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1at.s-group.cc\0450\groups\Offenlegung\2024\"/>
    </mc:Choice>
  </mc:AlternateContent>
  <xr:revisionPtr revIDLastSave="0" documentId="13_ncr:1_{35D46A74-850C-45E7-9C34-231FC79172B8}" xr6:coauthVersionLast="47" xr6:coauthVersionMax="47" xr10:uidLastSave="{00000000-0000-0000-0000-000000000000}"/>
  <bookViews>
    <workbookView xWindow="-120" yWindow="-120" windowWidth="29040" windowHeight="15840" xr2:uid="{25E811DF-6502-49F3-876D-355407E29400}"/>
  </bookViews>
  <sheets>
    <sheet name="Deckblatt" sheetId="204" r:id="rId1"/>
    <sheet name="Ref Date" sheetId="196" state="hidden" r:id="rId2"/>
    <sheet name="Index" sheetId="205" r:id="rId3"/>
    <sheet name="EU OV1" sheetId="138" r:id="rId4"/>
    <sheet name="EU KM1" sheetId="139" r:id="rId5"/>
    <sheet name="EU CC1" sheetId="143" r:id="rId6"/>
    <sheet name="EU CC2" sheetId="144" r:id="rId7"/>
    <sheet name="EU CCyB1" sheetId="145" r:id="rId8"/>
    <sheet name="EU CCyB2" sheetId="146" r:id="rId9"/>
    <sheet name="EU LR1" sheetId="147" r:id="rId10"/>
    <sheet name="EU LR2" sheetId="148" r:id="rId11"/>
    <sheet name="EU LR3" sheetId="149" r:id="rId12"/>
    <sheet name="EU LIQ1" sheetId="208" r:id="rId13"/>
    <sheet name="EU LIQ2" sheetId="151" r:id="rId14"/>
    <sheet name="EU CR1" sheetId="152" r:id="rId15"/>
    <sheet name="EU CR1-A" sheetId="153" r:id="rId16"/>
    <sheet name="EU CR2" sheetId="154" r:id="rId17"/>
    <sheet name="EU CQ1" sheetId="156" r:id="rId18"/>
    <sheet name="EU CQ4" sheetId="159" r:id="rId19"/>
    <sheet name="EU CQ5" sheetId="160" r:id="rId20"/>
    <sheet name="EU CQ7" sheetId="161" r:id="rId21"/>
    <sheet name="EU CR3" sheetId="162" r:id="rId22"/>
    <sheet name="EU CR4" sheetId="163" r:id="rId23"/>
    <sheet name="EU CR7-A" sheetId="167" r:id="rId24"/>
    <sheet name="EU CR8" sheetId="209" r:id="rId25"/>
    <sheet name="EU CR10 SL" sheetId="170" r:id="rId26"/>
    <sheet name="EU CR10 Equity" sheetId="171" r:id="rId27"/>
    <sheet name="EU ILAC" sheetId="207" r:id="rId28"/>
  </sheets>
  <definedNames>
    <definedName name="_xlnm._FilterDatabase" localSheetId="6" hidden="1">'EU CC2'!$A$7:$E$34</definedName>
    <definedName name="_xlnm.Print_Area" localSheetId="0">Deckblatt!$A$1:$M$39</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54" l="1"/>
  <c r="C10" i="154"/>
  <c r="D66" i="144" l="1"/>
  <c r="C66" i="144"/>
  <c r="D53" i="144"/>
  <c r="C53" i="144"/>
  <c r="D34" i="144"/>
  <c r="C34" i="144"/>
  <c r="C67" i="144" l="1"/>
  <c r="D67" i="144"/>
  <c r="B13" i="154"/>
  <c r="B8" i="154"/>
  <c r="C9" i="208" l="1"/>
  <c r="D9" i="208" s="1"/>
  <c r="H9" i="208" s="1"/>
  <c r="C45" i="138"/>
  <c r="D45" i="138"/>
  <c r="E45" i="138"/>
  <c r="C2" i="196"/>
  <c r="F9" i="208" l="1"/>
  <c r="J9" i="208" s="1"/>
  <c r="G9" i="208"/>
  <c r="E9" i="208"/>
  <c r="I9" i="208" s="1"/>
  <c r="B29" i="204"/>
  <c r="B28" i="204"/>
  <c r="B27" i="204"/>
  <c r="B26" i="204"/>
  <c r="B25" i="204"/>
  <c r="B24" i="204"/>
  <c r="B23" i="204"/>
  <c r="B22" i="204"/>
  <c r="B21" i="204"/>
  <c r="B20" i="204"/>
  <c r="B19" i="204"/>
  <c r="A11" i="144"/>
  <c r="A12" i="144" s="1"/>
  <c r="A13" i="144" s="1"/>
  <c r="A14" i="144" s="1"/>
  <c r="A15" i="144" s="1"/>
  <c r="A16" i="144" s="1"/>
  <c r="A17" i="144" s="1"/>
  <c r="A18" i="144" s="1"/>
  <c r="A19" i="144" s="1"/>
  <c r="A20" i="144" s="1"/>
  <c r="A21" i="144" s="1"/>
  <c r="A22" i="144" s="1"/>
  <c r="A23" i="144" s="1"/>
  <c r="A24" i="144" s="1"/>
  <c r="A25" i="144" s="1"/>
  <c r="A26" i="144" s="1"/>
  <c r="A27" i="144" s="1"/>
  <c r="A28" i="144" s="1"/>
  <c r="A29" i="144" s="1"/>
  <c r="A30" i="144" s="1"/>
  <c r="A31" i="144" s="1"/>
  <c r="A32" i="144" s="1"/>
  <c r="A33" i="144" s="1"/>
  <c r="A34" i="144" s="1"/>
  <c r="D14" i="162"/>
  <c r="C14" i="162"/>
  <c r="D5" i="196" l="1"/>
  <c r="C8" i="144" l="1"/>
  <c r="D8" i="144" s="1"/>
  <c r="C7" i="139" l="1"/>
  <c r="D7" i="139" s="1"/>
  <c r="E7" i="139" s="1"/>
  <c r="F7" i="139" s="1"/>
  <c r="G7" i="139" s="1"/>
  <c r="C4" i="196" l="1"/>
  <c r="D4" i="196" s="1"/>
  <c r="C3" i="196"/>
  <c r="D3" i="196" s="1"/>
  <c r="B8" i="209" s="1"/>
  <c r="D2" i="196"/>
  <c r="B16" i="209" s="1"/>
  <c r="C8" i="148" l="1"/>
  <c r="C8" i="138"/>
  <c r="D8" i="148"/>
  <c r="D8" i="138" l="1"/>
  <c r="E8" i="138"/>
</calcChain>
</file>

<file path=xl/sharedStrings.xml><?xml version="1.0" encoding="utf-8"?>
<sst xmlns="http://schemas.openxmlformats.org/spreadsheetml/2006/main" count="1914" uniqueCount="1214">
  <si>
    <t>EU CC1</t>
  </si>
  <si>
    <t>EU CC2</t>
  </si>
  <si>
    <t>EU LIQ2</t>
  </si>
  <si>
    <t>EU OV1</t>
  </si>
  <si>
    <t>EU KM1</t>
  </si>
  <si>
    <t>EU CR3</t>
  </si>
  <si>
    <t>EU CR4</t>
  </si>
  <si>
    <t>EU CR7</t>
  </si>
  <si>
    <t>EU CCyB1</t>
  </si>
  <si>
    <t>EU CCyB2</t>
  </si>
  <si>
    <t>EU 23c</t>
  </si>
  <si>
    <t>EU 23b</t>
  </si>
  <si>
    <t>EU 23a</t>
  </si>
  <si>
    <t>EU 22a</t>
  </si>
  <si>
    <t>EU 19a</t>
  </si>
  <si>
    <t>EU 8b</t>
  </si>
  <si>
    <t>EU 8a</t>
  </si>
  <si>
    <t>EU 4a</t>
  </si>
  <si>
    <t>c</t>
  </si>
  <si>
    <t>b</t>
  </si>
  <si>
    <t>a</t>
  </si>
  <si>
    <t>d</t>
  </si>
  <si>
    <t>e</t>
  </si>
  <si>
    <t>EU 7a</t>
  </si>
  <si>
    <t>EU 7b</t>
  </si>
  <si>
    <t>EU 7c</t>
  </si>
  <si>
    <t>EU 7d</t>
  </si>
  <si>
    <t>EU 9a</t>
  </si>
  <si>
    <t>EU 10a</t>
  </si>
  <si>
    <t>EU 11a</t>
  </si>
  <si>
    <t>Leverage ratio</t>
  </si>
  <si>
    <t>EU 14a</t>
  </si>
  <si>
    <t>EU 14b</t>
  </si>
  <si>
    <t>EU 14c</t>
  </si>
  <si>
    <t>EU 14d</t>
  </si>
  <si>
    <t>EU 14e</t>
  </si>
  <si>
    <t>EU 16a</t>
  </si>
  <si>
    <t>EU 16b</t>
  </si>
  <si>
    <t>f</t>
  </si>
  <si>
    <t>g</t>
  </si>
  <si>
    <t>h</t>
  </si>
  <si>
    <t>(b)</t>
  </si>
  <si>
    <t>EU-3a</t>
  </si>
  <si>
    <t>EU-5a</t>
  </si>
  <si>
    <t>EU-20a</t>
  </si>
  <si>
    <t>EU-20b</t>
  </si>
  <si>
    <t>EU-20c</t>
  </si>
  <si>
    <t>EU-20d</t>
  </si>
  <si>
    <t>EU-25a</t>
  </si>
  <si>
    <t>EU-25b</t>
  </si>
  <si>
    <t>27a</t>
  </si>
  <si>
    <t>EU-33a</t>
  </si>
  <si>
    <t>EU-33b</t>
  </si>
  <si>
    <t>42a</t>
  </si>
  <si>
    <t>EU-47a</t>
  </si>
  <si>
    <t>EU-47b</t>
  </si>
  <si>
    <t>54a</t>
  </si>
  <si>
    <t>EU-67a</t>
  </si>
  <si>
    <t>i</t>
  </si>
  <si>
    <t>j</t>
  </si>
  <si>
    <t>k</t>
  </si>
  <si>
    <t>l</t>
  </si>
  <si>
    <t>m</t>
  </si>
  <si>
    <t>010</t>
  </si>
  <si>
    <t>020</t>
  </si>
  <si>
    <t>EU-11a</t>
  </si>
  <si>
    <t>EU-11b</t>
  </si>
  <si>
    <t>On-balance sheet exposures (excluding derivatives and SFTs)</t>
  </si>
  <si>
    <t>Derivative exposures</t>
  </si>
  <si>
    <t>EU-8a</t>
  </si>
  <si>
    <t>EU-9a</t>
  </si>
  <si>
    <t>EU-9b</t>
  </si>
  <si>
    <t>EU-10a</t>
  </si>
  <si>
    <t>EU-10b</t>
  </si>
  <si>
    <t>Securities financing transaction (SFT) exposures</t>
  </si>
  <si>
    <t>EU-16a</t>
  </si>
  <si>
    <t>EU-17a</t>
  </si>
  <si>
    <t xml:space="preserve">Other off-balance sheet exposures </t>
  </si>
  <si>
    <r>
      <t xml:space="preserve">Excluded exposures </t>
    </r>
    <r>
      <rPr>
        <b/>
        <strike/>
        <sz val="11"/>
        <color rgb="FFFF0000"/>
        <rFont val="Calibri"/>
        <family val="2"/>
        <scheme val="minor"/>
      </rPr>
      <t/>
    </r>
  </si>
  <si>
    <t>EU-22a</t>
  </si>
  <si>
    <t>EU-22b</t>
  </si>
  <si>
    <t>EU-22c</t>
  </si>
  <si>
    <t>EU-22d</t>
  </si>
  <si>
    <t>EU-22e</t>
  </si>
  <si>
    <t>EU-22f</t>
  </si>
  <si>
    <t>EU-22g</t>
  </si>
  <si>
    <t>EU-22h</t>
  </si>
  <si>
    <t>EU-22i</t>
  </si>
  <si>
    <t>EU-22j</t>
  </si>
  <si>
    <t>EU-22k</t>
  </si>
  <si>
    <t>Capital and total exposure measure</t>
  </si>
  <si>
    <t>EU-25</t>
  </si>
  <si>
    <t>25a</t>
  </si>
  <si>
    <t>Choice on transitional arrangements and relevant exposures</t>
  </si>
  <si>
    <t>Disclosure of mean values</t>
  </si>
  <si>
    <t>30a</t>
  </si>
  <si>
    <t>31a</t>
  </si>
  <si>
    <t>EU-1</t>
  </si>
  <si>
    <t>EU-2</t>
  </si>
  <si>
    <t>EU-3</t>
  </si>
  <si>
    <t>EU-4</t>
  </si>
  <si>
    <t>EU-5</t>
  </si>
  <si>
    <t>EU-6</t>
  </si>
  <si>
    <t>EU-7</t>
  </si>
  <si>
    <t>EU-8</t>
  </si>
  <si>
    <t>EU-9</t>
  </si>
  <si>
    <t>EU-10</t>
  </si>
  <si>
    <t>EU-11</t>
  </si>
  <si>
    <t>EU-12</t>
  </si>
  <si>
    <t>EU-15a</t>
  </si>
  <si>
    <t>n</t>
  </si>
  <si>
    <t>o</t>
  </si>
  <si>
    <t>005</t>
  </si>
  <si>
    <t>030</t>
  </si>
  <si>
    <t>040</t>
  </si>
  <si>
    <t>050</t>
  </si>
  <si>
    <t>060</t>
  </si>
  <si>
    <t>070</t>
  </si>
  <si>
    <t>080</t>
  </si>
  <si>
    <t>090</t>
  </si>
  <si>
    <t>100</t>
  </si>
  <si>
    <t>110</t>
  </si>
  <si>
    <t>120</t>
  </si>
  <si>
    <t>130</t>
  </si>
  <si>
    <t>140</t>
  </si>
  <si>
    <t>150</t>
  </si>
  <si>
    <t>160</t>
  </si>
  <si>
    <t>170</t>
  </si>
  <si>
    <t>180</t>
  </si>
  <si>
    <t>190</t>
  </si>
  <si>
    <t>200</t>
  </si>
  <si>
    <t>210</t>
  </si>
  <si>
    <t>220</t>
  </si>
  <si>
    <t xml:space="preserve"> Exposure classes</t>
  </si>
  <si>
    <t>A-IRB</t>
  </si>
  <si>
    <t>-</t>
  </si>
  <si>
    <t>(a)</t>
  </si>
  <si>
    <t>1</t>
  </si>
  <si>
    <t>CRR refference:</t>
  </si>
  <si>
    <t>EU CR1</t>
  </si>
  <si>
    <t>EU CR1-A</t>
  </si>
  <si>
    <t>EU CR2</t>
  </si>
  <si>
    <t>EU CQ1</t>
  </si>
  <si>
    <t>EU CQ4</t>
  </si>
  <si>
    <t>EU CQ5</t>
  </si>
  <si>
    <t>EU LR1</t>
  </si>
  <si>
    <t>EU LR2</t>
  </si>
  <si>
    <t>EU LR3</t>
  </si>
  <si>
    <t>in EUR mn</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</si>
  <si>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</si>
  <si>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</si>
  <si>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</si>
  <si>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</si>
  <si>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</si>
  <si>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</si>
  <si>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</si>
  <si>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</si>
  <si>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</si>
  <si>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</si>
  <si>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</si>
  <si>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</si>
  <si>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</si>
  <si>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</si>
  <si>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</si>
  <si>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</si>
  <si>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</si>
  <si>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</si>
  <si>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</si>
  <si>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</si>
  <si>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</si>
  <si>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</si>
  <si>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</si>
  <si>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</si>
  <si>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</si>
  <si>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</si>
  <si>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</si>
  <si>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</si>
  <si>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Common Equity Tier 1 (CET1) capital: instruments and reserves</t>
  </si>
  <si>
    <t/>
  </si>
  <si>
    <t>30</t>
  </si>
  <si>
    <t>31</t>
  </si>
  <si>
    <t>32</t>
  </si>
  <si>
    <t>33</t>
  </si>
  <si>
    <t>34</t>
  </si>
  <si>
    <t>35</t>
  </si>
  <si>
    <t>36</t>
  </si>
  <si>
    <t>37</t>
  </si>
  <si>
    <t>38</t>
  </si>
  <si>
    <t>39</t>
  </si>
  <si>
    <t>40</t>
  </si>
  <si>
    <t>42</t>
  </si>
  <si>
    <t>43</t>
  </si>
  <si>
    <t>44</t>
  </si>
  <si>
    <t>45</t>
  </si>
  <si>
    <t>46</t>
  </si>
  <si>
    <t>47</t>
  </si>
  <si>
    <t>48</t>
  </si>
  <si>
    <t>49</t>
  </si>
  <si>
    <t>50</t>
  </si>
  <si>
    <t>51</t>
  </si>
  <si>
    <t>52</t>
  </si>
  <si>
    <t>53</t>
  </si>
  <si>
    <t>54</t>
  </si>
  <si>
    <t>55</t>
  </si>
  <si>
    <t>EU-56b</t>
  </si>
  <si>
    <t>57</t>
  </si>
  <si>
    <t>58</t>
  </si>
  <si>
    <t>59</t>
  </si>
  <si>
    <t>60</t>
  </si>
  <si>
    <t>61</t>
  </si>
  <si>
    <t>62</t>
  </si>
  <si>
    <t>63</t>
  </si>
  <si>
    <t>64</t>
  </si>
  <si>
    <t>65</t>
  </si>
  <si>
    <t>66</t>
  </si>
  <si>
    <t>67</t>
  </si>
  <si>
    <t>EU-67b</t>
  </si>
  <si>
    <t>68</t>
  </si>
  <si>
    <t>72</t>
  </si>
  <si>
    <t>73</t>
  </si>
  <si>
    <t>75</t>
  </si>
  <si>
    <t>76</t>
  </si>
  <si>
    <t>77</t>
  </si>
  <si>
    <t>78</t>
  </si>
  <si>
    <t>79</t>
  </si>
  <si>
    <t>EU-56a</t>
  </si>
  <si>
    <t>EU-26a</t>
  </si>
  <si>
    <t>EU-26b</t>
  </si>
  <si>
    <t>EU-27a</t>
  </si>
  <si>
    <t>EU-27b</t>
  </si>
  <si>
    <t>230</t>
  </si>
  <si>
    <t>240</t>
  </si>
  <si>
    <t>250</t>
  </si>
  <si>
    <t>EU CR10.1</t>
  </si>
  <si>
    <t>50%</t>
  </si>
  <si>
    <t>70%</t>
  </si>
  <si>
    <t>90%</t>
  </si>
  <si>
    <t>115%</t>
  </si>
  <si>
    <t>250%</t>
  </si>
  <si>
    <t>EU CR10.5</t>
  </si>
  <si>
    <t>190%</t>
  </si>
  <si>
    <t>290%</t>
  </si>
  <si>
    <t>370%</t>
  </si>
  <si>
    <t>EU CR10.2</t>
  </si>
  <si>
    <t>F-IRB</t>
  </si>
  <si>
    <t>Ref date</t>
  </si>
  <si>
    <t>Previous quarter</t>
  </si>
  <si>
    <t>Feb</t>
  </si>
  <si>
    <t>Previous half-year</t>
  </si>
  <si>
    <t>Apr</t>
  </si>
  <si>
    <t>Jun</t>
  </si>
  <si>
    <t>Jul</t>
  </si>
  <si>
    <t>Aug</t>
  </si>
  <si>
    <t>Sep</t>
  </si>
  <si>
    <t>Nov</t>
  </si>
  <si>
    <t>Previous year-end</t>
  </si>
  <si>
    <t xml:space="preserve">EU CQ7 </t>
  </si>
  <si>
    <t>EU CR7-A - A-IRB</t>
  </si>
  <si>
    <t>EU CR7-A - F-IRB</t>
  </si>
  <si>
    <t>EU CR10 SL</t>
  </si>
  <si>
    <t>EU CR10 Equity</t>
  </si>
  <si>
    <t>d, j</t>
  </si>
  <si>
    <r>
      <rPr>
        <b/>
        <sz val="18"/>
        <color theme="3" tint="-0.499984740745262"/>
        <rFont val="Inter"/>
      </rPr>
      <t>Säule 3 Offenlegungsbericht</t>
    </r>
    <r>
      <rPr>
        <b/>
        <sz val="10"/>
        <color theme="3" tint="-0.499984740745262"/>
        <rFont val="Inter"/>
      </rPr>
      <t xml:space="preserve">
gemäß
Teil 8 der Verordnung (EU) Nr. 575/2013 (CRR) samt ergänzende Verordnung (EU) 2019/876 (CRR 2)
Durchführungsverordnung (EU) 2021/637 zur Festlegung technischer Durchführungsstandards für die Offenlegung
Durchführungsverordnung (EU) 2021/763 zur Festlegung technischer Durchführungsstandards 
im Hinblick auf die Offenlegung der Mindestanforderung an Eigenmittel 
und berücksichtigungsfähige Verbindlichkeiten</t>
    </r>
  </si>
  <si>
    <t>Zusatzinformationen</t>
  </si>
  <si>
    <t>Die Steiermärkische Bank und Sparkassen AG als bedeutendes Tochterunternehmen der Erste Group Bank AG wurde als Systemrelevantes Institut im Sinne des § 23c Abs.1 BWG eingestuft und unterliegt gemäß Artikel 13 den Offenlegungs-vorschriften des Teils 8 der Verordnung (EU) Nr. 575/2013 (CRR) samt ergänzende Verordnung (EU) 2019/876 (CRR 2).
Gemäß Artikel 13 Abs 1 CRR und Artikel 6 Absatz 1 CRR einschließlich der Änderungsverordnung (EU) 2019/876 veröffentlicht die Steiermärkische Bank und Sparkassen AG Sparkasse auf teilkonsolidierter Basis (Steiermärkische Sparkasse-Konzern) und im Fall von liquiditätsbezogenen Themen sowie hinsichtlich den Bestimmungen zum internen MREL auf Einzelinstitutsbasis (Steiermärkische Sparkasse).
Die Erstellung des Offenlegungsberichtes erfolgte in Übereinstimmung mit der STMK Group Disclosure Policy, die durch den Vorstand beschlossen wurde. Die Überprüfung der Vollständigkeit und Einhaltung der geltenden Anforderungen erfolgt durch das Strategische Risikomanagement.
Der Offenlegungsbericht zum Halbjahr wurde seitens Bereichsleitung Strategisches Risikomanagement bestätigt.</t>
  </si>
  <si>
    <t>Inhaltsverzeichnis</t>
  </si>
  <si>
    <t>Übersicht und Links zu allen Offenlegungsinformationen nach den unten aufgeführten Kapiteln:</t>
  </si>
  <si>
    <t>&lt;- zurück</t>
  </si>
  <si>
    <t>EU OV1 – Übersicht über die Gesamtrisikobeträge</t>
  </si>
  <si>
    <t>Gesamtrisikobetrag (TREA)</t>
  </si>
  <si>
    <t>Eigenmittel-anforderungen insgesamt</t>
  </si>
  <si>
    <t>Dez</t>
  </si>
  <si>
    <t>Jän</t>
  </si>
  <si>
    <t>Mär</t>
  </si>
  <si>
    <t>Mai</t>
  </si>
  <si>
    <t>Okt</t>
  </si>
  <si>
    <t>Übersicht über die Gesamtrisikobeträge</t>
  </si>
  <si>
    <t>Kreditrisiko (ohne Gegenparteiausfallrisiko)</t>
  </si>
  <si>
    <t xml:space="preserve">Davon: Standardansatz </t>
  </si>
  <si>
    <t xml:space="preserve">Davon: IRB-Basisansatz (F-IRB) </t>
  </si>
  <si>
    <t>Davon: Slotting-Ansatz</t>
  </si>
  <si>
    <t>Davon: Beteiligungspositionen nach dem einfachen Risikogewichtungsansatz</t>
  </si>
  <si>
    <t xml:space="preserve">Davon: Fortgeschrittener IRB-Ansatz (A-IRB) </t>
  </si>
  <si>
    <t xml:space="preserve">Gegenparteiausfallrisiko – CCR </t>
  </si>
  <si>
    <t>Davon: Auf einem internen Modell beruhende Methode (IMM)</t>
  </si>
  <si>
    <t>Davon: Risikopositionen gegenüber einer CCP</t>
  </si>
  <si>
    <t>Davon: Anpassung der Kreditbewertung (CVA)</t>
  </si>
  <si>
    <t>Davon: Sonstiges CCR</t>
  </si>
  <si>
    <t>Entfällt</t>
  </si>
  <si>
    <t xml:space="preserve">Abwicklungsrisiko </t>
  </si>
  <si>
    <t>Verbriefungspositionen im Anlagebuch (nach Anwendung der Obergrenze)</t>
  </si>
  <si>
    <t xml:space="preserve">Davon: SEC-IRBA </t>
  </si>
  <si>
    <t>Davon: SEC-ERBA (einschl. IAA)</t>
  </si>
  <si>
    <t xml:space="preserve">Davon: SEC-SA </t>
  </si>
  <si>
    <t>Davon: 1250 % / Abzug</t>
  </si>
  <si>
    <t>Positions-, Währungs- und Warenpositionsrisiken (Marktrisiko)</t>
  </si>
  <si>
    <t xml:space="preserve">Davon: IMA </t>
  </si>
  <si>
    <t>Großkredite</t>
  </si>
  <si>
    <t xml:space="preserve">Operationelles Risiko </t>
  </si>
  <si>
    <t xml:space="preserve">Davon: Basisindikatoransatz </t>
  </si>
  <si>
    <t xml:space="preserve">Davon: Fortgeschrittener Messansatz </t>
  </si>
  <si>
    <t>Beträge unter den Abzugsschwellenwerten (mit einem Risikogewicht von 250 %)</t>
  </si>
  <si>
    <t>Gesamt</t>
  </si>
  <si>
    <t>in EUR Mio.</t>
  </si>
  <si>
    <t>EU KM1 - Schlüsselparameter</t>
  </si>
  <si>
    <t>Schlüsselparameter</t>
  </si>
  <si>
    <t>Verfügbare Eigenmittel (Beträge)</t>
  </si>
  <si>
    <t xml:space="preserve">Hartes Kernkapital (CET1) </t>
  </si>
  <si>
    <t xml:space="preserve">Kernkapital (T1) </t>
  </si>
  <si>
    <t xml:space="preserve">Gesamtkapital </t>
  </si>
  <si>
    <t>Risikogewichtete Positionsbeträge</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</si>
  <si>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</si>
  <si>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</si>
  <si>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</si>
  <si>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</si>
  <si>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</si>
  <si>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</si>
  <si>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 xml:space="preserve">Zusätzliche Eigenmittelanforderungen für andere Risiken als das Risiko einer übermäßigen Verschuldung (%) </t>
  </si>
  <si>
    <t xml:space="preserve">     Davon: in Form von CET1 vorzuhalten (Prozentpunkte)</t>
  </si>
  <si>
    <t xml:space="preserve">     Davon: in Form von T1 vorzuhalten (Prozentpunkte)</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</si>
  <si>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</si>
  <si>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</si>
  <si>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</si>
  <si>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</si>
  <si>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</si>
  <si>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Systemrisikopuffer (%)</t>
  </si>
  <si>
    <t>Puffer für global systemrelevante Institute (%)</t>
  </si>
  <si>
    <t>Puffer für sonstige systemrelevante Institute (%)</t>
  </si>
  <si>
    <t>Kombinierte Kapitalpufferanforderung (%)</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</si>
  <si>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</si>
  <si>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</si>
  <si>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</si>
  <si>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</si>
  <si>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</si>
  <si>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</si>
  <si>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 xml:space="preserve">Zusätzliche Eigenmittelanforderungen für das Risiko einer übermäßigen Verschuldung (%) </t>
  </si>
  <si>
    <t>SREP-Gesamtverschuldungsquote (%)</t>
  </si>
  <si>
    <t>Anforderung für den Puffer bei der Verschuldungsquote und die Gesamtverschuldungsquote (in % der Gesamtrisikopositionsmessgröße)</t>
  </si>
  <si>
    <t>Puffer bei der Verschuldungsquote (%)</t>
  </si>
  <si>
    <t>Gesamtverschuldungsquote (%)</t>
  </si>
  <si>
    <t>Liquiditätsdeckungsquote</t>
  </si>
  <si>
    <t>Liquide Aktiva hoher Qualität (HQLA) insgesamt (gewichteter Wert – Durchschnitt)</t>
  </si>
  <si>
    <t xml:space="preserve">Mittelabflüsse – Gewichteter Gesamtwert </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</si>
  <si>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</si>
  <si>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</si>
  <si>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</si>
  <si>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</si>
  <si>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</si>
  <si>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</si>
  <si>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</si>
  <si>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EU CR4 – Standardansatz – Kreditrisiko und Wirkung der Kreditrisikominderung</t>
  </si>
  <si>
    <t>Standardansatz – Kreditrisiko und Wirkung der Kreditrisikominderung</t>
  </si>
  <si>
    <t>Zentralstaaten oder Zentralbanken</t>
  </si>
  <si>
    <t>Regionale oder lokale Gebietskörperschaften</t>
  </si>
  <si>
    <t>Öffentliche Stellen</t>
  </si>
  <si>
    <t>Multilaterale Entwicklungsbanken</t>
  </si>
  <si>
    <t>Internationale Organisationen</t>
  </si>
  <si>
    <t>Institute</t>
  </si>
  <si>
    <t>Unternehmen</t>
  </si>
  <si>
    <t>Mengengeschäft</t>
  </si>
  <si>
    <t>Durch Hypotheken auf Immobilien besichert</t>
  </si>
  <si>
    <t>Ausgefallene Positionen</t>
  </si>
  <si>
    <t>Mit besonders hohem Risiko verbundene Risikopositionen</t>
  </si>
  <si>
    <t>Gedeckte Schuldverschreibungen</t>
  </si>
  <si>
    <t>Institute und Unternehmen mit kurzfristiger Bonitätsbeurteilung</t>
  </si>
  <si>
    <t>Organismen für gemeinsame Anlagen</t>
  </si>
  <si>
    <t>Beteiligungen</t>
  </si>
  <si>
    <t>Sonstige Posten</t>
  </si>
  <si>
    <t>INSGESAMT</t>
  </si>
  <si>
    <t>Bilanzielle Risikopositionen</t>
  </si>
  <si>
    <t>Außerbilanzielle Risikopositionen</t>
  </si>
  <si>
    <t>Risikogewichtete Aktiva (RWA)</t>
  </si>
  <si>
    <t xml:space="preserve">RWA-Dichte (%) </t>
  </si>
  <si>
    <t>Risikopositionen vor Kreditumrechnungsfaktor en (CCF) und Kreditrisikominderung (CRM)</t>
  </si>
  <si>
    <t>Risikopositionen nach CCF und CRM</t>
  </si>
  <si>
    <t>Risikogewichtete Aktiva (RWA) und RWA-Dichte</t>
  </si>
  <si>
    <t>EU CR7-A – IRB-Ansatz – Offenlegung des Rückgriffs auf CRM-Techniken</t>
  </si>
  <si>
    <t>A-IRB-Ansatz – Offenlegung des Rückgriffs auf CRM-Techniken</t>
  </si>
  <si>
    <t>F-IRB-Ansatz – Offenlegung des Rückgriffs auf CRM-Techniken</t>
  </si>
  <si>
    <t>Zentralstaaten und Zentralbanken</t>
  </si>
  <si>
    <t>Davon: Unternehmen – KMU</t>
  </si>
  <si>
    <t>Davon: Unternehmen – Spezialfinanzierungen</t>
  </si>
  <si>
    <t>Davon: Unternehmen – Sonstige</t>
  </si>
  <si>
    <t>Davon: Mengengeschäft - Immobilien, KMU</t>
  </si>
  <si>
    <t>Davon: Mengengeschäft - Immobilien, Nicht-KMU</t>
  </si>
  <si>
    <t>Davon: Mengengeschäft - qualifiziert revolvierend</t>
  </si>
  <si>
    <t>Davon: Mengengeschäft - Sonstige, KMU</t>
  </si>
  <si>
    <t>Davon: Mengengeschäft - Sonstige, Nicht-KMU</t>
  </si>
  <si>
    <t>Insgesamt</t>
  </si>
  <si>
    <t>Kreditrisikominderungstechniken</t>
  </si>
  <si>
    <t>Besicherung mit Sicherheitsleistung (FCP)</t>
  </si>
  <si>
    <r>
      <t xml:space="preserve"> 
Teil der durch </t>
    </r>
    <r>
      <rPr>
        <b/>
        <sz val="10"/>
        <color theme="1"/>
        <rFont val="Arial"/>
        <family val="2"/>
      </rPr>
      <t>Finanz-sicherheiten</t>
    </r>
    <r>
      <rPr>
        <sz val="10"/>
        <color theme="1"/>
        <rFont val="Arial"/>
        <family val="2"/>
      </rPr>
      <t xml:space="preserve"> gedeckten Risikopositionen (%)</t>
    </r>
  </si>
  <si>
    <t>Kreditrisikominderungmethoden bei der RWEA-Berechnung</t>
  </si>
  <si>
    <t xml:space="preserve"> Besicherung ohne Sicherheitsleistung (UFCP)</t>
  </si>
  <si>
    <r>
      <rPr>
        <b/>
        <sz val="10"/>
        <color theme="1"/>
        <rFont val="Arial"/>
        <family val="2"/>
      </rPr>
      <t xml:space="preserve">RWEA ohne Substitutionseffekte
</t>
    </r>
    <r>
      <rPr>
        <sz val="10"/>
        <color theme="1"/>
        <rFont val="Arial"/>
        <family val="2"/>
      </rPr>
      <t xml:space="preserve">(nur Reduktionseffekte)
</t>
    </r>
  </si>
  <si>
    <r>
      <t xml:space="preserve">RWEA mit Substitutionseffekten
</t>
    </r>
    <r>
      <rPr>
        <sz val="10"/>
        <color theme="1"/>
        <rFont val="Arial"/>
        <family val="2"/>
      </rPr>
      <t>(sowohl Reduktions- als auch Substitutionseffekte)</t>
    </r>
    <r>
      <rPr>
        <b/>
        <sz val="10"/>
        <color theme="1"/>
        <rFont val="Arial"/>
        <family val="2"/>
      </rPr>
      <t xml:space="preserve">
</t>
    </r>
  </si>
  <si>
    <r>
      <t xml:space="preserve">Teil der durch </t>
    </r>
    <r>
      <rPr>
        <b/>
        <sz val="10"/>
        <color theme="1"/>
        <rFont val="Arial"/>
        <family val="2"/>
      </rPr>
      <t>sonstige anerkennungs-fähige Sicherheiten</t>
    </r>
    <r>
      <rPr>
        <sz val="10"/>
        <color theme="1"/>
        <rFont val="Arial"/>
        <family val="2"/>
      </rPr>
      <t xml:space="preserve"> gedeckten Risikopositionen (%)</t>
    </r>
  </si>
  <si>
    <r>
      <t xml:space="preserve">Teil der durch </t>
    </r>
    <r>
      <rPr>
        <b/>
        <sz val="10"/>
        <color theme="1"/>
        <rFont val="Arial"/>
        <family val="2"/>
      </rPr>
      <t>andere Formen der Besicherung mit Sicherheits-leistung</t>
    </r>
    <r>
      <rPr>
        <sz val="10"/>
        <color theme="1"/>
        <rFont val="Arial"/>
        <family val="2"/>
      </rPr>
      <t xml:space="preserve"> gedeckten Risikopositionen (%)</t>
    </r>
  </si>
  <si>
    <r>
      <t xml:space="preserve">
Teil der durch </t>
    </r>
    <r>
      <rPr>
        <b/>
        <sz val="10"/>
        <color theme="1"/>
        <rFont val="Arial"/>
        <family val="2"/>
      </rPr>
      <t>Garantien</t>
    </r>
    <r>
      <rPr>
        <sz val="10"/>
        <color theme="1"/>
        <rFont val="Arial"/>
        <family val="2"/>
      </rPr>
      <t xml:space="preserve"> gedeckten Risikopositionen (%)</t>
    </r>
  </si>
  <si>
    <r>
      <t xml:space="preserve">Teil der durch </t>
    </r>
    <r>
      <rPr>
        <b/>
        <sz val="10"/>
        <color theme="1"/>
        <rFont val="Arial"/>
        <family val="2"/>
      </rPr>
      <t>Kreditderivate</t>
    </r>
    <r>
      <rPr>
        <sz val="10"/>
        <color theme="1"/>
        <rFont val="Arial"/>
        <family val="2"/>
      </rPr>
      <t xml:space="preserve"> gedeckten Risikopositionen (%)</t>
    </r>
  </si>
  <si>
    <r>
      <t xml:space="preserve">Teil der durch </t>
    </r>
    <r>
      <rPr>
        <b/>
        <sz val="10"/>
        <color theme="1"/>
        <rFont val="Arial"/>
        <family val="2"/>
      </rPr>
      <t>Immobilien-besicherung</t>
    </r>
    <r>
      <rPr>
        <sz val="10"/>
        <color theme="1"/>
        <rFont val="Arial"/>
        <family val="2"/>
      </rPr>
      <t xml:space="preserve"> gedeckten Risikopositionen (%)</t>
    </r>
  </si>
  <si>
    <r>
      <t xml:space="preserve">Teil der durch </t>
    </r>
    <r>
      <rPr>
        <b/>
        <sz val="10"/>
        <color theme="1"/>
        <rFont val="Arial"/>
        <family val="2"/>
      </rPr>
      <t>Forderungen</t>
    </r>
    <r>
      <rPr>
        <sz val="10"/>
        <color theme="1"/>
        <rFont val="Arial"/>
        <family val="2"/>
      </rPr>
      <t xml:space="preserve"> gedeckten Risikopositionen (%)</t>
    </r>
  </si>
  <si>
    <r>
      <t xml:space="preserve">Teil der durch </t>
    </r>
    <r>
      <rPr>
        <b/>
        <sz val="10"/>
        <color theme="1"/>
        <rFont val="Arial"/>
        <family val="2"/>
      </rPr>
      <t>andere Sach-sicherheiten</t>
    </r>
    <r>
      <rPr>
        <sz val="10"/>
        <color theme="1"/>
        <rFont val="Arial"/>
        <family val="2"/>
      </rPr>
      <t xml:space="preserve"> gedeckten Risikopositionen (%)</t>
    </r>
  </si>
  <si>
    <r>
      <t xml:space="preserve">Teil der durch </t>
    </r>
    <r>
      <rPr>
        <b/>
        <sz val="10"/>
        <color theme="1"/>
        <rFont val="Arial"/>
        <family val="2"/>
      </rPr>
      <t>Bareinlagen</t>
    </r>
    <r>
      <rPr>
        <sz val="10"/>
        <color theme="1"/>
        <rFont val="Arial"/>
        <family val="2"/>
      </rPr>
      <t xml:space="preserve"> gedeckten Risikopositionen (%)</t>
    </r>
  </si>
  <si>
    <r>
      <t xml:space="preserve">Teil der durch </t>
    </r>
    <r>
      <rPr>
        <b/>
        <sz val="10"/>
        <color theme="1"/>
        <rFont val="Arial"/>
        <family val="2"/>
      </rPr>
      <t>Lebens-versicherungen</t>
    </r>
    <r>
      <rPr>
        <sz val="10"/>
        <color theme="1"/>
        <rFont val="Arial"/>
        <family val="2"/>
      </rPr>
      <t xml:space="preserve"> gedeckten Risikopositionen (%)</t>
    </r>
  </si>
  <si>
    <r>
      <t xml:space="preserve">Teil der durch </t>
    </r>
    <r>
      <rPr>
        <b/>
        <sz val="10"/>
        <color theme="1"/>
        <rFont val="Arial"/>
        <family val="2"/>
      </rPr>
      <t>von Dritten gehaltene Instrumente</t>
    </r>
    <r>
      <rPr>
        <sz val="10"/>
        <color theme="1"/>
        <rFont val="Arial"/>
        <family val="2"/>
      </rPr>
      <t xml:space="preserve"> gedeckten Risikopositionen (%)</t>
    </r>
  </si>
  <si>
    <t xml:space="preserve">Gesamtrisiko-position
</t>
  </si>
  <si>
    <t>EU CR10 – Spezialfinanzierungen und Beteiligungspositionen nach dem einfachen Risikogewichtungsansatz</t>
  </si>
  <si>
    <t>Beteiligungspositionen nach dem einfachen Risikogewichtungsansatz</t>
  </si>
  <si>
    <t>Spezialfinanzierungen nach dem einfachen Risikogewichtungsansatz</t>
  </si>
  <si>
    <t>Spezialfinanzierungen: Projektfinanzierung (Slotting-Ansatz)</t>
  </si>
  <si>
    <t>Kategorie 1</t>
  </si>
  <si>
    <t>Kategorie 2</t>
  </si>
  <si>
    <t>Kategorie 3</t>
  </si>
  <si>
    <t>Kategorie 4</t>
  </si>
  <si>
    <t>Kategorie 5</t>
  </si>
  <si>
    <t>Regulatorische Kategorien</t>
  </si>
  <si>
    <t>Restlaufzeit</t>
  </si>
  <si>
    <t>Risikogewicht</t>
  </si>
  <si>
    <t>Risikopositionswert</t>
  </si>
  <si>
    <t>Risikogewichteter Positionsbetrag</t>
  </si>
  <si>
    <t>Erwarteter Verlustbetrag</t>
  </si>
  <si>
    <t>Spezialfinanzierungen: Immobilien-Renditeobjekte und hochvolatile Gewerbeimmobilien (Slotting-Ansatz)</t>
  </si>
  <si>
    <t>Weniger als 2,5 Jahre</t>
  </si>
  <si>
    <t>2,5 Jahre oder mehr</t>
  </si>
  <si>
    <t>Kategorien</t>
  </si>
  <si>
    <t>Positionen aus privatem Beteiligungskapital</t>
  </si>
  <si>
    <t>Börsengehandelte Beteiligungspositionen</t>
  </si>
  <si>
    <t>Sonstige Beteiligungspositionen</t>
  </si>
  <si>
    <t>Beträge</t>
  </si>
  <si>
    <t>Quelle nach Referenznummern/-buchstaben der Bilanz im aufsichtsrechtlichen Konsolidierungskreis </t>
  </si>
  <si>
    <t xml:space="preserve">Kapitalinstrumente und das mit ihnen verbundene Agio </t>
  </si>
  <si>
    <t>davon: Stammaktien</t>
  </si>
  <si>
    <t xml:space="preserve">Einbehaltene Gewinne </t>
  </si>
  <si>
    <t>Kumuliertes sonstiges Ergebnis (und sonstige Rücklagen)</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</si>
  <si>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</si>
  <si>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</si>
  <si>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</si>
  <si>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</si>
  <si>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</si>
  <si>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</si>
  <si>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</si>
  <si>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</si>
  <si>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Entfällt.</t>
  </si>
  <si>
    <t>Von der künftigen Rentabilität abhängige latente Steueransprüche mit Ausnahme jener, die aus temporären Differenzen resultieren (verringert um entsprechende Steuerschulden, wenn die Bedingungen nach Artikel 38 Absatz 3 CRR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</si>
  <si>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</si>
  <si>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</si>
  <si>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</si>
  <si>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</si>
  <si>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</si>
  <si>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</si>
  <si>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</si>
  <si>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</si>
  <si>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</si>
  <si>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Risikopositionsbetrag aus folgenden Posten, denen ein Risikogewicht von 1 250 % zuzuordnen ist, wenn das Institut als Alternative jenen Risikopositionsbetrag vom Betrag der Posten des harten Kernkapitals abzieht</t>
  </si>
  <si>
    <t xml:space="preserve">     davon: aus qualifizierten Beteiligungen außerhalb des Finanzsektors (negativer Betrag)</t>
  </si>
  <si>
    <t xml:space="preserve">     davon: aus Verbriefungspositionen (negativer Betrag)</t>
  </si>
  <si>
    <t xml:space="preserve">     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</si>
  <si>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</si>
  <si>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</si>
  <si>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 xml:space="preserve">     davon: direkte, indirekte und synthetische Positionen des Instituts in Instrumenten des harten Kernkapitals von Unternehmen der Finanzbranche, an denen das Institut eine wesentliche Beteiligung hält</t>
  </si>
  <si>
    <t xml:space="preserve">     davon: latente Steueransprüche, die aus temporären Differenzen resultieren</t>
  </si>
  <si>
    <t>Verluste des laufenden Geschäftsjahres (negativer Betrag)</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</si>
  <si>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</si>
  <si>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</si>
  <si>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Sonstige regulatorische Anpassungen</t>
  </si>
  <si>
    <t>Regulatorische Anpassungen des harten Kernkapitals (CET1) insgesamt</t>
  </si>
  <si>
    <t>Zusätzliches Kernkapital (AT1): Instrumente</t>
  </si>
  <si>
    <t>Kapitalinstrumente und das mit ihnen verbundene Agio</t>
  </si>
  <si>
    <t xml:space="preserve">     davon: gemäß anwendbaren Rechnungslegungsstandards als Eigenkapital eingestuft</t>
  </si>
  <si>
    <t xml:space="preserve">     davon: gemäß anwendbaren Rechnungslegungsstandards als Passiva eingestuft</t>
  </si>
  <si>
    <t>Betrag der Posten im Sinne von Artikel 484 Absatz 4 CRR zuzüglich des damit verbundenen Agios, dessen Anrechnung auf das zusätzliche Kernkapital ausläuft</t>
  </si>
  <si>
    <t>Betrag der Posten im Sinne von Artikel 494a Absatz 1 CRR, dessen Anrechnung auf das zusätzliche Kernkapital ausläuft</t>
  </si>
  <si>
    <t>Betrag der Posten im Sinne von Artikel 494b Absatz 1 CRR, dessen Anrechnung auf das zusätzliche Kernkapital ausläuft</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</si>
  <si>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</si>
  <si>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 xml:space="preserve">    davon: von Tochterunternehmen begebene Instrumente, deren Anrechnung ausläuft </t>
  </si>
  <si>
    <t xml:space="preserve">   Zusätzliches Kernkapital (AT1) vor regulatorischen Anpassungen</t>
  </si>
  <si>
    <t>Zusätzliches Kernkapital (AT1): regulatorische Anpassungen</t>
  </si>
  <si>
    <t>Direkte, indirekte und synthetische Positionen eines Instituts in eigenen Instrumenten des zusätzlichen Kernkapitals (negativer Betrag)</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</si>
  <si>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</si>
  <si>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</si>
  <si>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Direkte, indirekte und synthetische Positionen des Instituts in Instrumenten des zusätzlichen Kernkapitals von Unternehmen der Finanzbranche, an denen das Institut eine wesentliche Beteiligung hält (abzüglich anrechenbarer Verkaufspositionen) (negativer Betrag)</t>
  </si>
  <si>
    <t>Betrag der von den Posten des Ergänzungskapitals in Abzug zu bringenden Posten, der die Posten des Ergänzungskapitals des Instituts überschreitet (negativer Betrag)</t>
  </si>
  <si>
    <t>Sonstige regulatorische Anpassungen des zusätzlichen Kernkapitals</t>
  </si>
  <si>
    <t>Regulatorische Anpassungen des zusätzlichen Kernkapitals (AT1) insgesamt</t>
  </si>
  <si>
    <t xml:space="preserve">Zusätzliches Kernkapital (AT1) </t>
  </si>
  <si>
    <t>Kernkapital (T1 = CET1 + AT1)</t>
  </si>
  <si>
    <t>Ergänzungskapital (T2): Instrumente</t>
  </si>
  <si>
    <t>Betrag der Posten im Sinne von Artikel 484 Absatz 5 CRR zuzüglich des damit verbundenen Agios, dessen Anrechnung auf das Ergänzungskapital nach Maßgabe von Artikel 486 Absatz 4 CRR ausläuft</t>
  </si>
  <si>
    <t>Betrag der Posten im Sinne von Artikel 494a Absatz 2 CRR, dessen Anrechnung auf das Ergänzungskapital ausläuft</t>
  </si>
  <si>
    <t>Betrag der Posten im Sinne von Artikel 494b Absatz 2 CRR, dessen Anrechnung auf das Ergänzungskapital ausläuft</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</si>
  <si>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</si>
  <si>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 xml:space="preserve">   davon: von Tochterunternehmen begebene Instrumente, deren Anrechnung ausläuft</t>
  </si>
  <si>
    <t>Kreditrisikoanpassungen</t>
  </si>
  <si>
    <t>Ergänzungskapital (T2) vor regulatorischen Anpassungen</t>
  </si>
  <si>
    <t>Ergänzungskapital (T2): regulatorische Anpassungen </t>
  </si>
  <si>
    <t>Direkte, indirekte und synthetische Positionen eines Instituts in eigenen Instrumenten des Ergänzungskapitals und nachrangigen Darlehen (negativer Betrag)</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</si>
  <si>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</si>
  <si>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</si>
  <si>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</si>
  <si>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Betrag der von den Posten der berücksichtigungsfähigen Verbindlichkeiten in Abzug zu bringenden Posten, der die Posten der berücksichtigungsfähigen Verbindlichkeiten des Instituts überschreitet (negativer Betrag)</t>
  </si>
  <si>
    <t>Sonstige regulatorische Anpassungen des Ergänzungskapitals</t>
  </si>
  <si>
    <t>Regulatorische Anpassungen des Ergänzungskapitals (T2) insgesamt</t>
  </si>
  <si>
    <t xml:space="preserve">Ergänzungskapital (T2) </t>
  </si>
  <si>
    <t>Gesamtkapital (TC = T1 + T2)</t>
  </si>
  <si>
    <t>Kapitalquoten und -anforderungen einschließlich Puffer </t>
  </si>
  <si>
    <t>Harte Kernkapitalquote</t>
  </si>
  <si>
    <t>Kernkapitalquote</t>
  </si>
  <si>
    <t>Gesamtkapitalquote</t>
  </si>
  <si>
    <t>Anforderungen an die harte Kernkapitalquote des Instituts insgesamt</t>
  </si>
  <si>
    <t xml:space="preserve">davon: Anforderungen im Hinblick auf den Kapitalerhaltungspuffer </t>
  </si>
  <si>
    <t xml:space="preserve">davon: Anforderungen im Hinblick auf den antizyklischen Kapitalpuffer </t>
  </si>
  <si>
    <t xml:space="preserve">davon: Anforderungen im Hinblick auf den Systemrisikopuffer </t>
  </si>
  <si>
    <t>davon: Anforderungen im Hinblick auf die von global systemrelevanten Instituten (G-SII) bzw. anderen systemrelevanten Institute (O-SII) vorzuhaltenden Puffer</t>
  </si>
  <si>
    <t>davon: zusätzliche Eigenmittelanforderungen zur Eindämmung anderer Risiken als des Risikos einer übermäßigen Verschuldung</t>
  </si>
  <si>
    <t>Harte Kernkapitalquote (ausgedrückt als Prozentsatz des Risikopositionsbetrags) nach Abzug der zur Erfüllung der Mindestkapitalanforderungen erforderlichen Werte</t>
  </si>
  <si>
    <t>Nationale Mindestanforderungen (falls abweichend von Basel III)</t>
  </si>
  <si>
    <t>Beträge unter den Schwellenwerten für Abzüge (vor Risikogewichtung) </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</si>
  <si>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</si>
  <si>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</si>
  <si>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</si>
  <si>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</si>
  <si>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Auf das Ergänzungskapital anrechenbare Kreditrisikoanpassungen in Bezug auf Forderungen, für die der Standardansatz gilt (vor Anwendung der Obergrenze)</t>
  </si>
  <si>
    <t>Obergrenze für die Anrechnung von Kreditrisikoanpassungen auf das Ergänzungskapital im Rahmen des Standardansatzes</t>
  </si>
  <si>
    <t>Auf das Ergänzungskapital anrechenbare Kreditrisikoanpassungen in Bezug auf Forderungen, für die der auf internen Beurteilungen basierende Ansatz gilt (vor Anwendung der Obergrenze)</t>
  </si>
  <si>
    <t>Obergrenze für die Anrechnung von Kreditrisikoanpassungen auf das Ergänzungskapital im Rahmen des auf internen Beurteilungen basierenden Ansatzes</t>
  </si>
  <si>
    <t>b,c</t>
  </si>
  <si>
    <t>Zusätzliche Informationen zu den Eigenmittelpositionen:</t>
  </si>
  <si>
    <t>Einbehaltene Gewinne: Für die aufsichtsrechtliche Meldung wird die geplante Dividende abgezogen und nur der ge-nehmigte EZB-Gewinn berücksichtigt; unterschiedliche Offenlegung „sonstiger Rücklagen“ (außer OCI) zwischen der Bilanz und der aufsichtsrechtlichen Berichterstattung</t>
  </si>
  <si>
    <t>Kumuliertes sonstiges Gesamtergebnis (OCI): unterschiedliche Offenlegung sonstiger Rücklagen (außer OCI) zwi-schen der Bilanz und der aufsichtsrechtlichen Berichterstattung</t>
  </si>
  <si>
    <t>Keine Anrechnung der Minderheitsbeteiligungen</t>
  </si>
  <si>
    <t>Immaterielle Vermögenswerte nach Abzug der mit anderen immateriellen Vermögenswerten verbundenen DTLs und nach Abschreibung</t>
  </si>
  <si>
    <t>T2-Instrumente: Zulässige T2-Instrumente unterliegen dem Auslaufen der Anrechenbarkeit</t>
  </si>
  <si>
    <t>EU CC2 - Abstimmung der aufsichtsrechtlichen Eigenmittel mit der in den geprüften Abschlüssen enthaltenen Bilanz</t>
  </si>
  <si>
    <t>Bilanz in veröffentlichtem Abschluss</t>
  </si>
  <si>
    <t>Im aufsichtlichen Konsolidierungskreis</t>
  </si>
  <si>
    <t>Verweis</t>
  </si>
  <si>
    <t>Aktienkapital</t>
  </si>
  <si>
    <r>
      <t>Aktiva</t>
    </r>
    <r>
      <rPr>
        <sz val="10"/>
        <color theme="3" tint="-0.499984740745262"/>
        <rFont val="Arial"/>
        <family val="2"/>
      </rPr>
      <t> – Aufschlüsselung nach Aktiva-Klassen gemäß der im veröffentlichten Jahresabschluss enthaltenen Bilanz</t>
    </r>
  </si>
  <si>
    <r>
      <t>Passiva</t>
    </r>
    <r>
      <rPr>
        <sz val="10"/>
        <color theme="3" tint="-0.499984740745262"/>
        <rFont val="Arial"/>
        <family val="2"/>
      </rPr>
      <t> – Aufschlüsselung nach Passiva-Klassen gemäß der im veröffentlichten Jahresabschluss enthaltenen Bilanz</t>
    </r>
  </si>
  <si>
    <t>Abstimmung der aufsichtsrechtlichen Eigenmittel mit der in den geprüften Abschlüssen enthaltenen Bilanz</t>
  </si>
  <si>
    <t>EU CC1 - Zusammensetzung der aufsichtsrechtlichen Eigenmittel</t>
  </si>
  <si>
    <t>Zusammensetzung der aufsichtsrechtlichen Eigenmittel</t>
  </si>
  <si>
    <t>Finanzielle Vermögenswerte - Held for Trading</t>
  </si>
  <si>
    <t xml:space="preserve">Derivate </t>
  </si>
  <si>
    <t>Eigenkapitalinstrumente</t>
  </si>
  <si>
    <t>Kredite und Darlehen</t>
  </si>
  <si>
    <t>Erfolgsneutrale zum Fair Value bewertete finanzielle Vermögenswerte</t>
  </si>
  <si>
    <t>Schuldverschreibungen</t>
  </si>
  <si>
    <t>Kredite und Ford. an Kreditinstitute</t>
  </si>
  <si>
    <t>Forderungen aus Finanzleasing</t>
  </si>
  <si>
    <t>Derivate - Hedge Accounting</t>
  </si>
  <si>
    <t>Immaterielle Vermögenswerte</t>
  </si>
  <si>
    <t xml:space="preserve">Laufende Steuerforderungen </t>
  </si>
  <si>
    <t>Latente Steuerforderungen</t>
  </si>
  <si>
    <t>Forderungen aus Lieferungen und Leistungen und sonsitge Forderungen</t>
  </si>
  <si>
    <t>Sonstige Vermögensgegenstände</t>
  </si>
  <si>
    <t>SUMME AKTIVA</t>
  </si>
  <si>
    <t>Kassenbestand und Guthaben</t>
  </si>
  <si>
    <t>Erfolgswirksame zum Fair Value bewertete, nicht handelsbezogene finanzielle Vermögenswerte</t>
  </si>
  <si>
    <t>Zu fortgeführten Anschaffungskosten bewertete finanzielle Vermögenswerte</t>
  </si>
  <si>
    <t>Beteiligungen an assozierten Unternehmen und Gemeinschaftsunternehmen</t>
  </si>
  <si>
    <t>Sachanlagen</t>
  </si>
  <si>
    <t>Als Finanzinvestition gehaltene Immobilien</t>
  </si>
  <si>
    <t>Kredite und Ford. an Kunden</t>
  </si>
  <si>
    <t>Finanzielle Verbindlichkeiten - Held For Trading</t>
  </si>
  <si>
    <t>Derivate</t>
  </si>
  <si>
    <t>Erfolgswirksame zum Fair Value bewertete finanzielle Verbindlichkeiten</t>
  </si>
  <si>
    <t>Schuldverschreibungen in Emission</t>
  </si>
  <si>
    <t>Zu fortgeführten Anschaffungskosten bewertete finanzielle Verbindlichkeiten5</t>
  </si>
  <si>
    <t>Einlagen von Kreditinstituten</t>
  </si>
  <si>
    <t>davon: nachrangig</t>
  </si>
  <si>
    <t>Finanzierungsleasingverbindlichkeiten</t>
  </si>
  <si>
    <t>Laufende Steuerverpflichtungen</t>
  </si>
  <si>
    <t>Latente Steuerverbindlichkeiten</t>
  </si>
  <si>
    <t>Sonstige Verbindlichkeiten</t>
  </si>
  <si>
    <t>SUMME PASSIVA</t>
  </si>
  <si>
    <t>Einlagen von Kunden</t>
  </si>
  <si>
    <t>Sonstige finanzielle Verbindlichkeiten</t>
  </si>
  <si>
    <t>Rückstellungen</t>
  </si>
  <si>
    <t>Nicht beherrschenden Anteilen zuzurechnendes Eigenkapital</t>
  </si>
  <si>
    <t>Zusätzliche Eigenkapitalinstrumente</t>
  </si>
  <si>
    <t>Gezeichnetes Kapital</t>
  </si>
  <si>
    <t>Kapitalrücklagen</t>
  </si>
  <si>
    <t>Gewinnrücklagen und sonstige Rücklagen</t>
  </si>
  <si>
    <t>davon: Rücklage für eigenes Kreditrisiko</t>
  </si>
  <si>
    <t>davon: Rücklage für Cashflow Hedge</t>
  </si>
  <si>
    <t>SUMME EIGENKAPITAL</t>
  </si>
  <si>
    <t>SUMME EIGENKAPITAL UND PASSIVA</t>
  </si>
  <si>
    <t>Eigentümern des Mutterunternehmens zuzurechnendes Eigenkapital</t>
  </si>
  <si>
    <t>Gewinnrücklagen</t>
  </si>
  <si>
    <t>Sonstige Rücklagen</t>
  </si>
  <si>
    <t>EU CCyB1 - Geografische Verteilung der für die Berechnung des antizyklischen Kapitalpuffers wesentlichen Kreditrisikopositionen</t>
  </si>
  <si>
    <t>a)</t>
  </si>
  <si>
    <t>b)</t>
  </si>
  <si>
    <t>c)</t>
  </si>
  <si>
    <t>d)</t>
  </si>
  <si>
    <t>e)</t>
  </si>
  <si>
    <t>f)</t>
  </si>
  <si>
    <t>g)</t>
  </si>
  <si>
    <t>h)</t>
  </si>
  <si>
    <t>i)</t>
  </si>
  <si>
    <t>j)</t>
  </si>
  <si>
    <t>k)</t>
  </si>
  <si>
    <t>l)</t>
  </si>
  <si>
    <t>m)</t>
  </si>
  <si>
    <t>Allgemeine Kreditrisikopositionen</t>
  </si>
  <si>
    <t>Wesentliche Kreditrisikopositionen – Marktrisiko</t>
  </si>
  <si>
    <t>Verbriefungsrisiko-positionen – Risikopositionswert im Anlagebuch</t>
  </si>
  <si>
    <t>Eigenmittelanforderungen</t>
  </si>
  <si>
    <t xml:space="preserve">Risikogewichtete Positionsbeträge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</si>
  <si>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</si>
  <si>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</si>
  <si>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</si>
  <si>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</si>
  <si>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</si>
  <si>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</si>
  <si>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</si>
  <si>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</si>
  <si>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 xml:space="preserve"> Insgesamt</t>
  </si>
  <si>
    <t>Aufschlüsselung nach Ländern</t>
  </si>
  <si>
    <t>Risikopositions-gesamtwert</t>
  </si>
  <si>
    <t>Geografische Verteilung der für die Berechnung des antizyklischen Kapitalpuffers wesentlichen Kreditrisikopositionen</t>
  </si>
  <si>
    <t>Höhe des institutsspezifischen antizyklischen Kapitalpuffers</t>
  </si>
  <si>
    <t>EU CCyB2 - Höhe des institutsspezifischen antizyklischen Kapitalpuffers</t>
  </si>
  <si>
    <t>Quote des institutsspezifischen antizyklischen Kapitalpuffers</t>
  </si>
  <si>
    <t>Anforderung an den institutsspezifischen antizyklischen Kapitalpuffer</t>
  </si>
  <si>
    <t>Keine Restlaufzeit</t>
  </si>
  <si>
    <t>&lt; 6 Monate</t>
  </si>
  <si>
    <t>6 Monate bis &lt; 1 Jahr</t>
  </si>
  <si>
    <t>≥ 1 Jahr</t>
  </si>
  <si>
    <t>Ungewichteter Wert nach Restlaufzeit</t>
  </si>
  <si>
    <t>Gewichteter Wert</t>
  </si>
  <si>
    <t>Posten der verfügbaren stabilen Refinanzierung (ASF)</t>
  </si>
  <si>
    <t>Kapitalposten und -instrumente</t>
  </si>
  <si>
    <t>Eigenmittel</t>
  </si>
  <si>
    <t>Sonstige Kapitalinstrumente</t>
  </si>
  <si>
    <t>Privatkundeneinlagen</t>
  </si>
  <si>
    <t>Stabile Einlagen</t>
  </si>
  <si>
    <t>Weniger stabile 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</si>
  <si>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</si>
  <si>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</si>
  <si>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</si>
  <si>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</si>
  <si>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</si>
  <si>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</si>
  <si>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</si>
  <si>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</si>
  <si>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 xml:space="preserve">EU LIQ2: Strukturelle Liquiditätsquote </t>
  </si>
  <si>
    <t xml:space="preserve">Strukturelle Liquiditätsquote </t>
  </si>
  <si>
    <t>Posten der erforderlichen stabilen Refinanzierung (RSF)</t>
  </si>
  <si>
    <t>Hochwertige liquide Vermögenswerte insgesamt (HQLA)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</si>
  <si>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</si>
  <si>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</si>
  <si>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</si>
  <si>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</si>
  <si>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</si>
  <si>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</si>
  <si>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</si>
  <si>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</si>
  <si>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</si>
  <si>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</si>
  <si>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Aktiva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</si>
  <si>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</si>
  <si>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</si>
  <si>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</si>
  <si>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</si>
  <si>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</si>
  <si>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</si>
  <si>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</si>
  <si>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</si>
  <si>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Bruttobuchwert / Nominalbetrag</t>
  </si>
  <si>
    <t>Vertragsgemäß bediente Risikopositionen</t>
  </si>
  <si>
    <t>Notleidende Risikopositionen</t>
  </si>
  <si>
    <t>Davon Stufe 1</t>
  </si>
  <si>
    <t>Davon Stufe 2</t>
  </si>
  <si>
    <t>Davon Stufe 3</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</si>
  <si>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</si>
  <si>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</si>
  <si>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Wertminderung, kumulierte negative Änderungen beim beizulegenden Zeitwert aufgrund von Ausfallrisiken und Rückstellungen</t>
  </si>
  <si>
    <t>Kumulierte teilweise Abschreibung</t>
  </si>
  <si>
    <t>Empfangene Sicherheiten und Finanzgarantien</t>
  </si>
  <si>
    <t>Bei vertrags-gemäß bedienten Risikopositionen</t>
  </si>
  <si>
    <t>Bei notleidenden Risikopositionen</t>
  </si>
  <si>
    <t>Guthaben bei Zentralbanken und Sichtguthaben</t>
  </si>
  <si>
    <t>Darlehen und Kredite</t>
  </si>
  <si>
    <t>Zentralbanken</t>
  </si>
  <si>
    <t>Sektor Staat</t>
  </si>
  <si>
    <t>Kreditinstitute</t>
  </si>
  <si>
    <t>Sonstige finanzielle Kapitalgesellschaften</t>
  </si>
  <si>
    <t>Nichtfinanzielle Kapitalgesellschaften</t>
  </si>
  <si>
    <t>Haushalte</t>
  </si>
  <si>
    <t>Davon: KMU</t>
  </si>
  <si>
    <t>EU CR1: Vertragsgemäß bediente und notleidende Risikopositionen und damit verbundene Rückstellungen</t>
  </si>
  <si>
    <t>Vertragsgemäß bediente und notleidende Risikopositionen und damit verbundene Rückstellungen</t>
  </si>
  <si>
    <t>EU CR1-A: Restlaufzeit von Risikopositionen</t>
  </si>
  <si>
    <t>Jederzeit kündbar</t>
  </si>
  <si>
    <t>&lt;= 1 Jahr</t>
  </si>
  <si>
    <t>&gt; 1 Jahr &lt;= 5 Jahre</t>
  </si>
  <si>
    <t>&gt; 5 Jahre</t>
  </si>
  <si>
    <t>Keine angegebene Restlaufzeit</t>
  </si>
  <si>
    <t>Netto-Risikopositionswert</t>
  </si>
  <si>
    <t>Restlaufzeit von Risikopositionen</t>
  </si>
  <si>
    <t>EU CR2: Veränderung des Bestands notleidender Darlehen und Kredite</t>
  </si>
  <si>
    <t>Veränderung des Bestands notleidender Darlehen und Kredite</t>
  </si>
  <si>
    <t>Zuflüsse zu notleidenden Portfolios</t>
  </si>
  <si>
    <t>Abflüsse aus notleidenden Portfolios</t>
  </si>
  <si>
    <t>Abflüsse aufgrund von Abschreibungen</t>
  </si>
  <si>
    <t>Abfluss aus sonstigen Gründen</t>
  </si>
  <si>
    <t xml:space="preserve">Bruttobuchwert               </t>
  </si>
  <si>
    <t>Bruttobuchwert / Nominalbetrag der Risikopositionen mit Stundungsmaßnahmen</t>
  </si>
  <si>
    <t>Empfangene Sicherheiten und empfangene Finanzgarantien für gestundete Risikopositionen</t>
  </si>
  <si>
    <t>Vertragsgemäß bedient gestundet</t>
  </si>
  <si>
    <t>Notleidend gestundet</t>
  </si>
  <si>
    <t>Davon: ausgefallen</t>
  </si>
  <si>
    <t>Davon: wertgemindert</t>
  </si>
  <si>
    <t>Bei vertragsgemäß bedienten gestundeten Risikopositionen</t>
  </si>
  <si>
    <t>Bei notleidend gestundeten Risikopositionen</t>
  </si>
  <si>
    <t>Davon: Empfangene Sicherheiten und Finanzgarantien für notleidende Risikopositionen mit Stundungsmaßnahmen</t>
  </si>
  <si>
    <t>Erteilte Kreditzusagen</t>
  </si>
  <si>
    <t>EU CQ1: Kreditqualität gestundeter Risikopositionen</t>
  </si>
  <si>
    <t>Kreditqualität gestundeter Risikopositionen</t>
  </si>
  <si>
    <t>EU CQ4: Qualität notleidender Risikopositionen nach geografischem Gebiet </t>
  </si>
  <si>
    <t>Qualität notleidender Risikopositionen nach geografischem Gebiet </t>
  </si>
  <si>
    <t>Davon: notleidend</t>
  </si>
  <si>
    <t>Davon: der Wertminderung unterliegend</t>
  </si>
  <si>
    <t>Kumulierte Wertminderung</t>
  </si>
  <si>
    <t>Rückstellungen für außerbilanzielle Verbindlichkeiten aus Zusagen und erteilte Finanzgarantien</t>
  </si>
  <si>
    <t>Kumulierte negative Änderungen beim beizulegenden Zeitwert aufgrund von Ausfallrisiken bei notleidenden Risikopositionen</t>
  </si>
  <si>
    <t>Bilanzwirksame Risikopositionen</t>
  </si>
  <si>
    <t>Kernmärkte</t>
  </si>
  <si>
    <t xml:space="preserve">    Österreich</t>
  </si>
  <si>
    <t xml:space="preserve">    Nordmazedonien</t>
  </si>
  <si>
    <t xml:space="preserve">    Bosnien</t>
  </si>
  <si>
    <t xml:space="preserve">    Kroatien</t>
  </si>
  <si>
    <t xml:space="preserve">    Slowenien</t>
  </si>
  <si>
    <t xml:space="preserve">    Serbien</t>
  </si>
  <si>
    <t xml:space="preserve">    Montenegro</t>
  </si>
  <si>
    <t>Sonstige EU Länder</t>
  </si>
  <si>
    <t>Sonstige Industrieländer</t>
  </si>
  <si>
    <t>Emerging Markets</t>
  </si>
  <si>
    <t>EU CQ5: Kreditqualität von Darlehen und Kredite an nichtfinanzielle Kapitalgesellschaften nach Wirtschaftszweig</t>
  </si>
  <si>
    <t>Kreditqualität von Darlehen und Kredite an nichtfinanzielle Kapitalgesellschaften nach Wirtschaftszweig</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</si>
  <si>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</si>
  <si>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</si>
  <si>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</si>
  <si>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</si>
  <si>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</si>
  <si>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</si>
  <si>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</si>
  <si>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</si>
  <si>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</si>
  <si>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</si>
  <si>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</si>
  <si>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</si>
  <si>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</si>
  <si>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</si>
  <si>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</si>
  <si>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</si>
  <si>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</si>
  <si>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</si>
  <si>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</si>
  <si>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Bruttobuchwert</t>
  </si>
  <si>
    <t>Davon: der Wertminderung unterliegende Darlehen und Kredite</t>
  </si>
  <si>
    <t xml:space="preserve">Durch Inbesitznahme erlangte Sicherheiten </t>
  </si>
  <si>
    <t>Beim erstmaligen Ansatz beizulegender Wert</t>
  </si>
  <si>
    <t>Kumulierte negative Änderungen</t>
  </si>
  <si>
    <t>Außer Sachanlagen</t>
  </si>
  <si>
    <t>Wohnimmobilien</t>
  </si>
  <si>
    <t>Gewerbeimmobilien</t>
  </si>
  <si>
    <t>Bewegliche Sachen (Fahrzeuge, Schiffe usw.)</t>
  </si>
  <si>
    <t>Eigenkapitalinstrumente und Schuldtitel</t>
  </si>
  <si>
    <t>Sonstige Sicherheiten</t>
  </si>
  <si>
    <t xml:space="preserve">EU CQ7: Durch Inbesitznahme und Vollstreckungsverfahren erlangte Sicherheiten </t>
  </si>
  <si>
    <t xml:space="preserve">Durch Inbesitznahme und Vollstreckungsverfahren erlangte Sicherheiten </t>
  </si>
  <si>
    <t xml:space="preserve">Unbesicherte Risikopositionen – Buchwert </t>
  </si>
  <si>
    <t>Besicherte Risikopositionen – Buchwert</t>
  </si>
  <si>
    <r>
      <t xml:space="preserve">Davon </t>
    </r>
    <r>
      <rPr>
        <b/>
        <sz val="10"/>
        <color rgb="FF000000"/>
        <rFont val="Arial"/>
        <family val="2"/>
      </rPr>
      <t>durch Kreditderivate</t>
    </r>
    <r>
      <rPr>
        <sz val="10"/>
        <color rgb="FF000000"/>
        <rFont val="Arial"/>
        <family val="2"/>
      </rPr>
      <t xml:space="preserve"> besichert</t>
    </r>
  </si>
  <si>
    <r>
      <t xml:space="preserve">Davon </t>
    </r>
    <r>
      <rPr>
        <b/>
        <sz val="10"/>
        <color rgb="FF000000"/>
        <rFont val="Arial"/>
        <family val="2"/>
      </rPr>
      <t>durch Finanzgarantien</t>
    </r>
    <r>
      <rPr>
        <sz val="10"/>
        <color rgb="FF000000"/>
        <rFont val="Arial"/>
        <family val="2"/>
      </rPr>
      <t xml:space="preserve"> besichert</t>
    </r>
  </si>
  <si>
    <r>
      <t xml:space="preserve">Davon </t>
    </r>
    <r>
      <rPr>
        <b/>
        <sz val="10"/>
        <color rgb="FF000000"/>
        <rFont val="Arial"/>
        <family val="2"/>
      </rPr>
      <t>durch Sicherheiten</t>
    </r>
    <r>
      <rPr>
        <sz val="10"/>
        <color rgb="FF000000"/>
        <rFont val="Arial"/>
        <family val="2"/>
      </rPr>
      <t xml:space="preserve"> besichert </t>
    </r>
  </si>
  <si>
    <t xml:space="preserve">Schuldverschreibungen </t>
  </si>
  <si>
    <t>Summe</t>
  </si>
  <si>
    <t xml:space="preserve">     Davon notleidende Risikopositionen</t>
  </si>
  <si>
    <t xml:space="preserve">            Davon ausgefallen </t>
  </si>
  <si>
    <t>EU CR3 – Übersicht über Kreditrisikominderungstechniken:  Offenlegung der Verwendung von Kreditrisikominderungstechniken</t>
  </si>
  <si>
    <t>Übersicht über Kreditrisikominderungstechniken:  Offenlegung der Verwendung von Kreditrisikominderungstechniken</t>
  </si>
  <si>
    <t>EU LR1 - LRSum – Summarische Abstimmung zwischen bilanzierten Aktiva und Risikopositionen für die Verschuldungsquote</t>
  </si>
  <si>
    <t>LRSum – Summarische Abstimmung zwischen bilanzierten Aktiva und Risikopositionen für die Verschuldungsquote</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</si>
  <si>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</si>
  <si>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</si>
  <si>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</si>
  <si>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</si>
  <si>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</si>
  <si>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</si>
  <si>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</si>
  <si>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</si>
  <si>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</si>
  <si>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</si>
  <si>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</si>
  <si>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(Anpassung bei Risikopositionen, die gemäß Artikel 429a Absatz 1 Buchstabe c CRR aus der Gesamtrisikopositionsmessgröße ausgeschlossen werden)</t>
  </si>
  <si>
    <t>(Anpassung bei Risikopositionen, die gemäß Artikel 429a Absatz 1 Buchstabe j CRR aus der Gesamtrisikopositionsmessgröße ausgeschlossen werden)</t>
  </si>
  <si>
    <t>Sonstige Anpassungen</t>
  </si>
  <si>
    <t>Maßgeblicher Betrag</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</si>
  <si>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</si>
  <si>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</si>
  <si>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</si>
  <si>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</si>
  <si>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</si>
  <si>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</si>
  <si>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 xml:space="preserve">Summe der bilanzwirksamen Risikopositionen (ohne Derivate und SFTs) </t>
  </si>
  <si>
    <t>Wiederbeschaffungskosten für Derivatgeschäfte nach SA-CCR (d. h. ohne anrechenbare, in bar erhaltene Nachschüsse)</t>
  </si>
  <si>
    <t>Abweichende Regelung für Derivate: Beitrag der Wiederbeschaffungskosten nach vereinfachtem Standardansatz</t>
  </si>
  <si>
    <t xml:space="preserve">Aufschläge für den potenziellen künftigen Risikopositionswert im Zusammenhang mit SA-CCR-Derivatgeschäften </t>
  </si>
  <si>
    <t>Abweichende Regelung für Derivate: Potenzieller künftiger Risikopositionsbeitrag nach vereinfachtem Standardansatz</t>
  </si>
  <si>
    <t>Risikoposition gemäß Ursprungsrisikomethode</t>
  </si>
  <si>
    <t>(Ausgeschlossener CCP-Teil kundengeclearter Handelsrisikopositionen) (SA-CCR)</t>
  </si>
  <si>
    <t>(Ausgeschlossener CCP-Teil kundengeclearter Handelsrisikopositionen) (vereinfachter Standardansatz)</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</si>
  <si>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</si>
  <si>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</si>
  <si>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</si>
  <si>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 xml:space="preserve">Gesamtsumme der Risikopositionen aus Derivaten </t>
  </si>
  <si>
    <t>Brutto-Aktiva aus SFTs (ohne Anerkennung von Netting), nach Bereinigung um als Verkauf verbuchte Geschäfte</t>
  </si>
  <si>
    <t>(Aufgerechnete Beträge von Barverbindlichkeiten und -forderungen aus Brutto-Aktiva aus SFTs)</t>
  </si>
  <si>
    <t>Gegenparteiausfallrisikoposition für SFT-Aktiva</t>
  </si>
  <si>
    <t>Abweichende Regelung für SFTs: Gegenparteiausfallrisikoposition gemäß Artikel 429e Absatz 5 und Artikel 222 CRR</t>
  </si>
  <si>
    <t>Risikopositionen aus als Beauftragter getätigten Geschäften</t>
  </si>
  <si>
    <t>(Ausgeschlossener CCP-Teil kundengeclearter SFT-Risikopositionen)</t>
  </si>
  <si>
    <t>Gesamtsumme der Risikopositionen aus Wertpapierfinanzierungsgeschäften</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</si>
  <si>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</si>
  <si>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</si>
  <si>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</si>
  <si>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(Risikopositionen, die gemäß Artikel 429a Absatz 1 Buchstabe c CRR aus der Gesamtrisikopositionsmessgröße ausgeschlossen werden)</t>
  </si>
  <si>
    <t>((Bilanzielle und außerbilanzielle) Risikopositionen, die gemäß Artikel 429a Absatz 1 Buchstabe j CRR ausgeschlossen werden)</t>
  </si>
  <si>
    <t>(Ausgeschlossene Risikopositionen öffentlicher Entwicklungsbanken (oder als solche behandelter Einheiten) – öffentliche Investitionen)</t>
  </si>
  <si>
    <t>(Ausgeschlossene Risikopositionen öffentlicher Entwicklungsbanken (oder als solche behandelter Einheiten) – Förderdarlehen)</t>
  </si>
  <si>
    <t>(Ausgeschlossene Risikopositionen aus der Weitergabe von Förderdarlehen durch Institute, die keine öffentlichen Entwicklungsbanken (oder als solche behandelte Einheiten) sind)</t>
  </si>
  <si>
    <t xml:space="preserve">(Ausgeschlossene garantierte Teile von Risikopositionen aus Exportkrediten) </t>
  </si>
  <si>
    <t>(Ausgeschlossene überschüssige Sicherheiten, die bei Triparty Agents hinterlegt wurden)</t>
  </si>
  <si>
    <t>(Von CSDs/Instituten erbrachte CSD-bezogene Dienstleistungen, die gemäß Artikel 429a Absatz 1 Buchstabe o CRR ausgeschlossen werden)</t>
  </si>
  <si>
    <t>(Von benannten Instituten erbrachte CSD-bezogene Dienstleistungen, die gemäß Artikel 429a Absatz 1 Buchstabe p CRR ausgeschlossen werden)</t>
  </si>
  <si>
    <t>(Verringerung des Risikopositionswerts von Vorfinanzierungs- oder Zwischenkrediten)</t>
  </si>
  <si>
    <t>Gesamtsumme der ausgeschlossenen Risikopositionen</t>
  </si>
  <si>
    <t>Kernkapital</t>
  </si>
  <si>
    <t>Verschuldungsquote (in %)</t>
  </si>
  <si>
    <t>Verschuldungsquote (ohne die Auswirkungen der Ausnahmeregelung für öffentliche Investitionen und Förderdarlehen) (in %)</t>
  </si>
  <si>
    <t>Verschuldungsquote (ohne die Auswirkungen etwaiger vorübergehender Ausnahmeregelungen für Zentralbankreserven) (in %)</t>
  </si>
  <si>
    <t>Regulatorische Mindestanforderung an die Verschuldungsquote (in %)</t>
  </si>
  <si>
    <t xml:space="preserve">Zusätzliche Eigenmittelanforderungen zur Eindämmung des Risikos einer übermäßigen Verschuldung (in %) </t>
  </si>
  <si>
    <t xml:space="preserve">     davon: in Form von hartem Kernkapital</t>
  </si>
  <si>
    <t>Anforderung an den Puffer der Verschuldungsquote (in %)</t>
  </si>
  <si>
    <t>Gesamtanforderungen an die Verschuldungsquote (in %)</t>
  </si>
  <si>
    <t>Gewählte Übergangsregelung für die Definition der Kapitalmessgröße</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</si>
  <si>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</si>
  <si>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</si>
  <si>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</si>
  <si>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</si>
  <si>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</si>
  <si>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</si>
  <si>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EU LR2 - LRCom – Einheitliche Offenlegung der Verschuldungsquote</t>
  </si>
  <si>
    <t>LRCom – Einheitliche Offenlegung der Verschuldungsquote</t>
  </si>
  <si>
    <t>Risikopositionen für die CRR-Verschuldungsquote</t>
  </si>
  <si>
    <t>Gesamtsumme der bilanzwirksamen Risikopositionen (ohne Derivate, SFTs und ausgenommene Risikopositionen), davon:</t>
  </si>
  <si>
    <t>Risikopositionen im Handelsbuch</t>
  </si>
  <si>
    <t>Risikopositionen im Anlagebuch, davon:</t>
  </si>
  <si>
    <t>Risikopositionen in Form gedeckter Schuldverschreibungen</t>
  </si>
  <si>
    <t>Risikopositionen, die wie Risikopositionen gegenüber Staaten behandelt werden</t>
  </si>
  <si>
    <t>Risikopositionen gegenüber regionalen Gebietskörperschaften, multilateralen Entwicklungsbanken, internationalen Organisationen und öffentlichen Stellen, die nicht wie Staaten behandelt werden</t>
  </si>
  <si>
    <t>Risikopositionen gegenüber Instituten</t>
  </si>
  <si>
    <t>Durch Grundpfandrechte an Immobilien besicherte Risikopositionen</t>
  </si>
  <si>
    <t>Risikopositionen aus dem Mengengeschäft</t>
  </si>
  <si>
    <t>Risikopositionen gegenüber Unternehmen</t>
  </si>
  <si>
    <t>Ausgefallene Risikopositionen</t>
  </si>
  <si>
    <t>Sonstige Risikopositionen (z. B. Beteiligungen, Verbriefungen und sonstige Aktiva, die keine Kreditverpflichtungen sind)</t>
  </si>
  <si>
    <t>EU LR3 - LRSpl – Aufgliederung der bilanzwirksamen Risikopositionen (ohne Derivate, SFTs und ausgenommene Risikopositionen)</t>
  </si>
  <si>
    <t>LRSpl – Aufgliederung der bilanzwirksamen Risikopositionen (ohne Derivate, SFTs und ausgenommene Risikopositionen)</t>
  </si>
  <si>
    <t>Artikel 438 (d)</t>
  </si>
  <si>
    <t>Artikel 447 (a) to (g) and Artikel 438 (b)</t>
  </si>
  <si>
    <t>Artikel 437 (a)</t>
  </si>
  <si>
    <t>Artikel 440 (a)</t>
  </si>
  <si>
    <t>Artikel 440 (b)</t>
  </si>
  <si>
    <t>Artikel 451(1) (b)</t>
  </si>
  <si>
    <t>Artikel 451(1) (a) and Artikel 451(1) (b)</t>
  </si>
  <si>
    <t>Artikel 442 (c) and Artikel 442 (f)</t>
  </si>
  <si>
    <t>Artikel 442 (g)</t>
  </si>
  <si>
    <t>Artikel 442 (f)</t>
  </si>
  <si>
    <t xml:space="preserve">Artikel 442 (c) </t>
  </si>
  <si>
    <t>Artikel 442 (c) and Artikel 442 (e)</t>
  </si>
  <si>
    <t>Artikel 453 (f)</t>
  </si>
  <si>
    <t>Artikel 453 (g), Artikel 453 (h), Artikel 453 (i)</t>
  </si>
  <si>
    <t xml:space="preserve">Artikel 453 (g) </t>
  </si>
  <si>
    <t xml:space="preserve">Artikel 438  (e) </t>
  </si>
  <si>
    <t>Artikel 451a(3)</t>
  </si>
  <si>
    <t>Offenlegung von Eigenmitteln</t>
  </si>
  <si>
    <t>Offenlegung von Eigenmitteln und berücksichtigungsfähigen Verbindlichkeiten (MREL)</t>
  </si>
  <si>
    <t>Offenlegung von antizyklischen Kapitalpuffern</t>
  </si>
  <si>
    <t>Offenlegung von Schlüsselparametern und Übersicht über die risikogewichteten Positionsbeträge</t>
  </si>
  <si>
    <t>Offenlegung der Verschuldungsquote</t>
  </si>
  <si>
    <t>Offenlegung von Liquiditätsanforderungen</t>
  </si>
  <si>
    <t>Offenlegung der Kreditqualität</t>
  </si>
  <si>
    <t>Offenlegung der Verwendung von Kreditrisikominderungstechniken</t>
  </si>
  <si>
    <t>Offenlegung der Verwendung des Standardansatzes</t>
  </si>
  <si>
    <t>Offenlegung der Anwendung des IRB-Ansatzes auf Kreditrisiken</t>
  </si>
  <si>
    <t>Offenlegung von Spezialfinanzierungs- und Beteiligungspositionen nach dem einfachen Risikogewichtungsansatz</t>
  </si>
  <si>
    <t>Artikel 453 (j) - Nicht anwendbar da im Steiermärkische Sparkasse-Konzern keine Kreditderivate  als Kreditrisikominderungs-technik verwendet werden.</t>
  </si>
  <si>
    <t>Nicht-EU-G-SRI-Anforderung an Eigenmittel und berücksichtigungs-fähige Verbindlichkeiten</t>
  </si>
  <si>
    <t>Qualitative Angaben</t>
  </si>
  <si>
    <t>Anwendbare Anforderung und Anwendungsebene</t>
  </si>
  <si>
    <t>EU 1</t>
  </si>
  <si>
    <t>Unterliegt das Unternehmen einer G-SRI-Anforderung an Eigenmittel und berücksichtigungsfähige Verbindlichkeiten? (J/N)</t>
  </si>
  <si>
    <t>(N) Nein</t>
  </si>
  <si>
    <t>EU 2</t>
  </si>
  <si>
    <t>Wenn EU-1 mit „Ja“ beantwortet wurde, gilt die Anforderung auf konsolidierter oder individueller Basis? (K/I)</t>
  </si>
  <si>
    <t>EU 2a</t>
  </si>
  <si>
    <t>Unterliegt das Unternehmen internen MREL? (J/N)</t>
  </si>
  <si>
    <t>(J) Ja</t>
  </si>
  <si>
    <t>EU 2b</t>
  </si>
  <si>
    <t>Wenn EU-2a mit „Ja“ beantwortet wurde, gilt die Anforderung auf konsolidierter oder individueller Basis? (K/I)</t>
  </si>
  <si>
    <t>(I) Individuell</t>
  </si>
  <si>
    <t>Eigenmittel und berücksichtigungsfähige Verbindlichkeiten</t>
  </si>
  <si>
    <t>EU 3</t>
  </si>
  <si>
    <t>Hartes Kernkapital (CET1)</t>
  </si>
  <si>
    <t>EU 4</t>
  </si>
  <si>
    <t>Berücksichtigungsfähiges zusätzliches Kernkapital</t>
  </si>
  <si>
    <t>EU 5</t>
  </si>
  <si>
    <t>Berücksichtigungsfähiges Ergänzungskapital</t>
  </si>
  <si>
    <t>EU 6</t>
  </si>
  <si>
    <t>Berücksichtigungsfähige Eigenmittel</t>
  </si>
  <si>
    <t>EU 7</t>
  </si>
  <si>
    <t>Berücksichtigungsfähige Verbindlichkeiten</t>
  </si>
  <si>
    <t>EU 8</t>
  </si>
  <si>
    <t>davon gewährte Garantien</t>
  </si>
  <si>
    <t>(Anpassungen)</t>
  </si>
  <si>
    <t>EU 9b</t>
  </si>
  <si>
    <t>Eigenmittel und Positionen der nachrangigen Verbindlichkeiten nach der Anpassung</t>
  </si>
  <si>
    <t>Gesamtrisikobetrag und Gesamtrisikopositionsmessgröße</t>
  </si>
  <si>
    <t>EU 10</t>
  </si>
  <si>
    <t>EU 11</t>
  </si>
  <si>
    <t>Gesamtrisikopositionsmessgröße (TEM)</t>
  </si>
  <si>
    <t>Verhältniswert der Eigenmittel und der berücksichtigungsfähigen Verbindlichkeiten</t>
  </si>
  <si>
    <t>EU 12</t>
  </si>
  <si>
    <t>Eigenmittel und berücksichtigungsfähige Verbindlichkeiten als prozentualer Anteil am TREA</t>
  </si>
  <si>
    <t>EU 13</t>
  </si>
  <si>
    <t>EU 14</t>
  </si>
  <si>
    <t>Eigenmittel und berücksichtigungsfähige Verbindlichkeiten als prozentualer Anteil an der TEM</t>
  </si>
  <si>
    <t>EU 15</t>
  </si>
  <si>
    <t>EU 16</t>
  </si>
  <si>
    <t>CET1 (in Prozent des TREA), das nach Erfüllung der Anforderungen des Unternehmens zur Verfügung steht</t>
  </si>
  <si>
    <t>EU 17</t>
  </si>
  <si>
    <t>Institutsspezifische kombinierte Kapitalpuffer-Anforderung</t>
  </si>
  <si>
    <t>Anforderungen</t>
  </si>
  <si>
    <t>EU 18</t>
  </si>
  <si>
    <t>Anforderung als prozentualer Anteil am TREA</t>
  </si>
  <si>
    <t>EU 19</t>
  </si>
  <si>
    <t>davon, welcher Teil der Anforderung mit einer Garantie erfüllt werden kann</t>
  </si>
  <si>
    <t>EU 20</t>
  </si>
  <si>
    <t>Anforderung als prozentualer Anteil an der TEM</t>
  </si>
  <si>
    <t>EU 21</t>
  </si>
  <si>
    <t>EU 22</t>
  </si>
  <si>
    <t>Gesamtbetrag der ausgenommenen Verbindlichkeiten im Sinne von Artikel 72a Absatz 2 der Verordnung (EU) Nr. 575/2013</t>
  </si>
  <si>
    <t>EU ILAC – Interne Verlustabsorptionsfähigkeit: interne MREL und, falls zutreffend, Anforderung an Eigenmittel und berücksichtigungsfähige Verbindlichkeiten für Nicht- EU-G-SRI</t>
  </si>
  <si>
    <t>Interne Verlustabsorptionsfähigkeit: interne MREL und, falls zutreffend, Anforderung an Eigenmittel und berücksichtigungsfähige Verbindlichkeiten für Nicht- EU-G-SRI</t>
  </si>
  <si>
    <t>EU iLAC</t>
  </si>
  <si>
    <t>Mindestanforderung an Eigenmittel und berücksichtigungsfähige Verbindlichkeiten (interne MREL)</t>
  </si>
  <si>
    <t xml:space="preserve"> </t>
  </si>
  <si>
    <t>Das Template wurde gemäß den Anforderungen der Durchführungsverordnung (EU) 2021/763 im Hinblick auf die aufsichtlichen Meldungen und die Offenlegung der Mindestanforderung an Eigenmittel und berücksichtigungsfähiger Verbindlichkeiten (Technische Durchführungsstandards – ITS) erstellt. 
Die Steiermärkische Sparkasse ist Teil der AT-Resolution Gruppe und hat einen internen MREL-Bescheid erhalten. Das Mindesterfordernis wurde in Abstimmung mit dem SRB (Single Resolution Board), als Abwicklungsbehörde der Gruppe und der BRRD (Bank Recovery and Resolution Directive) festgesetzt. 
Mit dem Veröffentlichungsstichtag erfüllt die Steiermärkische Sparkasse die internen MREL-Bestimmungen.</t>
  </si>
  <si>
    <t>EU-21</t>
  </si>
  <si>
    <t>EU-19b</t>
  </si>
  <si>
    <t>EU-19a</t>
  </si>
  <si>
    <t>EU 1b</t>
  </si>
  <si>
    <t>EU 1a</t>
  </si>
  <si>
    <t>EU CR8</t>
  </si>
  <si>
    <t xml:space="preserve">Article 438 (h) </t>
  </si>
  <si>
    <t>EU LIQ1 incl. LIQB</t>
  </si>
  <si>
    <t>Article 451a(2)</t>
  </si>
  <si>
    <t xml:space="preserve">EU CR8 – RWEA-Flussrechnung der Kreditrisiken gemäß IRB-Ansatz </t>
  </si>
  <si>
    <t xml:space="preserve">RWEA-Flussrechnung der Kreditrisiken gemäß IRB-Ansatz </t>
  </si>
  <si>
    <t>Umfang der Vermögenswerte (+/-)</t>
  </si>
  <si>
    <t>Qualität der Vermögenswerte (+/-)</t>
  </si>
  <si>
    <t>Modellaktualisierungen (+/-)</t>
  </si>
  <si>
    <t>Methoden und Politik (+/-)</t>
  </si>
  <si>
    <t>Erwerb und Veräußerung (+/-)</t>
  </si>
  <si>
    <t>Wechselkursschwankungen (+/-)</t>
  </si>
  <si>
    <t>Sonstige (+/-)</t>
  </si>
  <si>
    <t>EU LIQ1 - Quantitative Angaben zur LCR</t>
  </si>
  <si>
    <t>Quantitative Angaben zur LCR</t>
  </si>
  <si>
    <t>Ungewichteter Gesamtwert (Durchschnitt)</t>
  </si>
  <si>
    <t>Gewichteter Gesamtwert (Durchschnitt)</t>
  </si>
  <si>
    <t>Konsolidierungskreis: Einzelinstitut</t>
  </si>
  <si>
    <t>HOCHWERTIGE LIQUIDE VERMÖGENSWERTE</t>
  </si>
  <si>
    <t>MITTELABFLÜSSE</t>
  </si>
  <si>
    <t>Quartal endet am (TT. Monat JJJJ)</t>
  </si>
  <si>
    <t>Anzahl der bei der Berechnung der Durchschnittswerte verwendeten Datenpunkte</t>
  </si>
  <si>
    <t>Privatkundeneinlagen und Einlagen von kleinen Geschäftskunden, davon: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</si>
  <si>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</si>
  <si>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</si>
  <si>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</si>
  <si>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</si>
  <si>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</si>
  <si>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</si>
  <si>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</si>
  <si>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</si>
  <si>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</si>
  <si>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</si>
  <si>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</si>
  <si>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</si>
  <si>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</si>
  <si>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</si>
  <si>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</si>
  <si>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</si>
  <si>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(Differenz zwischen der Summe der gewichteten Zuflüsse und der Summe der gewichteten Abflüsse aus Drittländern, in denen Transferbeschränkungen gelten, oder die auf nichtkonvertierbare Währungen lauten)</t>
  </si>
  <si>
    <t>(Überschüssige Zuflüsse von einem verbundenen spezialisierten Kreditinstitut)</t>
  </si>
  <si>
    <t>GESAMTMITTELZUFLÜSSE</t>
  </si>
  <si>
    <t>Vollständig ausgenommene Zuflüsse</t>
  </si>
  <si>
    <t>Zuflüsse mit der Obergrenze von 90 %</t>
  </si>
  <si>
    <t>Zuflüsse mit der Obergrenze von 75 %</t>
  </si>
  <si>
    <t xml:space="preserve">BEREINIGTER GESAMTWERT </t>
  </si>
  <si>
    <t>LIQUIDITÄTSPUFFER</t>
  </si>
  <si>
    <t>GESAMTE NETTOMITTELABFLÜSSE</t>
  </si>
  <si>
    <t>LIQUIDITÄTSDECKUNGSQUOTE</t>
  </si>
  <si>
    <t>Stichtag:</t>
  </si>
  <si>
    <t>010.001</t>
  </si>
  <si>
    <t>(AE) Vereinigte Arabische Emirate</t>
  </si>
  <si>
    <t>010.002</t>
  </si>
  <si>
    <t>(AL) Albanien</t>
  </si>
  <si>
    <t>010.003</t>
  </si>
  <si>
    <t>(AM) Armenien</t>
  </si>
  <si>
    <t>010.004</t>
  </si>
  <si>
    <t>(AO) Angola</t>
  </si>
  <si>
    <t>010.005</t>
  </si>
  <si>
    <t>(AR) Argentinien</t>
  </si>
  <si>
    <t>010.006</t>
  </si>
  <si>
    <t>(AT) Oesterreich</t>
  </si>
  <si>
    <t>010.007</t>
  </si>
  <si>
    <t>(AU) Australien</t>
  </si>
  <si>
    <t>010.008</t>
  </si>
  <si>
    <t>(AZ) Aserbaidschan</t>
  </si>
  <si>
    <t>010.009</t>
  </si>
  <si>
    <t>(BA) Bosnien-Herzegowina</t>
  </si>
  <si>
    <t>010.010</t>
  </si>
  <si>
    <t>(BB) Barbados</t>
  </si>
  <si>
    <t>010.011</t>
  </si>
  <si>
    <t>(BE) Belgien</t>
  </si>
  <si>
    <t>010.012</t>
  </si>
  <si>
    <t>(BG) Bulgarien</t>
  </si>
  <si>
    <t>010.013</t>
  </si>
  <si>
    <t>(BH) Bahrain</t>
  </si>
  <si>
    <t>010.014</t>
  </si>
  <si>
    <t>(BR) Brasilien</t>
  </si>
  <si>
    <t>010.015</t>
  </si>
  <si>
    <t>(CA) Kanada</t>
  </si>
  <si>
    <t>010.016</t>
  </si>
  <si>
    <t>(CH) Schweiz</t>
  </si>
  <si>
    <t>010.017</t>
  </si>
  <si>
    <t>(CL) Chile</t>
  </si>
  <si>
    <t>010.018</t>
  </si>
  <si>
    <t>(CN) China</t>
  </si>
  <si>
    <t>010.019</t>
  </si>
  <si>
    <t>(CY) Zypern</t>
  </si>
  <si>
    <t>010.020</t>
  </si>
  <si>
    <t>(CZ) Tschechien</t>
  </si>
  <si>
    <t>010.021</t>
  </si>
  <si>
    <t>(DE) Deutschland</t>
  </si>
  <si>
    <t>010.022</t>
  </si>
  <si>
    <t>(DK) Daenemark</t>
  </si>
  <si>
    <t>010.023</t>
  </si>
  <si>
    <t>(DO) Dominikanische Republik</t>
  </si>
  <si>
    <t>010.024</t>
  </si>
  <si>
    <t>(EC) Ecuador</t>
  </si>
  <si>
    <t>010.025</t>
  </si>
  <si>
    <t>(EE) Estland</t>
  </si>
  <si>
    <t>010.026</t>
  </si>
  <si>
    <t>(EG) Aegypten</t>
  </si>
  <si>
    <t>010.027</t>
  </si>
  <si>
    <t>(ES) Spanien</t>
  </si>
  <si>
    <t>010.028</t>
  </si>
  <si>
    <t>(FI) Finnland</t>
  </si>
  <si>
    <t>010.029</t>
  </si>
  <si>
    <t>(FJ) Fidschi</t>
  </si>
  <si>
    <t>010.030</t>
  </si>
  <si>
    <t>(FR) Frankreich</t>
  </si>
  <si>
    <t>010.031</t>
  </si>
  <si>
    <t>(GB) Großbritannien</t>
  </si>
  <si>
    <t>010.032</t>
  </si>
  <si>
    <t>(GE) Georgien</t>
  </si>
  <si>
    <t>010.033</t>
  </si>
  <si>
    <t>(GI) Gibraltar</t>
  </si>
  <si>
    <t>010.034</t>
  </si>
  <si>
    <t>(GR) Griechenland</t>
  </si>
  <si>
    <t>010.035</t>
  </si>
  <si>
    <t>(HK) Hongkong</t>
  </si>
  <si>
    <t>010.036</t>
  </si>
  <si>
    <t>(HR) Kroatien</t>
  </si>
  <si>
    <t>010.037</t>
  </si>
  <si>
    <t>(HU) Ungarn</t>
  </si>
  <si>
    <t>010.038</t>
  </si>
  <si>
    <t>(ID) Indonesien</t>
  </si>
  <si>
    <t>010.039</t>
  </si>
  <si>
    <t>(IE) Irland</t>
  </si>
  <si>
    <t>010.040</t>
  </si>
  <si>
    <t>(IL) Israel</t>
  </si>
  <si>
    <t>010.041</t>
  </si>
  <si>
    <t>(IN) Indien</t>
  </si>
  <si>
    <t>010.042</t>
  </si>
  <si>
    <t>(IS) Island</t>
  </si>
  <si>
    <t>010.043</t>
  </si>
  <si>
    <t>(IT) Italien</t>
  </si>
  <si>
    <t>010.044</t>
  </si>
  <si>
    <t>(JP) Japan</t>
  </si>
  <si>
    <t>010.045</t>
  </si>
  <si>
    <t>(KE) Kenia</t>
  </si>
  <si>
    <t>010.046</t>
  </si>
  <si>
    <t>(KR) Suedkorea</t>
  </si>
  <si>
    <t>010.047</t>
  </si>
  <si>
    <t>(LI) Liechtenstein</t>
  </si>
  <si>
    <t>010.048</t>
  </si>
  <si>
    <t>(LK) Sri Lanka</t>
  </si>
  <si>
    <t>010.049</t>
  </si>
  <si>
    <t>(LT) Litauen</t>
  </si>
  <si>
    <t>010.050</t>
  </si>
  <si>
    <t>(LU) Luxemburg</t>
  </si>
  <si>
    <t>010.051</t>
  </si>
  <si>
    <t>(LV) Lettland</t>
  </si>
  <si>
    <t>010.052</t>
  </si>
  <si>
    <t>(MA) Marokko</t>
  </si>
  <si>
    <t>010.053</t>
  </si>
  <si>
    <t>(MC) Monaco</t>
  </si>
  <si>
    <t>010.054</t>
  </si>
  <si>
    <t>(ME) Montenegro</t>
  </si>
  <si>
    <t>010.055</t>
  </si>
  <si>
    <t>010.056</t>
  </si>
  <si>
    <t>(MP) Noerdliche Marianen</t>
  </si>
  <si>
    <t>010.057</t>
  </si>
  <si>
    <t>(MT) Malta</t>
  </si>
  <si>
    <t>010.058</t>
  </si>
  <si>
    <t>(MU) Mauritius</t>
  </si>
  <si>
    <t>010.059</t>
  </si>
  <si>
    <t>(MX) Mexiko</t>
  </si>
  <si>
    <t>010.060</t>
  </si>
  <si>
    <t>(MY) Malaysia</t>
  </si>
  <si>
    <t>010.061</t>
  </si>
  <si>
    <t>(NA) Namibia</t>
  </si>
  <si>
    <t>010.062</t>
  </si>
  <si>
    <t>(NI) Nicaragua</t>
  </si>
  <si>
    <t>010.063</t>
  </si>
  <si>
    <t>(NL) Niederlande</t>
  </si>
  <si>
    <t>010.064</t>
  </si>
  <si>
    <t>(NO) Norwegen</t>
  </si>
  <si>
    <t>010.065</t>
  </si>
  <si>
    <t>(NP) Nepal</t>
  </si>
  <si>
    <t>010.066</t>
  </si>
  <si>
    <t>(NZ) Neuseeland</t>
  </si>
  <si>
    <t>010.067</t>
  </si>
  <si>
    <t>(PE) Peru</t>
  </si>
  <si>
    <t>010.068</t>
  </si>
  <si>
    <t>(PH) Philippinen</t>
  </si>
  <si>
    <t>010.069</t>
  </si>
  <si>
    <t>(PL) Polen</t>
  </si>
  <si>
    <t>010.070</t>
  </si>
  <si>
    <t>(PT) Portugal</t>
  </si>
  <si>
    <t>010.071</t>
  </si>
  <si>
    <t>(PY) Paraguay</t>
  </si>
  <si>
    <t>010.072</t>
  </si>
  <si>
    <t>(QA) Katar</t>
  </si>
  <si>
    <t>010.073</t>
  </si>
  <si>
    <t>(RO) Rumaenien</t>
  </si>
  <si>
    <t>010.074</t>
  </si>
  <si>
    <t>(RS) Serbien und Kosovo</t>
  </si>
  <si>
    <t>010.075</t>
  </si>
  <si>
    <t>(RU) Russland</t>
  </si>
  <si>
    <t>010.076</t>
  </si>
  <si>
    <t>(SA) Saudi-Arabien</t>
  </si>
  <si>
    <t>010.077</t>
  </si>
  <si>
    <t>(SE) Schweden</t>
  </si>
  <si>
    <t>010.078</t>
  </si>
  <si>
    <t>(SG) Singapur</t>
  </si>
  <si>
    <t>010.079</t>
  </si>
  <si>
    <t>(SI) Slowenien</t>
  </si>
  <si>
    <t>010.080</t>
  </si>
  <si>
    <t>(SK) Slowakei</t>
  </si>
  <si>
    <t>010.081</t>
  </si>
  <si>
    <t>(SN) Senegal</t>
  </si>
  <si>
    <t>010.082</t>
  </si>
  <si>
    <t>(TH) Thailand</t>
  </si>
  <si>
    <t>010.083</t>
  </si>
  <si>
    <t>(TN) Tunesien</t>
  </si>
  <si>
    <t>010.084</t>
  </si>
  <si>
    <t>(TR) Tuerkei</t>
  </si>
  <si>
    <t>010.085</t>
  </si>
  <si>
    <t>(TW) Taiwan</t>
  </si>
  <si>
    <t>010.086</t>
  </si>
  <si>
    <t>(TZ) Tansania</t>
  </si>
  <si>
    <t>010.087</t>
  </si>
  <si>
    <t>(UA) Ukraine</t>
  </si>
  <si>
    <t>010.088</t>
  </si>
  <si>
    <t>(US) Vereinigte Staaten von Amerika</t>
  </si>
  <si>
    <t>010.089</t>
  </si>
  <si>
    <t>010.090</t>
  </si>
  <si>
    <t>(VE) Venezuela</t>
  </si>
  <si>
    <t>010.091</t>
  </si>
  <si>
    <t>(VN) Vietnam</t>
  </si>
  <si>
    <t>010.092</t>
  </si>
  <si>
    <t>(XX) Sonstige</t>
  </si>
  <si>
    <t>010.093</t>
  </si>
  <si>
    <t>(ZA) Suedafrika</t>
  </si>
  <si>
    <t>(MK) Nordmazedonien</t>
  </si>
  <si>
    <t>(VC) St. Vincent - Nord-Grenadinen</t>
  </si>
  <si>
    <t>Die Zusammensetzung von Liquiditätspuffern und Finanzierungsquellen sind in einem umfangreichen Regelwerk festgelegt. Ein Monitoring in der entsprechenden Granularität erfolgt monatlich mittels der ALMM Berichte.</t>
  </si>
  <si>
    <t>Sprünge in den HQLA bzw. Zuflüssen mit signifikanten Auswirkungen auf die LCR Ratio werden durch Umbuchungen der frei verfügbaren Liquidität von Platzierungen beim Zentralinstitut Erste Group Bank (dargestellt in den Zuflüssen) und der Zentralbank (dargestellt in den HQLA) erklärt.</t>
  </si>
  <si>
    <t>Risikopositionen aus Derivaten und potenzielle Sicherheitenanforderungen sind in der Berechnung der LCR berücksichtigt. Die Auswirkung auf die LCR ist nicht signifikant.</t>
  </si>
  <si>
    <t>Signifikante Währungen für die Liquiditätsrisikokennzahlen sind die Heimwährungen der Einzelinstitute und Euro für alle Institute im Steiermärkische Sparkasse-Konzern.</t>
  </si>
  <si>
    <t>Die die Steiermärkische Sparkasse weist eine stabile Entwicklung der Kundeneinlagen im dargestellten Zeithorizont auf. Das Institut weist einen signifikanten Liquiditätspuffer vor, der die LCR weit über den internen und externen Limits hält.</t>
  </si>
  <si>
    <t>Die Steiermärkische Sparkasse refinanziert sich zu einem Großteil aus Einlagen von Retail- und Kommerzkunden und besitzt somit ein breite gestreute Einlagenbasis. Das Institut weist daher eine breit gestreute und geringe Konzentration in ihren Finanzierungsquellen auf.</t>
  </si>
  <si>
    <t>Hochwertige liquide verfügbare Vermögenswerte (HQLA) sind fast ausschließlich Level 1 Aktiva und setzen sich aus hochliquiden Wertpapieren und Einlagen beim Zentralinstitut und der Zentralbank zusammen.</t>
  </si>
  <si>
    <t>IRB approach – Effect on the RWEAs of credit derivatives used as CRM techniques - nicht anwendbar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</si>
</sst>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_-* #,##0.0_-;\-* #,##0.0_-;_-* &quot;-&quot;??_-;_-@_-"/>
    <numFmt numFmtId="166" formatCode="_-* #,##0.0_-;\-* #,##0.0_-;_-* &quot;-&quot;?_-;_-@_-"/>
    <numFmt numFmtId="167" formatCode="#,##0.0"/>
    <numFmt numFmtId="168" formatCode="#,##0.0;\-#,##0.0;\-"/>
    <numFmt numFmtId="169" formatCode="mmm\ yy"/>
    <numFmt numFmtId="170" formatCode="#,##0.0_ ;\-#,##0.0\ "/>
    <numFmt numFmtId="171" formatCode="#,##0.0000"/>
    <numFmt numFmtId="172" formatCode="mmm"/>
    <numFmt numFmtId="173" formatCode="0.000%"/>
    <numFmt numFmtId="174" formatCode="#,##0.0,,"/>
    <numFmt numFmtId="175" formatCode="#,##0.0,"/>
  </numFmts>
  <fonts count="60">
    <font>
      <sz val="10"/>
      <color theme="1"/>
      <name val="Arial"/>
      <family val="2"/>
    </font>
    <font>
      <b/>
      <sz val="10"/>
      <color theme="1"/>
      <name val="Arial"/>
      <family val="2"/>
    </font>
    <font>
      <u/>
      <sz val="10"/>
      <color theme="10"/>
      <name val="Arial"/>
      <family val="2"/>
    </font>
    <font>
      <sz val="11"/>
      <color theme="1"/>
      <name val="Calibri"/>
      <family val="2"/>
      <scheme val="minor"/>
    </font>
    <font>
      <sz val="8"/>
      <color theme="1"/>
      <name val="Arial"/>
      <family val="2"/>
    </font>
    <font>
      <sz val="8"/>
      <name val="Arial"/>
      <family val="2"/>
    </font>
    <font>
      <sz val="10"/>
      <name val="Arial"/>
      <family val="2"/>
    </font>
    <font>
      <sz val="10"/>
      <color theme="1"/>
      <name val="Arial"/>
      <family val="2"/>
    </font>
    <font>
      <sz val="10"/>
      <color rgb="FFFF0000"/>
      <name val="Arial"/>
      <family val="2"/>
    </font>
    <font>
      <u/>
      <sz val="11"/>
      <color theme="10"/>
      <name val="Calibri"/>
      <family val="2"/>
      <scheme val="minor"/>
    </font>
    <font>
      <sz val="11"/>
      <color theme="1"/>
      <name val="Calibri"/>
      <family val="2"/>
      <charset val="238"/>
      <scheme val="minor"/>
    </font>
    <font>
      <b/>
      <strike/>
      <sz val="11"/>
      <color rgb="FFFF0000"/>
      <name val="Calibri"/>
      <family val="2"/>
      <scheme val="minor"/>
    </font>
    <font>
      <b/>
      <sz val="14"/>
      <name val="Arial"/>
      <family val="2"/>
    </font>
    <font>
      <b/>
      <sz val="10"/>
      <name val="Arial"/>
      <family val="2"/>
    </font>
    <font>
      <i/>
      <sz val="10"/>
      <name val="Arial"/>
      <family val="2"/>
    </font>
    <font>
      <b/>
      <sz val="12"/>
      <name val="Arial"/>
      <family val="2"/>
    </font>
    <font>
      <sz val="10"/>
      <color rgb="FF000000"/>
      <name val="Arial"/>
      <family val="2"/>
    </font>
    <font>
      <b/>
      <sz val="10"/>
      <color rgb="FF000000"/>
      <name val="Arial"/>
      <family val="2"/>
    </font>
    <font>
      <sz val="11"/>
      <name val="Arial"/>
      <family val="2"/>
    </font>
    <font>
      <i/>
      <sz val="10"/>
      <color theme="1"/>
      <name val="Arial"/>
      <family val="2"/>
    </font>
    <font>
      <b/>
      <sz val="20"/>
      <name val="Arial"/>
      <family val="2"/>
    </font>
    <font>
      <sz val="11"/>
      <color theme="3" tint="-0.499984740745262"/>
      <name val="Arial"/>
      <family val="2"/>
    </font>
    <font>
      <sz val="11"/>
      <color theme="3" tint="-0.499984740745262"/>
      <name val="Calibri"/>
      <family val="2"/>
      <scheme val="minor"/>
    </font>
    <font>
      <sz val="11"/>
      <color indexed="8"/>
      <name val="Calibri"/>
      <family val="2"/>
      <scheme val="minor"/>
    </font>
    <font>
      <sz val="10"/>
      <color indexed="8"/>
      <name val="Helvetica Neue"/>
    </font>
    <font>
      <sz val="10"/>
      <color rgb="FF9C0006"/>
      <name val="Arial"/>
      <family val="2"/>
    </font>
    <font>
      <b/>
      <sz val="14"/>
      <color indexed="8"/>
      <name val="Arial"/>
      <family val="2"/>
    </font>
    <font>
      <sz val="10"/>
      <color indexed="8"/>
      <name val="Arial"/>
      <family val="2"/>
    </font>
    <font>
      <i/>
      <sz val="10"/>
      <color theme="3" tint="-0.499984740745262"/>
      <name val="Arial"/>
      <family val="2"/>
    </font>
    <font>
      <b/>
      <sz val="10"/>
      <color indexed="8"/>
      <name val="Arial"/>
      <family val="2"/>
    </font>
    <font>
      <b/>
      <sz val="10"/>
      <color theme="3" tint="-0.499984740745262"/>
      <name val="Arial"/>
      <family val="2"/>
    </font>
    <font>
      <sz val="10"/>
      <color theme="3" tint="-0.499984740745262"/>
      <name val="Arial"/>
      <family val="2"/>
    </font>
    <font>
      <i/>
      <sz val="10"/>
      <color indexed="8"/>
      <name val="Arial"/>
      <family val="2"/>
    </font>
    <font>
      <sz val="10"/>
      <color indexed="60"/>
      <name val="Arial"/>
      <family val="2"/>
    </font>
    <font>
      <i/>
      <sz val="10"/>
      <color indexed="10"/>
      <name val="Arial"/>
      <family val="2"/>
    </font>
    <font>
      <b/>
      <sz val="12"/>
      <color theme="3" tint="-0.499984740745262"/>
      <name val="Arial"/>
      <family val="2"/>
    </font>
    <font>
      <b/>
      <sz val="10"/>
      <color rgb="FFFF0000"/>
      <name val="Arial"/>
      <family val="2"/>
    </font>
    <font>
      <sz val="12"/>
      <color theme="3" tint="-0.499984740745262"/>
      <name val="Arial"/>
      <family val="2"/>
    </font>
    <font>
      <i/>
      <sz val="10"/>
      <color rgb="FF000000"/>
      <name val="Arial"/>
      <family val="2"/>
    </font>
    <font>
      <b/>
      <i/>
      <sz val="10"/>
      <color theme="3" tint="-0.499984740745262"/>
      <name val="Arial"/>
      <family val="2"/>
    </font>
    <font>
      <b/>
      <i/>
      <sz val="10"/>
      <name val="Arial"/>
      <family val="2"/>
    </font>
    <font>
      <b/>
      <sz val="10"/>
      <color rgb="FF2F5773"/>
      <name val="Arial"/>
      <family val="2"/>
    </font>
    <font>
      <b/>
      <i/>
      <sz val="10"/>
      <color theme="1"/>
      <name val="Arial"/>
      <family val="2"/>
    </font>
    <font>
      <b/>
      <sz val="11"/>
      <color rgb="FFFF0000"/>
      <name val="Arial"/>
      <family val="2"/>
    </font>
    <font>
      <b/>
      <sz val="11"/>
      <name val="Arial"/>
      <family val="2"/>
    </font>
    <font>
      <sz val="11"/>
      <color indexed="8"/>
      <name val="Arial"/>
      <family val="2"/>
    </font>
    <font>
      <b/>
      <sz val="10"/>
      <color theme="3" tint="-0.499984740745262"/>
      <name val="Inter"/>
    </font>
    <font>
      <b/>
      <sz val="18"/>
      <color theme="3" tint="-0.499984740745262"/>
      <name val="Inter"/>
    </font>
    <font>
      <sz val="10"/>
      <color theme="1"/>
      <name val="Inter"/>
    </font>
    <font>
      <sz val="12"/>
      <color theme="3" tint="-0.499984740745262"/>
      <name val="Inter"/>
    </font>
    <font>
      <sz val="10"/>
      <color theme="3" tint="-0.499984740745262"/>
      <name val="Inter"/>
    </font>
    <font>
      <b/>
      <i/>
      <u/>
      <sz val="12"/>
      <color theme="3" tint="-0.499984740745262"/>
      <name val="Inter"/>
    </font>
    <font>
      <b/>
      <sz val="9"/>
      <color theme="3" tint="-0.499984740745262"/>
      <name val="Inter"/>
    </font>
    <font>
      <u/>
      <sz val="9"/>
      <color theme="3" tint="-0.499984740745262"/>
      <name val="Inter"/>
    </font>
    <font>
      <sz val="9"/>
      <color theme="3" tint="-0.499984740745262"/>
      <name val="Inter"/>
    </font>
    <font>
      <b/>
      <sz val="9"/>
      <name val="Inter"/>
    </font>
    <font>
      <sz val="9"/>
      <color indexed="8"/>
      <name val="Inter"/>
    </font>
    <font>
      <u/>
      <sz val="9"/>
      <color theme="10"/>
      <name val="Inter"/>
    </font>
    <font>
      <sz val="9"/>
      <name val="Inter"/>
    </font>
    <font>
      <i/>
      <sz val="9"/>
      <name val="Inte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
      <patternFill patternType="solid">
        <fgColor indexed="42"/>
        <bgColor indexed="64"/>
      </patternFill>
    </fill>
    <fill>
      <patternFill patternType="solid">
        <fgColor indexed="9"/>
        <bgColor indexed="64"/>
      </patternFill>
    </fill>
    <fill>
      <patternFill patternType="solid">
        <fgColor rgb="FFBFBFBF"/>
        <bgColor indexed="64"/>
      </patternFill>
    </fill>
    <fill>
      <patternFill patternType="solid">
        <fgColor rgb="FFFFFFCC"/>
      </patternFill>
    </fill>
    <fill>
      <patternFill patternType="solid">
        <fgColor rgb="FFFFC7CE"/>
      </patternFill>
    </fill>
    <fill>
      <patternFill patternType="solid">
        <fgColor rgb="FFFFFFFF"/>
      </patternFill>
    </fill>
    <fill>
      <patternFill patternType="solid">
        <fgColor theme="0"/>
        <bgColor rgb="FFD9E1ED"/>
      </patternFill>
    </fill>
    <fill>
      <patternFill patternType="solid">
        <fgColor theme="0" tint="-0.14999847407452621"/>
        <bgColor rgb="FFD9E1ED"/>
      </patternFill>
    </fill>
    <fill>
      <patternFill patternType="solid">
        <fgColor theme="2" tint="-9.9978637043366805E-2"/>
        <bgColor indexed="64"/>
      </patternFill>
    </fill>
  </fills>
  <borders count="25">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46">
    <xf numFmtId="0" fontId="0" fillId="0" borderId="0"/>
    <xf numFmtId="0" fontId="2" fillId="0" borderId="0" applyNumberFormat="0" applyFill="0" applyBorder="0" applyAlignment="0" applyProtection="0"/>
    <xf numFmtId="0" fontId="3" fillId="0" borderId="0"/>
    <xf numFmtId="0" fontId="6" fillId="0" borderId="0">
      <alignment vertical="center"/>
    </xf>
    <xf numFmtId="3" fontId="6" fillId="7" borderId="3" applyFont="0">
      <alignment horizontal="right" vertical="center"/>
      <protection locked="0"/>
    </xf>
    <xf numFmtId="0" fontId="10" fillId="0" borderId="0"/>
    <xf numFmtId="0" fontId="9" fillId="0" borderId="0" applyNumberFormat="0" applyFill="0" applyBorder="0" applyAlignment="0" applyProtection="0"/>
    <xf numFmtId="0" fontId="6" fillId="0" borderId="0">
      <alignment vertical="center"/>
    </xf>
    <xf numFmtId="9" fontId="3" fillId="0" borderId="0" applyFont="0" applyFill="0" applyBorder="0" applyAlignment="0" applyProtection="0"/>
    <xf numFmtId="0" fontId="20" fillId="8" borderId="17" applyNumberFormat="0" applyFill="0" applyBorder="0" applyAlignment="0" applyProtection="0">
      <alignment horizontal="left"/>
    </xf>
    <xf numFmtId="0" fontId="15" fillId="0" borderId="0" applyNumberFormat="0" applyFill="0" applyBorder="0" applyAlignment="0" applyProtection="0"/>
    <xf numFmtId="0" fontId="6" fillId="0" borderId="0"/>
    <xf numFmtId="0" fontId="6" fillId="0" borderId="0"/>
    <xf numFmtId="9" fontId="7" fillId="0" borderId="0" applyFont="0" applyFill="0" applyBorder="0" applyAlignment="0" applyProtection="0"/>
    <xf numFmtId="0" fontId="23" fillId="0" borderId="0"/>
    <xf numFmtId="0" fontId="24" fillId="0" borderId="0" applyNumberFormat="0" applyFill="0" applyBorder="0" applyProtection="0">
      <alignment vertical="top" wrapText="1"/>
    </xf>
    <xf numFmtId="0" fontId="3" fillId="0" borderId="0"/>
    <xf numFmtId="43" fontId="3" fillId="0" borderId="0" applyFont="0" applyFill="0" applyBorder="0" applyAlignment="0" applyProtection="0"/>
    <xf numFmtId="0" fontId="6" fillId="0" borderId="0"/>
    <xf numFmtId="0" fontId="6" fillId="0" borderId="0"/>
    <xf numFmtId="0" fontId="13" fillId="0" borderId="0" applyNumberFormat="0" applyFill="0" applyAlignment="0" applyProtection="0"/>
    <xf numFmtId="0" fontId="13" fillId="0" borderId="18" applyNumberFormat="0" applyFont="0" applyFill="0" applyBorder="0" applyAlignment="0" applyProtection="0"/>
    <xf numFmtId="43" fontId="7" fillId="0" borderId="0" applyFont="0" applyFill="0" applyBorder="0" applyAlignment="0" applyProtection="0"/>
    <xf numFmtId="49" fontId="13" fillId="0" borderId="5" applyNumberFormat="0" applyFill="0" applyAlignment="0" applyProtection="0"/>
    <xf numFmtId="49" fontId="13" fillId="0" borderId="5" applyNumberFormat="0" applyFill="0" applyAlignment="0" applyProtection="0"/>
    <xf numFmtId="0" fontId="13" fillId="0" borderId="0" applyNumberFormat="0" applyFill="0" applyAlignment="0" applyProtection="0"/>
    <xf numFmtId="0" fontId="6" fillId="0" borderId="0"/>
    <xf numFmtId="0" fontId="6" fillId="0" borderId="0"/>
    <xf numFmtId="0" fontId="6" fillId="0" borderId="0"/>
    <xf numFmtId="0" fontId="6" fillId="0" borderId="0"/>
    <xf numFmtId="0" fontId="3" fillId="10" borderId="19" applyNumberFormat="0" applyFont="0" applyAlignment="0" applyProtection="0"/>
    <xf numFmtId="0" fontId="25" fillId="11" borderId="0" applyNumberFormat="0" applyBorder="0" applyAlignment="0" applyProtection="0"/>
    <xf numFmtId="0" fontId="26" fillId="0" borderId="0"/>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xf numFmtId="0" fontId="6" fillId="0" borderId="0"/>
    <xf numFmtId="0" fontId="3" fillId="0" borderId="0"/>
    <xf numFmtId="0" fontId="13" fillId="8" borderId="7" applyFont="0" applyBorder="0">
      <alignment horizontal="center" wrapText="1"/>
    </xf>
    <xf numFmtId="0" fontId="2" fillId="0" borderId="0" applyNumberFormat="0" applyFill="0" applyBorder="0" applyAlignment="0" applyProtection="0"/>
  </cellStyleXfs>
  <cellXfs count="675">
    <xf numFmtId="0" fontId="0" fillId="0" borderId="0" xfId="0"/>
    <xf numFmtId="0" fontId="1" fillId="0" borderId="0" xfId="2" applyFont="1"/>
    <xf numFmtId="0" fontId="1" fillId="0" borderId="0" xfId="2" applyFont="1" applyAlignment="1">
      <alignment wrapText="1"/>
    </xf>
    <xf numFmtId="0" fontId="7" fillId="0" borderId="3" xfId="2" applyFont="1" applyBorder="1" applyAlignment="1">
      <alignment vertical="center" wrapText="1"/>
    </xf>
    <xf numFmtId="0" fontId="7" fillId="0" borderId="0" xfId="2" applyFont="1"/>
    <xf numFmtId="0" fontId="13" fillId="0" borderId="3" xfId="2" applyFont="1" applyBorder="1" applyAlignment="1">
      <alignment horizontal="center" vertical="center" wrapText="1"/>
    </xf>
    <xf numFmtId="0" fontId="6" fillId="0" borderId="3" xfId="2" applyFont="1" applyBorder="1" applyAlignment="1">
      <alignment vertical="center"/>
    </xf>
    <xf numFmtId="0" fontId="7" fillId="0" borderId="0" xfId="2" applyFont="1" applyAlignment="1">
      <alignment vertical="center"/>
    </xf>
    <xf numFmtId="0" fontId="16" fillId="0" borderId="3" xfId="2" applyFont="1" applyBorder="1" applyAlignment="1">
      <alignment vertical="center" wrapText="1"/>
    </xf>
    <xf numFmtId="0" fontId="17" fillId="0" borderId="3" xfId="2" applyFont="1" applyBorder="1" applyAlignment="1">
      <alignment vertical="center" wrapText="1"/>
    </xf>
    <xf numFmtId="0" fontId="7" fillId="3" borderId="3"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1" fillId="0" borderId="3" xfId="2" applyFont="1" applyBorder="1" applyAlignment="1">
      <alignment horizontal="center" vertical="center"/>
    </xf>
    <xf numFmtId="0" fontId="7" fillId="0" borderId="0" xfId="2" applyFont="1" applyAlignment="1">
      <alignment wrapText="1"/>
    </xf>
    <xf numFmtId="0" fontId="7" fillId="0" borderId="3" xfId="2" applyFont="1" applyBorder="1"/>
    <xf numFmtId="0" fontId="7" fillId="0" borderId="0" xfId="2" applyFont="1" applyAlignment="1">
      <alignment vertical="center" wrapText="1"/>
    </xf>
    <xf numFmtId="0" fontId="6" fillId="0" borderId="3" xfId="2" applyFont="1" applyBorder="1"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center" vertical="center"/>
    </xf>
    <xf numFmtId="0" fontId="7" fillId="0" borderId="9" xfId="2" applyFont="1" applyBorder="1" applyAlignment="1">
      <alignment horizontal="center" vertical="center" wrapText="1"/>
    </xf>
    <xf numFmtId="0" fontId="6" fillId="0" borderId="3" xfId="2" applyFont="1" applyBorder="1" applyAlignment="1">
      <alignment vertical="center" wrapText="1"/>
    </xf>
    <xf numFmtId="0" fontId="7" fillId="3" borderId="11" xfId="2" applyFont="1" applyFill="1" applyBorder="1" applyAlignment="1">
      <alignment vertical="center" wrapText="1"/>
    </xf>
    <xf numFmtId="0" fontId="2" fillId="0" borderId="0" xfId="1"/>
    <xf numFmtId="0" fontId="27" fillId="0" borderId="0" xfId="32" applyFont="1"/>
    <xf numFmtId="0" fontId="26" fillId="12" borderId="0" xfId="32" applyFill="1" applyAlignment="1">
      <alignment horizontal="left" vertical="center"/>
    </xf>
    <xf numFmtId="0" fontId="26" fillId="12" borderId="0" xfId="32" applyFill="1" applyAlignment="1">
      <alignment vertical="center"/>
    </xf>
    <xf numFmtId="0" fontId="27" fillId="12" borderId="0" xfId="32" applyFont="1" applyFill="1" applyAlignment="1">
      <alignment horizontal="center" wrapText="1"/>
    </xf>
    <xf numFmtId="165" fontId="28" fillId="12" borderId="0" xfId="33" applyNumberFormat="1" applyFont="1" applyFill="1" applyAlignment="1">
      <alignment horizontal="right" wrapText="1"/>
    </xf>
    <xf numFmtId="0" fontId="29" fillId="12" borderId="3" xfId="32" applyFont="1" applyFill="1" applyBorder="1" applyAlignment="1">
      <alignment horizontal="center" vertical="center" wrapText="1"/>
    </xf>
    <xf numFmtId="14" fontId="30" fillId="12" borderId="3" xfId="32" applyNumberFormat="1" applyFont="1" applyFill="1" applyBorder="1" applyAlignment="1">
      <alignment horizontal="center" vertical="center" wrapText="1"/>
    </xf>
    <xf numFmtId="0" fontId="27" fillId="12" borderId="3" xfId="32" applyFont="1" applyFill="1" applyBorder="1" applyAlignment="1">
      <alignment horizontal="center" vertical="center" wrapText="1"/>
    </xf>
    <xf numFmtId="0" fontId="27" fillId="12" borderId="9" xfId="32" applyFont="1" applyFill="1" applyBorder="1" applyAlignment="1">
      <alignment horizontal="left" vertical="center" wrapText="1"/>
    </xf>
    <xf numFmtId="166" fontId="27" fillId="0" borderId="0" xfId="32" applyNumberFormat="1" applyFont="1"/>
    <xf numFmtId="0" fontId="26" fillId="0" borderId="0" xfId="32"/>
    <xf numFmtId="0" fontId="26" fillId="12" borderId="0" xfId="32" applyFill="1" applyAlignment="1">
      <alignment horizontal="left" vertical="center" wrapText="1"/>
    </xf>
    <xf numFmtId="0" fontId="26" fillId="12" borderId="10" xfId="32" applyFill="1" applyBorder="1" applyAlignment="1">
      <alignment horizontal="left" vertical="center" wrapText="1"/>
    </xf>
    <xf numFmtId="0" fontId="26" fillId="12" borderId="12" xfId="32" applyFill="1" applyBorder="1" applyAlignment="1">
      <alignment horizontal="left" vertical="center" wrapText="1"/>
    </xf>
    <xf numFmtId="0" fontId="27" fillId="0" borderId="3" xfId="32" applyFont="1" applyBorder="1" applyAlignment="1">
      <alignment horizontal="center" vertical="center"/>
    </xf>
    <xf numFmtId="165" fontId="31" fillId="12" borderId="3" xfId="33" applyNumberFormat="1" applyFont="1" applyFill="1" applyBorder="1" applyAlignment="1">
      <alignment horizontal="center" vertical="center" wrapText="1"/>
    </xf>
    <xf numFmtId="0" fontId="29" fillId="2" borderId="3" xfId="32" applyFont="1" applyFill="1" applyBorder="1" applyAlignment="1">
      <alignment horizontal="left" vertical="center" wrapText="1"/>
    </xf>
    <xf numFmtId="0" fontId="29" fillId="2" borderId="8" xfId="32" applyFont="1" applyFill="1" applyBorder="1" applyAlignment="1">
      <alignment horizontal="left" vertical="center" wrapText="1"/>
    </xf>
    <xf numFmtId="0" fontId="29" fillId="2" borderId="7" xfId="32" applyFont="1" applyFill="1" applyBorder="1" applyAlignment="1">
      <alignment vertical="center" wrapText="1"/>
    </xf>
    <xf numFmtId="0" fontId="29" fillId="2" borderId="8" xfId="32" applyFont="1" applyFill="1" applyBorder="1" applyAlignment="1">
      <alignment vertical="center" wrapText="1"/>
    </xf>
    <xf numFmtId="0" fontId="29" fillId="2" borderId="9" xfId="32" applyFont="1" applyFill="1" applyBorder="1" applyAlignment="1">
      <alignment vertical="center" wrapText="1"/>
    </xf>
    <xf numFmtId="0" fontId="29" fillId="2" borderId="3" xfId="32" applyFont="1" applyFill="1" applyBorder="1" applyAlignment="1">
      <alignment horizontal="center" vertical="center" wrapText="1"/>
    </xf>
    <xf numFmtId="0" fontId="29" fillId="12" borderId="7" xfId="32" applyFont="1" applyFill="1" applyBorder="1" applyAlignment="1">
      <alignment vertical="center" wrapText="1"/>
    </xf>
    <xf numFmtId="10" fontId="27" fillId="12" borderId="3" xfId="32" applyNumberFormat="1" applyFont="1" applyFill="1" applyBorder="1" applyAlignment="1">
      <alignment horizontal="right" vertical="center" wrapText="1"/>
    </xf>
    <xf numFmtId="10" fontId="31" fillId="12" borderId="3" xfId="32" applyNumberFormat="1" applyFont="1" applyFill="1" applyBorder="1" applyAlignment="1">
      <alignment horizontal="right" vertical="center" wrapText="1"/>
    </xf>
    <xf numFmtId="0" fontId="29" fillId="2" borderId="8" xfId="32" applyFont="1" applyFill="1" applyBorder="1" applyAlignment="1">
      <alignment horizontal="left" vertical="center"/>
    </xf>
    <xf numFmtId="0" fontId="27" fillId="0" borderId="3" xfId="32" applyFont="1" applyBorder="1" applyAlignment="1">
      <alignment horizontal="center" vertical="center" wrapText="1"/>
    </xf>
    <xf numFmtId="0" fontId="27" fillId="0" borderId="9" xfId="32" applyFont="1" applyBorder="1" applyAlignment="1">
      <alignment horizontal="left" vertical="center" wrapText="1"/>
    </xf>
    <xf numFmtId="10" fontId="27" fillId="0" borderId="3" xfId="32" applyNumberFormat="1" applyFont="1" applyBorder="1" applyAlignment="1">
      <alignment horizontal="right" vertical="center" wrapText="1"/>
    </xf>
    <xf numFmtId="10" fontId="31" fillId="0" borderId="3" xfId="32" applyNumberFormat="1" applyFont="1" applyBorder="1" applyAlignment="1">
      <alignment horizontal="right" vertical="center" wrapText="1"/>
    </xf>
    <xf numFmtId="0" fontId="27" fillId="0" borderId="9" xfId="32" applyFont="1" applyBorder="1" applyAlignment="1">
      <alignment horizontal="left" vertical="center" wrapText="1" indent="1"/>
    </xf>
    <xf numFmtId="10" fontId="27" fillId="0" borderId="3" xfId="34" applyNumberFormat="1" applyFont="1" applyFill="1" applyBorder="1" applyAlignment="1">
      <alignment horizontal="right" vertical="center" wrapText="1"/>
    </xf>
    <xf numFmtId="10" fontId="31" fillId="12" borderId="3" xfId="34" applyNumberFormat="1" applyFont="1" applyFill="1" applyBorder="1" applyAlignment="1">
      <alignment horizontal="right" vertical="center" wrapText="1"/>
    </xf>
    <xf numFmtId="0" fontId="27" fillId="12" borderId="9" xfId="32" applyFont="1" applyFill="1" applyBorder="1" applyAlignment="1">
      <alignment horizontal="left" vertical="center" wrapText="1" indent="1"/>
    </xf>
    <xf numFmtId="0" fontId="27" fillId="2" borderId="3" xfId="32" applyFont="1" applyFill="1" applyBorder="1" applyAlignment="1">
      <alignment horizontal="center" vertical="center" wrapText="1"/>
    </xf>
    <xf numFmtId="0" fontId="27" fillId="2" borderId="7" xfId="32" applyFont="1" applyFill="1" applyBorder="1" applyAlignment="1">
      <alignment horizontal="left" vertical="center" wrapText="1"/>
    </xf>
    <xf numFmtId="0" fontId="27" fillId="2" borderId="8" xfId="32" applyFont="1" applyFill="1" applyBorder="1" applyAlignment="1">
      <alignment horizontal="left" vertical="center" wrapText="1"/>
    </xf>
    <xf numFmtId="0" fontId="27" fillId="2" borderId="9" xfId="32" applyFont="1" applyFill="1" applyBorder="1" applyAlignment="1">
      <alignment horizontal="left" vertical="center" wrapText="1"/>
    </xf>
    <xf numFmtId="0" fontId="27" fillId="12" borderId="8" xfId="32" applyFont="1" applyFill="1" applyBorder="1" applyAlignment="1">
      <alignment horizontal="left" vertical="center" wrapText="1"/>
    </xf>
    <xf numFmtId="10" fontId="7" fillId="12" borderId="3" xfId="32" applyNumberFormat="1" applyFont="1" applyFill="1" applyBorder="1" applyAlignment="1">
      <alignment horizontal="right" vertical="center" wrapText="1"/>
    </xf>
    <xf numFmtId="0" fontId="31" fillId="0" borderId="0" xfId="35" applyFont="1"/>
    <xf numFmtId="0" fontId="26" fillId="0" borderId="0" xfId="32" applyAlignment="1">
      <alignment horizontal="left" vertical="center"/>
    </xf>
    <xf numFmtId="0" fontId="30" fillId="12" borderId="3" xfId="35" applyFont="1" applyFill="1" applyBorder="1" applyAlignment="1">
      <alignment horizontal="center" vertical="center" wrapText="1"/>
    </xf>
    <xf numFmtId="0" fontId="30" fillId="0" borderId="3" xfId="35" applyFont="1" applyBorder="1" applyAlignment="1">
      <alignment horizontal="center" vertical="center" wrapText="1"/>
    </xf>
    <xf numFmtId="0" fontId="31" fillId="12" borderId="3" xfId="35" applyFont="1" applyFill="1" applyBorder="1" applyAlignment="1">
      <alignment horizontal="center" vertical="center" wrapText="1"/>
    </xf>
    <xf numFmtId="0" fontId="31" fillId="12" borderId="7" xfId="35" applyFont="1" applyFill="1" applyBorder="1" applyAlignment="1">
      <alignment horizontal="left" vertical="center" wrapText="1"/>
    </xf>
    <xf numFmtId="0" fontId="30" fillId="12" borderId="7" xfId="35" applyFont="1" applyFill="1" applyBorder="1" applyAlignment="1">
      <alignment horizontal="left" vertical="center" wrapText="1"/>
    </xf>
    <xf numFmtId="0" fontId="30" fillId="0" borderId="0" xfId="35" applyFont="1"/>
    <xf numFmtId="0" fontId="31" fillId="12" borderId="9" xfId="35" applyFont="1" applyFill="1" applyBorder="1" applyAlignment="1">
      <alignment horizontal="left" vertical="center"/>
    </xf>
    <xf numFmtId="0" fontId="6" fillId="12" borderId="7" xfId="35" applyFont="1" applyFill="1" applyBorder="1" applyAlignment="1">
      <alignment horizontal="left" vertical="center" wrapText="1"/>
    </xf>
    <xf numFmtId="0" fontId="36" fillId="0" borderId="0" xfId="35" applyFont="1"/>
    <xf numFmtId="0" fontId="31" fillId="0" borderId="0" xfId="2" applyFont="1"/>
    <xf numFmtId="0" fontId="31" fillId="0" borderId="0" xfId="2" applyFont="1" applyAlignment="1">
      <alignment vertical="center"/>
    </xf>
    <xf numFmtId="0" fontId="35" fillId="12" borderId="0" xfId="38" applyFont="1" applyFill="1" applyAlignment="1">
      <alignment vertical="center" wrapText="1"/>
    </xf>
    <xf numFmtId="0" fontId="37" fillId="0" borderId="0" xfId="2" applyFont="1"/>
    <xf numFmtId="0" fontId="4" fillId="0" borderId="6" xfId="2" applyFont="1" applyBorder="1" applyAlignment="1">
      <alignment wrapText="1"/>
    </xf>
    <xf numFmtId="0" fontId="30" fillId="0" borderId="3" xfId="2" applyFont="1" applyBorder="1" applyAlignment="1">
      <alignment horizontal="center" vertical="center" wrapText="1"/>
    </xf>
    <xf numFmtId="0" fontId="4" fillId="0" borderId="5" xfId="2" applyFont="1" applyBorder="1" applyAlignment="1">
      <alignment wrapText="1"/>
    </xf>
    <xf numFmtId="0" fontId="4" fillId="0" borderId="4" xfId="2" applyFont="1" applyBorder="1" applyAlignment="1">
      <alignment wrapText="1"/>
    </xf>
    <xf numFmtId="169" fontId="30" fillId="0" borderId="3" xfId="2" applyNumberFormat="1" applyFont="1" applyBorder="1" applyAlignment="1">
      <alignment horizontal="center" vertical="center" wrapText="1"/>
    </xf>
    <xf numFmtId="167" fontId="31" fillId="0" borderId="3" xfId="2" applyNumberFormat="1" applyFont="1" applyBorder="1" applyAlignment="1">
      <alignment vertical="center" wrapText="1"/>
    </xf>
    <xf numFmtId="0" fontId="31" fillId="0" borderId="3" xfId="2" applyFont="1" applyBorder="1" applyAlignment="1">
      <alignment horizontal="center" vertical="center" wrapText="1"/>
    </xf>
    <xf numFmtId="0" fontId="22" fillId="0" borderId="0" xfId="2" applyFont="1"/>
    <xf numFmtId="167" fontId="30" fillId="0" borderId="3" xfId="2" applyNumberFormat="1" applyFont="1" applyBorder="1" applyAlignment="1">
      <alignment vertical="center" wrapText="1"/>
    </xf>
    <xf numFmtId="167" fontId="31" fillId="0" borderId="0" xfId="2" applyNumberFormat="1" applyFont="1"/>
    <xf numFmtId="167" fontId="31" fillId="0" borderId="3" xfId="35" applyNumberFormat="1" applyFont="1" applyBorder="1" applyAlignment="1">
      <alignment horizontal="center" vertical="center" wrapText="1"/>
    </xf>
    <xf numFmtId="167" fontId="30" fillId="0" borderId="3" xfId="35" applyNumberFormat="1" applyFont="1" applyBorder="1" applyAlignment="1">
      <alignment horizontal="center" vertical="center" wrapText="1"/>
    </xf>
    <xf numFmtId="0" fontId="31" fillId="0" borderId="3" xfId="35" applyFont="1" applyBorder="1" applyAlignment="1">
      <alignment horizontal="center" vertical="center" wrapText="1"/>
    </xf>
    <xf numFmtId="0" fontId="6" fillId="12" borderId="9" xfId="35" applyFont="1" applyFill="1" applyBorder="1" applyAlignment="1">
      <alignment horizontal="left" vertical="center" indent="1"/>
    </xf>
    <xf numFmtId="0" fontId="31" fillId="12" borderId="9" xfId="35" applyFont="1" applyFill="1" applyBorder="1" applyAlignment="1">
      <alignment horizontal="left" vertical="center" indent="1"/>
    </xf>
    <xf numFmtId="0" fontId="31" fillId="12" borderId="9" xfId="35" applyFont="1" applyFill="1" applyBorder="1" applyAlignment="1">
      <alignment horizontal="left" vertical="center" wrapText="1" indent="1"/>
    </xf>
    <xf numFmtId="0" fontId="31" fillId="12" borderId="3" xfId="35" applyFont="1" applyFill="1" applyBorder="1" applyAlignment="1">
      <alignment horizontal="left" vertical="center" wrapText="1"/>
    </xf>
    <xf numFmtId="0" fontId="31" fillId="0" borderId="3" xfId="2" applyFont="1" applyBorder="1" applyAlignment="1">
      <alignment horizontal="center" vertical="center"/>
    </xf>
    <xf numFmtId="0" fontId="22" fillId="0" borderId="3" xfId="14" applyFont="1" applyBorder="1" applyAlignment="1">
      <alignment horizontal="center" vertical="center"/>
    </xf>
    <xf numFmtId="0" fontId="13" fillId="0" borderId="0" xfId="2" applyFont="1" applyAlignment="1">
      <alignment vertical="center"/>
    </xf>
    <xf numFmtId="0" fontId="6" fillId="8" borderId="3" xfId="3" applyFill="1" applyBorder="1" applyAlignment="1">
      <alignment horizontal="left" vertical="center" wrapText="1"/>
    </xf>
    <xf numFmtId="164" fontId="6" fillId="4" borderId="3" xfId="40" applyNumberFormat="1" applyFont="1" applyFill="1" applyBorder="1" applyAlignment="1" applyProtection="1">
      <alignment horizontal="right" vertical="center" wrapText="1"/>
      <protection locked="0"/>
    </xf>
    <xf numFmtId="0" fontId="31" fillId="0" borderId="0" xfId="14" applyFont="1"/>
    <xf numFmtId="0" fontId="7" fillId="0" borderId="3" xfId="2" quotePrefix="1" applyFont="1" applyBorder="1" applyAlignment="1">
      <alignment horizontal="center" vertical="center"/>
    </xf>
    <xf numFmtId="0" fontId="6" fillId="0" borderId="3" xfId="3" applyBorder="1" applyAlignment="1">
      <alignment horizontal="left" vertical="center" wrapText="1"/>
    </xf>
    <xf numFmtId="0" fontId="7" fillId="0" borderId="0" xfId="41" applyFont="1"/>
    <xf numFmtId="0" fontId="7" fillId="0" borderId="0" xfId="41" applyFont="1" applyAlignment="1">
      <alignment vertical="center"/>
    </xf>
    <xf numFmtId="0" fontId="7" fillId="0" borderId="5" xfId="2" applyFont="1" applyBorder="1"/>
    <xf numFmtId="0" fontId="16" fillId="6" borderId="3" xfId="41" applyFont="1" applyFill="1" applyBorder="1" applyAlignment="1">
      <alignment horizontal="center" vertical="center" wrapText="1"/>
    </xf>
    <xf numFmtId="0" fontId="36" fillId="0" borderId="0" xfId="41" applyFont="1"/>
    <xf numFmtId="0" fontId="8" fillId="0" borderId="0" xfId="41" applyFont="1"/>
    <xf numFmtId="0" fontId="16" fillId="0" borderId="3" xfId="41" applyFont="1" applyBorder="1" applyAlignment="1">
      <alignment horizontal="center" vertical="center" wrapText="1"/>
    </xf>
    <xf numFmtId="0" fontId="13" fillId="0" borderId="3" xfId="41" applyFont="1" applyBorder="1" applyAlignment="1">
      <alignment vertical="center" wrapText="1"/>
    </xf>
    <xf numFmtId="0" fontId="6" fillId="0" borderId="0" xfId="41" applyFont="1"/>
    <xf numFmtId="0" fontId="6" fillId="0" borderId="0" xfId="41" applyFont="1" applyAlignment="1">
      <alignment vertical="center"/>
    </xf>
    <xf numFmtId="0" fontId="13" fillId="0" borderId="0" xfId="2" applyFont="1"/>
    <xf numFmtId="0" fontId="6" fillId="0" borderId="0" xfId="2" applyFont="1" applyAlignment="1">
      <alignment horizontal="center"/>
    </xf>
    <xf numFmtId="0" fontId="6" fillId="0" borderId="0" xfId="2" applyFont="1"/>
    <xf numFmtId="0" fontId="6" fillId="0" borderId="5" xfId="2" applyFont="1" applyBorder="1"/>
    <xf numFmtId="0" fontId="6" fillId="0" borderId="4" xfId="2" applyFont="1" applyBorder="1"/>
    <xf numFmtId="0" fontId="6" fillId="0" borderId="3" xfId="41" applyFont="1" applyBorder="1" applyAlignment="1">
      <alignment vertical="center" wrapText="1"/>
    </xf>
    <xf numFmtId="0" fontId="6" fillId="6" borderId="3" xfId="41" applyFont="1" applyFill="1" applyBorder="1" applyAlignment="1">
      <alignment vertical="center" wrapText="1"/>
    </xf>
    <xf numFmtId="168" fontId="6" fillId="0" borderId="3" xfId="39" quotePrefix="1" applyNumberFormat="1" applyFont="1" applyBorder="1" applyAlignment="1">
      <alignment vertical="center" wrapText="1"/>
    </xf>
    <xf numFmtId="0" fontId="6" fillId="0" borderId="3" xfId="41" applyFont="1" applyBorder="1" applyAlignment="1">
      <alignment horizontal="justify" vertical="top"/>
    </xf>
    <xf numFmtId="0" fontId="6" fillId="0" borderId="3" xfId="41" quotePrefix="1" applyFont="1" applyBorder="1" applyAlignment="1">
      <alignment vertical="center" wrapText="1"/>
    </xf>
    <xf numFmtId="0" fontId="6" fillId="0" borderId="3" xfId="2" applyFont="1" applyBorder="1" applyAlignment="1">
      <alignment horizontal="justify" vertical="top" wrapText="1"/>
    </xf>
    <xf numFmtId="0" fontId="6" fillId="0" borderId="3" xfId="41" applyFont="1" applyBorder="1" applyAlignment="1">
      <alignment horizontal="justify" vertical="top" wrapText="1"/>
    </xf>
    <xf numFmtId="0" fontId="6" fillId="0" borderId="3" xfId="2" applyFont="1" applyBorder="1" applyAlignment="1">
      <alignment horizontal="justify" vertical="top"/>
    </xf>
    <xf numFmtId="0" fontId="13" fillId="0" borderId="3" xfId="41" applyFont="1" applyBorder="1"/>
    <xf numFmtId="0" fontId="6" fillId="0" borderId="3" xfId="41" applyFont="1" applyBorder="1"/>
    <xf numFmtId="10" fontId="6" fillId="0" borderId="3" xfId="40" quotePrefix="1" applyNumberFormat="1" applyFont="1" applyBorder="1" applyAlignment="1">
      <alignment vertical="center" wrapText="1"/>
    </xf>
    <xf numFmtId="10" fontId="6" fillId="0" borderId="3" xfId="40" applyNumberFormat="1" applyFont="1" applyBorder="1"/>
    <xf numFmtId="10" fontId="6" fillId="0" borderId="3" xfId="40" quotePrefix="1" applyNumberFormat="1" applyFont="1" applyFill="1" applyBorder="1" applyAlignment="1">
      <alignment vertical="center" wrapText="1"/>
    </xf>
    <xf numFmtId="10" fontId="6" fillId="0" borderId="3" xfId="40" applyNumberFormat="1" applyFont="1" applyFill="1" applyBorder="1"/>
    <xf numFmtId="10" fontId="6" fillId="0" borderId="3" xfId="40" quotePrefix="1" applyNumberFormat="1" applyFont="1" applyBorder="1" applyAlignment="1">
      <alignment vertical="center"/>
    </xf>
    <xf numFmtId="0" fontId="6" fillId="0" borderId="0" xfId="41" applyFont="1" applyAlignment="1">
      <alignment horizontal="center"/>
    </xf>
    <xf numFmtId="43" fontId="6" fillId="0" borderId="0" xfId="39" applyFont="1" applyAlignment="1">
      <alignment vertical="center"/>
    </xf>
    <xf numFmtId="43" fontId="6" fillId="0" borderId="0" xfId="39" applyFont="1"/>
    <xf numFmtId="0" fontId="7" fillId="13" borderId="0" xfId="41" applyFont="1" applyFill="1"/>
    <xf numFmtId="0" fontId="26" fillId="13" borderId="0" xfId="32" applyFill="1" applyAlignment="1">
      <alignment horizontal="left" vertical="center"/>
    </xf>
    <xf numFmtId="0" fontId="17" fillId="13" borderId="0" xfId="2" applyFont="1" applyFill="1" applyAlignment="1">
      <alignment vertical="center" wrapText="1"/>
    </xf>
    <xf numFmtId="0" fontId="17" fillId="13" borderId="0" xfId="2" applyFont="1" applyFill="1" applyAlignment="1">
      <alignment horizontal="left" vertical="center" wrapText="1"/>
    </xf>
    <xf numFmtId="0" fontId="1" fillId="13" borderId="3" xfId="2" applyFont="1" applyFill="1" applyBorder="1" applyAlignment="1">
      <alignment horizontal="center" vertical="center" wrapText="1"/>
    </xf>
    <xf numFmtId="0" fontId="17" fillId="3" borderId="3" xfId="41" applyFont="1" applyFill="1" applyBorder="1" applyAlignment="1">
      <alignment vertical="center" wrapText="1"/>
    </xf>
    <xf numFmtId="0" fontId="7" fillId="0" borderId="3" xfId="41" applyFont="1" applyBorder="1"/>
    <xf numFmtId="14" fontId="31" fillId="12" borderId="3" xfId="32" applyNumberFormat="1" applyFont="1" applyFill="1" applyBorder="1" applyAlignment="1">
      <alignment horizontal="center" vertical="center" wrapText="1"/>
    </xf>
    <xf numFmtId="0" fontId="6" fillId="0" borderId="10" xfId="2" applyFont="1" applyBorder="1" applyAlignment="1">
      <alignment horizontal="center"/>
    </xf>
    <xf numFmtId="0" fontId="6" fillId="0" borderId="12" xfId="2" applyFont="1" applyBorder="1"/>
    <xf numFmtId="0" fontId="6" fillId="0" borderId="15" xfId="2" applyFont="1" applyBorder="1"/>
    <xf numFmtId="0" fontId="12" fillId="0" borderId="0" xfId="32" applyFont="1" applyAlignment="1">
      <alignment horizontal="left" vertical="center"/>
    </xf>
    <xf numFmtId="0" fontId="6" fillId="0" borderId="3" xfId="41" applyFont="1" applyBorder="1" applyAlignment="1">
      <alignment horizontal="center" vertical="center"/>
    </xf>
    <xf numFmtId="0" fontId="6" fillId="6" borderId="3" xfId="41" applyFont="1" applyFill="1" applyBorder="1" applyAlignment="1">
      <alignment horizontal="center" vertical="center" wrapText="1"/>
    </xf>
    <xf numFmtId="0" fontId="6" fillId="0" borderId="3" xfId="41" applyFont="1" applyBorder="1" applyAlignment="1">
      <alignment horizontal="center" vertical="center" wrapText="1"/>
    </xf>
    <xf numFmtId="0" fontId="6" fillId="2" borderId="3" xfId="41" applyFont="1" applyFill="1" applyBorder="1" applyAlignment="1">
      <alignment horizontal="center"/>
    </xf>
    <xf numFmtId="0" fontId="13" fillId="2" borderId="3" xfId="41" applyFont="1" applyFill="1" applyBorder="1" applyAlignment="1">
      <alignment horizontal="justify" vertical="top"/>
    </xf>
    <xf numFmtId="0" fontId="6" fillId="2" borderId="3" xfId="41" applyFont="1" applyFill="1" applyBorder="1" applyAlignment="1">
      <alignment horizontal="justify" vertical="top"/>
    </xf>
    <xf numFmtId="0" fontId="6" fillId="0" borderId="3" xfId="41" applyFont="1" applyBorder="1" applyAlignment="1">
      <alignment horizontal="left" vertical="center" wrapText="1"/>
    </xf>
    <xf numFmtId="0" fontId="6" fillId="2" borderId="3" xfId="41" applyFont="1" applyFill="1" applyBorder="1" applyAlignment="1">
      <alignment horizontal="center" vertical="center"/>
    </xf>
    <xf numFmtId="0" fontId="13" fillId="2" borderId="3" xfId="41" applyFont="1" applyFill="1" applyBorder="1" applyAlignment="1">
      <alignment horizontal="justify" vertical="center"/>
    </xf>
    <xf numFmtId="0" fontId="6" fillId="2" borderId="3" xfId="41" applyFont="1" applyFill="1" applyBorder="1" applyAlignment="1">
      <alignment horizontal="center" vertical="center" wrapText="1"/>
    </xf>
    <xf numFmtId="0" fontId="13" fillId="2" borderId="3" xfId="2" applyFont="1" applyFill="1" applyBorder="1" applyAlignment="1">
      <alignment horizontal="justify" vertical="top"/>
    </xf>
    <xf numFmtId="0" fontId="6" fillId="0" borderId="3" xfId="2" applyFont="1" applyBorder="1" applyAlignment="1">
      <alignment horizontal="center" vertical="center"/>
    </xf>
    <xf numFmtId="0" fontId="7" fillId="13" borderId="3" xfId="41" applyFont="1" applyFill="1" applyBorder="1"/>
    <xf numFmtId="0" fontId="16" fillId="3" borderId="3" xfId="41" applyFont="1" applyFill="1" applyBorder="1" applyAlignment="1">
      <alignment horizontal="left" vertical="center" wrapText="1"/>
    </xf>
    <xf numFmtId="0" fontId="38" fillId="3" borderId="3" xfId="41" applyFont="1" applyFill="1" applyBorder="1" applyAlignment="1">
      <alignment horizontal="left" vertical="center" wrapText="1"/>
    </xf>
    <xf numFmtId="0" fontId="14" fillId="3" borderId="3" xfId="41" applyFont="1" applyFill="1" applyBorder="1" applyAlignment="1">
      <alignment horizontal="left" vertical="center" wrapText="1"/>
    </xf>
    <xf numFmtId="0" fontId="31" fillId="12" borderId="0" xfId="14" applyFont="1" applyFill="1" applyAlignment="1">
      <alignment horizontal="left" wrapText="1"/>
    </xf>
    <xf numFmtId="0" fontId="30" fillId="12" borderId="0" xfId="14" applyFont="1" applyFill="1" applyAlignment="1">
      <alignment horizontal="left" vertical="center" wrapText="1"/>
    </xf>
    <xf numFmtId="0" fontId="31" fillId="12" borderId="0" xfId="14" applyFont="1" applyFill="1" applyAlignment="1">
      <alignment horizontal="left" vertical="center" wrapText="1"/>
    </xf>
    <xf numFmtId="0" fontId="30" fillId="0" borderId="0" xfId="14" applyFont="1"/>
    <xf numFmtId="0" fontId="31" fillId="12" borderId="3" xfId="14" applyFont="1" applyFill="1" applyBorder="1" applyAlignment="1">
      <alignment horizontal="center" vertical="center" wrapText="1"/>
    </xf>
    <xf numFmtId="0" fontId="31" fillId="12" borderId="9" xfId="14" applyFont="1" applyFill="1" applyBorder="1" applyAlignment="1">
      <alignment horizontal="left" wrapText="1"/>
    </xf>
    <xf numFmtId="0" fontId="30" fillId="12" borderId="0" xfId="14" applyFont="1" applyFill="1" applyAlignment="1">
      <alignment vertical="center"/>
    </xf>
    <xf numFmtId="14" fontId="30" fillId="12" borderId="0" xfId="14" applyNumberFormat="1" applyFont="1" applyFill="1" applyAlignment="1">
      <alignment horizontal="left" wrapText="1"/>
    </xf>
    <xf numFmtId="0" fontId="39" fillId="12" borderId="4" xfId="14" applyFont="1" applyFill="1" applyBorder="1" applyAlignment="1">
      <alignment horizontal="left" vertical="center" wrapText="1"/>
    </xf>
    <xf numFmtId="0" fontId="30" fillId="12" borderId="3" xfId="14" applyFont="1" applyFill="1" applyBorder="1" applyAlignment="1">
      <alignment horizontal="center" vertical="center" wrapText="1"/>
    </xf>
    <xf numFmtId="0" fontId="28" fillId="12" borderId="8" xfId="14" applyFont="1" applyFill="1" applyBorder="1" applyAlignment="1">
      <alignment horizontal="left" vertical="center" indent="1"/>
    </xf>
    <xf numFmtId="0" fontId="30" fillId="12" borderId="8" xfId="14" applyFont="1" applyFill="1" applyBorder="1" applyAlignment="1">
      <alignment vertical="center"/>
    </xf>
    <xf numFmtId="0" fontId="28" fillId="12" borderId="8" xfId="14" applyFont="1" applyFill="1" applyBorder="1" applyAlignment="1">
      <alignment horizontal="left" vertical="center" wrapText="1" indent="1"/>
    </xf>
    <xf numFmtId="166" fontId="31" fillId="0" borderId="0" xfId="14" applyNumberFormat="1" applyFont="1"/>
    <xf numFmtId="0" fontId="28" fillId="12" borderId="8" xfId="14" applyFont="1" applyFill="1" applyBorder="1" applyAlignment="1">
      <alignment horizontal="left" vertical="center" wrapText="1" indent="2"/>
    </xf>
    <xf numFmtId="0" fontId="30" fillId="12" borderId="7" xfId="14" applyFont="1" applyFill="1" applyBorder="1" applyAlignment="1">
      <alignment vertical="center"/>
    </xf>
    <xf numFmtId="0" fontId="31" fillId="12" borderId="3" xfId="14" applyFont="1" applyFill="1" applyBorder="1" applyAlignment="1">
      <alignment horizontal="left" vertical="center" wrapText="1"/>
    </xf>
    <xf numFmtId="0" fontId="31" fillId="12" borderId="7" xfId="14" applyFont="1" applyFill="1" applyBorder="1" applyAlignment="1">
      <alignment horizontal="left" vertical="center" wrapText="1"/>
    </xf>
    <xf numFmtId="0" fontId="39" fillId="12" borderId="10" xfId="14" applyFont="1" applyFill="1" applyBorder="1" applyAlignment="1">
      <alignment horizontal="left" vertical="center" wrapText="1"/>
    </xf>
    <xf numFmtId="0" fontId="30" fillId="0" borderId="12" xfId="14" applyFont="1" applyBorder="1" applyAlignment="1">
      <alignment horizontal="center" vertical="center" wrapText="1"/>
    </xf>
    <xf numFmtId="0" fontId="39" fillId="12" borderId="15" xfId="14" applyFont="1" applyFill="1" applyBorder="1" applyAlignment="1">
      <alignment horizontal="left" vertical="center" wrapText="1"/>
    </xf>
    <xf numFmtId="0" fontId="30" fillId="2" borderId="8" xfId="14" applyFont="1" applyFill="1" applyBorder="1" applyAlignment="1">
      <alignment vertical="center" wrapText="1"/>
    </xf>
    <xf numFmtId="0" fontId="30" fillId="2" borderId="9" xfId="14" applyFont="1" applyFill="1" applyBorder="1" applyAlignment="1">
      <alignment vertical="center" wrapText="1"/>
    </xf>
    <xf numFmtId="0" fontId="31" fillId="5" borderId="11" xfId="14" applyFont="1" applyFill="1" applyBorder="1" applyAlignment="1">
      <alignment horizontal="center" vertical="center" wrapText="1"/>
    </xf>
    <xf numFmtId="0" fontId="31" fillId="5" borderId="5" xfId="14" applyFont="1" applyFill="1" applyBorder="1" applyAlignment="1">
      <alignment vertical="center"/>
    </xf>
    <xf numFmtId="0" fontId="31" fillId="5" borderId="3" xfId="14" applyFont="1" applyFill="1" applyBorder="1" applyAlignment="1">
      <alignment horizontal="center" vertical="center" wrapText="1"/>
    </xf>
    <xf numFmtId="0" fontId="31" fillId="5" borderId="8" xfId="14" applyFont="1" applyFill="1" applyBorder="1" applyAlignment="1">
      <alignment vertical="center"/>
    </xf>
    <xf numFmtId="0" fontId="28" fillId="4" borderId="3" xfId="14" applyFont="1" applyFill="1" applyBorder="1" applyAlignment="1">
      <alignment horizontal="left" vertical="center" wrapText="1"/>
    </xf>
    <xf numFmtId="0" fontId="30" fillId="5" borderId="3" xfId="14" applyFont="1" applyFill="1" applyBorder="1" applyAlignment="1">
      <alignment horizontal="center" vertical="center" wrapText="1"/>
    </xf>
    <xf numFmtId="0" fontId="31" fillId="5" borderId="7" xfId="14" applyFont="1" applyFill="1" applyBorder="1" applyAlignment="1">
      <alignment vertical="center"/>
    </xf>
    <xf numFmtId="49" fontId="6" fillId="0" borderId="0" xfId="2" applyNumberFormat="1" applyFont="1"/>
    <xf numFmtId="49" fontId="6" fillId="0" borderId="0" xfId="2" applyNumberFormat="1" applyFont="1" applyAlignment="1">
      <alignment vertical="center"/>
    </xf>
    <xf numFmtId="49" fontId="6" fillId="3" borderId="0" xfId="2" applyNumberFormat="1" applyFont="1" applyFill="1" applyAlignment="1">
      <alignment vertical="center" wrapText="1"/>
    </xf>
    <xf numFmtId="49" fontId="6" fillId="3" borderId="6" xfId="2" applyNumberFormat="1" applyFont="1" applyFill="1" applyBorder="1" applyAlignment="1">
      <alignment vertical="center" wrapText="1"/>
    </xf>
    <xf numFmtId="49" fontId="6" fillId="3" borderId="5" xfId="2" applyNumberFormat="1" applyFont="1" applyFill="1" applyBorder="1" applyAlignment="1">
      <alignment vertical="center" wrapText="1"/>
    </xf>
    <xf numFmtId="49" fontId="6" fillId="3" borderId="4" xfId="2" applyNumberFormat="1" applyFont="1" applyFill="1" applyBorder="1" applyAlignment="1">
      <alignment vertical="center" wrapText="1"/>
    </xf>
    <xf numFmtId="49" fontId="6" fillId="3" borderId="3" xfId="2" applyNumberFormat="1" applyFont="1" applyFill="1" applyBorder="1" applyAlignment="1">
      <alignment horizontal="center" vertical="center" wrapText="1"/>
    </xf>
    <xf numFmtId="49" fontId="6" fillId="3" borderId="3" xfId="2" applyNumberFormat="1" applyFont="1" applyFill="1" applyBorder="1" applyAlignment="1">
      <alignment vertical="center" wrapText="1"/>
    </xf>
    <xf numFmtId="49" fontId="14" fillId="3" borderId="3" xfId="2" applyNumberFormat="1" applyFont="1" applyFill="1" applyBorder="1" applyAlignment="1">
      <alignment horizontal="center" vertical="center" wrapText="1"/>
    </xf>
    <xf numFmtId="49" fontId="14" fillId="3" borderId="3" xfId="2" applyNumberFormat="1" applyFont="1" applyFill="1" applyBorder="1" applyAlignment="1">
      <alignment horizontal="left" vertical="center" wrapText="1" indent="1"/>
    </xf>
    <xf numFmtId="49" fontId="40" fillId="3" borderId="3" xfId="2" applyNumberFormat="1" applyFont="1" applyFill="1" applyBorder="1" applyAlignment="1">
      <alignment horizontal="center" vertical="center" wrapText="1"/>
    </xf>
    <xf numFmtId="49" fontId="40" fillId="3" borderId="3" xfId="2" applyNumberFormat="1" applyFont="1" applyFill="1" applyBorder="1" applyAlignment="1">
      <alignment vertical="center" wrapText="1"/>
    </xf>
    <xf numFmtId="49" fontId="6" fillId="3" borderId="0" xfId="2" applyNumberFormat="1" applyFont="1" applyFill="1"/>
    <xf numFmtId="49" fontId="6" fillId="3" borderId="11" xfId="2" applyNumberFormat="1" applyFont="1" applyFill="1" applyBorder="1" applyAlignment="1">
      <alignment horizontal="center" vertical="center" wrapText="1"/>
    </xf>
    <xf numFmtId="49" fontId="6" fillId="0" borderId="3" xfId="2" applyNumberFormat="1" applyFont="1" applyBorder="1" applyAlignment="1">
      <alignment horizontal="center" vertical="center"/>
    </xf>
    <xf numFmtId="49" fontId="14" fillId="3" borderId="3" xfId="2" applyNumberFormat="1" applyFont="1" applyFill="1" applyBorder="1" applyAlignment="1">
      <alignment horizontal="left" vertical="center" wrapText="1" indent="2"/>
    </xf>
    <xf numFmtId="0" fontId="41" fillId="0" borderId="0" xfId="2" applyFont="1" applyAlignment="1">
      <alignment vertical="center"/>
    </xf>
    <xf numFmtId="0" fontId="1" fillId="0" borderId="3" xfId="2" applyFont="1" applyBorder="1" applyAlignment="1">
      <alignment horizontal="center" vertical="center" wrapText="1"/>
    </xf>
    <xf numFmtId="0" fontId="6" fillId="0" borderId="3" xfId="2" applyFont="1" applyBorder="1" applyAlignment="1">
      <alignment wrapText="1"/>
    </xf>
    <xf numFmtId="0" fontId="40" fillId="0" borderId="3" xfId="2" applyFont="1" applyBorder="1" applyAlignment="1">
      <alignment horizontal="center" vertical="center"/>
    </xf>
    <xf numFmtId="0" fontId="40" fillId="0" borderId="3" xfId="2" applyFont="1" applyBorder="1" applyAlignment="1">
      <alignment wrapText="1"/>
    </xf>
    <xf numFmtId="0" fontId="16" fillId="0" borderId="0" xfId="2" applyFont="1"/>
    <xf numFmtId="0" fontId="16" fillId="0" borderId="0" xfId="2" applyFont="1" applyAlignment="1">
      <alignment vertical="center"/>
    </xf>
    <xf numFmtId="49" fontId="17" fillId="0" borderId="3" xfId="2" applyNumberFormat="1" applyFont="1" applyBorder="1" applyAlignment="1">
      <alignment horizontal="center" vertical="center" wrapText="1"/>
    </xf>
    <xf numFmtId="49" fontId="16" fillId="0" borderId="3" xfId="2" applyNumberFormat="1" applyFont="1" applyBorder="1" applyAlignment="1">
      <alignment horizontal="center" vertical="center" wrapText="1"/>
    </xf>
    <xf numFmtId="0" fontId="16" fillId="0" borderId="3" xfId="2" applyFont="1" applyBorder="1" applyAlignment="1">
      <alignment horizontal="center" vertical="center" wrapText="1"/>
    </xf>
    <xf numFmtId="0" fontId="16" fillId="0" borderId="3" xfId="2" applyFont="1" applyBorder="1" applyAlignment="1">
      <alignment horizontal="left" vertical="center" wrapText="1"/>
    </xf>
    <xf numFmtId="0" fontId="13" fillId="3" borderId="3" xfId="2" applyFont="1" applyFill="1" applyBorder="1" applyAlignment="1">
      <alignment horizontal="center" vertical="center" wrapText="1"/>
    </xf>
    <xf numFmtId="0" fontId="6" fillId="3" borderId="3" xfId="2" applyFont="1" applyFill="1" applyBorder="1" applyAlignment="1">
      <alignment vertical="center" wrapText="1"/>
    </xf>
    <xf numFmtId="0" fontId="14" fillId="3" borderId="3" xfId="2" applyFont="1" applyFill="1" applyBorder="1" applyAlignment="1">
      <alignment vertical="center" wrapText="1"/>
    </xf>
    <xf numFmtId="49" fontId="7" fillId="3" borderId="3" xfId="2" applyNumberFormat="1" applyFont="1" applyFill="1" applyBorder="1" applyAlignment="1">
      <alignment horizontal="center" vertical="center" wrapText="1"/>
    </xf>
    <xf numFmtId="0" fontId="16" fillId="3" borderId="3" xfId="2" applyFont="1" applyFill="1" applyBorder="1" applyAlignment="1">
      <alignment vertical="center" wrapText="1"/>
    </xf>
    <xf numFmtId="0" fontId="17" fillId="3" borderId="3" xfId="2" applyFont="1" applyFill="1" applyBorder="1" applyAlignment="1">
      <alignment horizontal="center" vertical="center"/>
    </xf>
    <xf numFmtId="0" fontId="17" fillId="3" borderId="3" xfId="2" applyFont="1" applyFill="1" applyBorder="1" applyAlignment="1">
      <alignment vertical="center" wrapText="1"/>
    </xf>
    <xf numFmtId="0" fontId="6" fillId="3" borderId="0" xfId="2" applyFont="1" applyFill="1" applyAlignment="1">
      <alignment vertical="center"/>
    </xf>
    <xf numFmtId="0" fontId="6" fillId="3" borderId="0" xfId="2" applyFont="1" applyFill="1" applyAlignment="1">
      <alignment horizontal="center" vertical="center"/>
    </xf>
    <xf numFmtId="0" fontId="6" fillId="3" borderId="7" xfId="2" applyFont="1" applyFill="1" applyBorder="1" applyAlignment="1">
      <alignment horizontal="center" vertical="center" wrapText="1"/>
    </xf>
    <xf numFmtId="49" fontId="13" fillId="0" borderId="0" xfId="2" applyNumberFormat="1" applyFont="1" applyAlignment="1">
      <alignment vertical="center"/>
    </xf>
    <xf numFmtId="49" fontId="6" fillId="0" borderId="0" xfId="2" applyNumberFormat="1" applyFont="1" applyAlignment="1">
      <alignment vertical="center" wrapText="1"/>
    </xf>
    <xf numFmtId="49" fontId="6" fillId="0" borderId="0" xfId="2" applyNumberFormat="1" applyFont="1" applyAlignment="1">
      <alignment horizontal="center" vertical="center"/>
    </xf>
    <xf numFmtId="0" fontId="7" fillId="0" borderId="6" xfId="2" applyFont="1" applyBorder="1" applyAlignment="1">
      <alignment horizontal="left" wrapText="1"/>
    </xf>
    <xf numFmtId="49" fontId="6" fillId="0" borderId="6" xfId="2" applyNumberFormat="1" applyFont="1" applyBorder="1"/>
    <xf numFmtId="49" fontId="6" fillId="0" borderId="4" xfId="2" applyNumberFormat="1" applyFont="1" applyBorder="1" applyAlignment="1">
      <alignment horizontal="left"/>
    </xf>
    <xf numFmtId="49" fontId="40" fillId="0" borderId="3" xfId="2" applyNumberFormat="1" applyFont="1" applyBorder="1" applyAlignment="1">
      <alignment vertical="center"/>
    </xf>
    <xf numFmtId="168" fontId="6" fillId="0" borderId="3" xfId="39" applyNumberFormat="1" applyFont="1" applyBorder="1" applyAlignment="1">
      <alignment vertical="center" wrapText="1"/>
    </xf>
    <xf numFmtId="49" fontId="14" fillId="0" borderId="3" xfId="2" applyNumberFormat="1" applyFont="1" applyBorder="1" applyAlignment="1">
      <alignment vertical="center"/>
    </xf>
    <xf numFmtId="49" fontId="1" fillId="0" borderId="3" xfId="2" applyNumberFormat="1" applyFont="1" applyBorder="1" applyAlignment="1">
      <alignment vertical="center" wrapText="1"/>
    </xf>
    <xf numFmtId="0" fontId="7" fillId="0" borderId="6" xfId="2" applyFont="1" applyBorder="1" applyAlignment="1">
      <alignment wrapText="1"/>
    </xf>
    <xf numFmtId="49" fontId="6" fillId="0" borderId="5" xfId="2" applyNumberFormat="1" applyFont="1" applyBorder="1"/>
    <xf numFmtId="49" fontId="6" fillId="0" borderId="4" xfId="2" applyNumberFormat="1" applyFont="1" applyBorder="1"/>
    <xf numFmtId="49" fontId="7" fillId="0" borderId="3" xfId="2" applyNumberFormat="1" applyFont="1" applyBorder="1" applyAlignment="1">
      <alignment horizontal="center" vertical="center" wrapText="1"/>
    </xf>
    <xf numFmtId="49" fontId="6" fillId="0" borderId="3" xfId="2" applyNumberFormat="1" applyFont="1" applyBorder="1" applyAlignment="1">
      <alignment vertical="center" wrapText="1"/>
    </xf>
    <xf numFmtId="49" fontId="7" fillId="6" borderId="3" xfId="2" applyNumberFormat="1" applyFont="1" applyFill="1" applyBorder="1" applyAlignment="1">
      <alignment horizontal="center" vertical="center" wrapText="1"/>
    </xf>
    <xf numFmtId="49" fontId="6" fillId="3" borderId="3" xfId="2" applyNumberFormat="1" applyFont="1" applyFill="1" applyBorder="1" applyAlignment="1">
      <alignment horizontal="left" vertical="top" wrapText="1"/>
    </xf>
    <xf numFmtId="0" fontId="7" fillId="3" borderId="3" xfId="2" applyFont="1" applyFill="1" applyBorder="1" applyAlignment="1">
      <alignment horizontal="left" vertical="top" wrapText="1"/>
    </xf>
    <xf numFmtId="49" fontId="13" fillId="3" borderId="3" xfId="2" applyNumberFormat="1" applyFont="1" applyFill="1" applyBorder="1" applyAlignment="1">
      <alignment vertical="center" wrapText="1"/>
    </xf>
    <xf numFmtId="49" fontId="6" fillId="0" borderId="11" xfId="2" applyNumberFormat="1" applyFont="1" applyBorder="1" applyAlignment="1">
      <alignment horizontal="center" vertical="center"/>
    </xf>
    <xf numFmtId="49" fontId="6" fillId="0" borderId="3" xfId="2" applyNumberFormat="1" applyFont="1" applyBorder="1" applyAlignment="1">
      <alignment horizontal="center" vertical="center" wrapText="1"/>
    </xf>
    <xf numFmtId="49" fontId="6" fillId="0" borderId="3" xfId="2" applyNumberFormat="1" applyFont="1" applyBorder="1" applyAlignment="1">
      <alignment horizontal="center"/>
    </xf>
    <xf numFmtId="49" fontId="13" fillId="0" borderId="3" xfId="2" applyNumberFormat="1" applyFont="1" applyBorder="1" applyAlignment="1">
      <alignment horizontal="center"/>
    </xf>
    <xf numFmtId="49" fontId="1" fillId="6" borderId="3" xfId="2" applyNumberFormat="1" applyFont="1" applyFill="1" applyBorder="1" applyAlignment="1">
      <alignment horizontal="center" vertical="center" wrapText="1"/>
    </xf>
    <xf numFmtId="49" fontId="14" fillId="0" borderId="3" xfId="2" applyNumberFormat="1" applyFont="1" applyBorder="1" applyAlignment="1">
      <alignment horizontal="center" vertical="center" wrapText="1"/>
    </xf>
    <xf numFmtId="49" fontId="40" fillId="0" borderId="3" xfId="2" applyNumberFormat="1" applyFont="1" applyBorder="1" applyAlignment="1">
      <alignment horizontal="center" vertical="center" wrapText="1"/>
    </xf>
    <xf numFmtId="0" fontId="40" fillId="0" borderId="3" xfId="2" applyFont="1" applyBorder="1" applyAlignment="1">
      <alignment vertical="center"/>
    </xf>
    <xf numFmtId="0" fontId="13" fillId="0" borderId="0" xfId="2" applyFont="1" applyAlignment="1">
      <alignment horizontal="justify" vertical="center"/>
    </xf>
    <xf numFmtId="0" fontId="16" fillId="3" borderId="6" xfId="2" applyFont="1" applyFill="1" applyBorder="1" applyAlignment="1">
      <alignment vertical="center" wrapText="1"/>
    </xf>
    <xf numFmtId="0" fontId="16" fillId="3" borderId="4" xfId="2" applyFont="1" applyFill="1" applyBorder="1" applyAlignment="1">
      <alignment vertical="center" wrapText="1"/>
    </xf>
    <xf numFmtId="0" fontId="17" fillId="3" borderId="15" xfId="2" applyFont="1" applyFill="1" applyBorder="1" applyAlignment="1">
      <alignment horizontal="center" vertical="center" wrapText="1"/>
    </xf>
    <xf numFmtId="0" fontId="7" fillId="0" borderId="0" xfId="2" applyFont="1" applyBorder="1"/>
    <xf numFmtId="0" fontId="16" fillId="3" borderId="11" xfId="2" applyFont="1" applyFill="1" applyBorder="1" applyAlignment="1">
      <alignment horizontal="center" vertical="center" wrapText="1"/>
    </xf>
    <xf numFmtId="0" fontId="16" fillId="3" borderId="15" xfId="2" applyFont="1" applyFill="1" applyBorder="1" applyAlignment="1">
      <alignment horizontal="center" vertical="center" wrapText="1"/>
    </xf>
    <xf numFmtId="0" fontId="16" fillId="3" borderId="13" xfId="2" applyFont="1" applyFill="1" applyBorder="1" applyAlignment="1">
      <alignment horizontal="center" vertical="center" wrapText="1"/>
    </xf>
    <xf numFmtId="0" fontId="7" fillId="0" borderId="13" xfId="2" applyFont="1" applyBorder="1" applyAlignment="1">
      <alignment horizontal="center" vertical="center"/>
    </xf>
    <xf numFmtId="0" fontId="0" fillId="0" borderId="3" xfId="2" applyFont="1" applyBorder="1" applyAlignment="1">
      <alignment horizontal="center" vertical="center"/>
    </xf>
    <xf numFmtId="0" fontId="7" fillId="3" borderId="0" xfId="2" applyFont="1" applyFill="1"/>
    <xf numFmtId="0" fontId="7" fillId="3" borderId="0" xfId="2" applyFont="1" applyFill="1" applyAlignment="1">
      <alignment horizontal="center" vertical="center" wrapText="1"/>
    </xf>
    <xf numFmtId="0" fontId="7" fillId="0" borderId="0" xfId="2" applyFont="1" applyAlignment="1">
      <alignment horizontal="center" vertical="center" wrapText="1"/>
    </xf>
    <xf numFmtId="0" fontId="1" fillId="0" borderId="9" xfId="2" applyFont="1" applyBorder="1" applyAlignment="1">
      <alignment horizontal="center" vertical="center" wrapText="1"/>
    </xf>
    <xf numFmtId="10" fontId="27" fillId="0" borderId="9" xfId="38" applyNumberFormat="1" applyFont="1" applyBorder="1" applyAlignment="1">
      <alignment horizontal="right" vertical="center" wrapText="1"/>
    </xf>
    <xf numFmtId="0" fontId="7" fillId="3" borderId="0" xfId="2" applyFont="1" applyFill="1" applyAlignment="1">
      <alignment wrapText="1"/>
    </xf>
    <xf numFmtId="0" fontId="6" fillId="0" borderId="3" xfId="2" applyFont="1" applyBorder="1" applyAlignment="1">
      <alignment horizontal="left" vertical="center" wrapText="1"/>
    </xf>
    <xf numFmtId="0" fontId="13" fillId="3" borderId="3" xfId="2" applyFont="1" applyFill="1" applyBorder="1" applyAlignment="1">
      <alignment vertical="center" wrapText="1"/>
    </xf>
    <xf numFmtId="10" fontId="13" fillId="0" borderId="9" xfId="38" applyNumberFormat="1" applyFont="1" applyBorder="1" applyAlignment="1">
      <alignment horizontal="right" vertical="center" wrapText="1"/>
    </xf>
    <xf numFmtId="0" fontId="6" fillId="0" borderId="9" xfId="2" applyFont="1" applyBorder="1" applyAlignment="1">
      <alignment horizontal="center" vertical="center" wrapText="1"/>
    </xf>
    <xf numFmtId="0" fontId="7" fillId="13" borderId="0" xfId="2" applyFont="1" applyFill="1" applyBorder="1" applyAlignment="1">
      <alignment wrapText="1"/>
    </xf>
    <xf numFmtId="0" fontId="1" fillId="3" borderId="0" xfId="2" applyFont="1" applyFill="1" applyBorder="1" applyAlignment="1">
      <alignment vertical="center" wrapText="1"/>
    </xf>
    <xf numFmtId="49" fontId="7" fillId="0" borderId="3" xfId="2" applyNumberFormat="1" applyFont="1" applyBorder="1" applyAlignment="1">
      <alignment horizontal="center" vertical="center"/>
    </xf>
    <xf numFmtId="0" fontId="17" fillId="3" borderId="3" xfId="41" applyFont="1" applyFill="1" applyBorder="1" applyAlignment="1">
      <alignment horizontal="center" vertical="center" wrapText="1"/>
    </xf>
    <xf numFmtId="0" fontId="16" fillId="3" borderId="3" xfId="41" applyFont="1" applyFill="1" applyBorder="1" applyAlignment="1">
      <alignment horizontal="center" vertical="center" wrapText="1"/>
    </xf>
    <xf numFmtId="0" fontId="7" fillId="0" borderId="0" xfId="2" quotePrefix="1" applyFont="1" applyAlignment="1">
      <alignment horizontal="left" vertical="center" indent="5"/>
    </xf>
    <xf numFmtId="165" fontId="27" fillId="12" borderId="9" xfId="39" applyNumberFormat="1" applyFont="1" applyFill="1" applyBorder="1" applyAlignment="1">
      <alignment horizontal="right" vertical="center" wrapText="1"/>
    </xf>
    <xf numFmtId="0" fontId="27" fillId="12" borderId="9" xfId="38" applyFont="1" applyFill="1" applyBorder="1" applyAlignment="1">
      <alignment horizontal="right" vertical="center" wrapText="1"/>
    </xf>
    <xf numFmtId="0" fontId="19" fillId="0" borderId="3" xfId="2" applyFont="1" applyBorder="1"/>
    <xf numFmtId="0" fontId="19" fillId="0" borderId="3" xfId="2" applyFont="1" applyBorder="1" applyAlignment="1">
      <alignment horizontal="left" vertical="center" wrapText="1" indent="1"/>
    </xf>
    <xf numFmtId="165" fontId="27" fillId="0" borderId="9" xfId="39" applyNumberFormat="1" applyFont="1" applyFill="1" applyBorder="1" applyAlignment="1">
      <alignment horizontal="right" vertical="center" wrapText="1"/>
    </xf>
    <xf numFmtId="0" fontId="19" fillId="0" borderId="3" xfId="2" applyFont="1" applyBorder="1" applyAlignment="1">
      <alignment horizontal="center" vertical="center"/>
    </xf>
    <xf numFmtId="0" fontId="26" fillId="0" borderId="0" xfId="32" applyAlignment="1">
      <alignment vertical="center"/>
    </xf>
    <xf numFmtId="0" fontId="28" fillId="12" borderId="0" xfId="14" applyFont="1" applyFill="1" applyAlignment="1">
      <alignment horizontal="right" vertical="center" wrapText="1"/>
    </xf>
    <xf numFmtId="0" fontId="30" fillId="12" borderId="0" xfId="14" applyFont="1" applyFill="1" applyAlignment="1">
      <alignment horizontal="left" wrapText="1"/>
    </xf>
    <xf numFmtId="165" fontId="31" fillId="0" borderId="0" xfId="33" applyNumberFormat="1" applyFont="1"/>
    <xf numFmtId="171" fontId="31" fillId="0" borderId="0" xfId="14" applyNumberFormat="1" applyFont="1"/>
    <xf numFmtId="0" fontId="31" fillId="0" borderId="3" xfId="14" applyFont="1" applyBorder="1" applyAlignment="1">
      <alignment horizontal="center" vertical="center" wrapText="1"/>
    </xf>
    <xf numFmtId="0" fontId="34" fillId="12" borderId="15" xfId="32" applyFont="1" applyFill="1" applyBorder="1" applyAlignment="1">
      <alignment vertical="center"/>
    </xf>
    <xf numFmtId="0" fontId="34" fillId="12" borderId="4" xfId="32" applyFont="1" applyFill="1" applyBorder="1" applyAlignment="1">
      <alignment vertical="center"/>
    </xf>
    <xf numFmtId="0" fontId="31" fillId="0" borderId="0" xfId="35" applyFont="1" applyAlignment="1"/>
    <xf numFmtId="0" fontId="31" fillId="0" borderId="6" xfId="35" applyFont="1" applyBorder="1" applyAlignment="1"/>
    <xf numFmtId="0" fontId="31" fillId="0" borderId="5" xfId="35" applyFont="1" applyBorder="1" applyAlignment="1"/>
    <xf numFmtId="0" fontId="31" fillId="0" borderId="4" xfId="35" applyFont="1" applyBorder="1" applyAlignment="1"/>
    <xf numFmtId="0" fontId="32" fillId="12" borderId="7" xfId="32" applyFont="1" applyFill="1" applyBorder="1" applyAlignment="1">
      <alignment vertical="center" wrapText="1"/>
    </xf>
    <xf numFmtId="0" fontId="27" fillId="12" borderId="7" xfId="32" applyFont="1" applyFill="1" applyBorder="1" applyAlignment="1">
      <alignment vertical="center" wrapText="1"/>
    </xf>
    <xf numFmtId="0" fontId="27" fillId="12" borderId="10" xfId="32" applyFont="1" applyFill="1" applyBorder="1" applyAlignment="1">
      <alignment vertical="center"/>
    </xf>
    <xf numFmtId="0" fontId="27" fillId="12" borderId="12" xfId="32" applyFont="1" applyFill="1" applyBorder="1" applyAlignment="1">
      <alignment vertical="center"/>
    </xf>
    <xf numFmtId="0" fontId="27" fillId="12" borderId="17" xfId="32" applyFont="1" applyFill="1" applyBorder="1" applyAlignment="1">
      <alignment vertical="center"/>
    </xf>
    <xf numFmtId="0" fontId="27" fillId="12" borderId="6" xfId="32" applyFont="1" applyFill="1" applyBorder="1" applyAlignment="1">
      <alignment vertical="center"/>
    </xf>
    <xf numFmtId="0" fontId="27" fillId="12" borderId="15" xfId="32" applyFont="1" applyFill="1" applyBorder="1" applyAlignment="1">
      <alignment vertical="center"/>
    </xf>
    <xf numFmtId="0" fontId="27" fillId="12" borderId="4" xfId="32" applyFont="1" applyFill="1" applyBorder="1" applyAlignment="1">
      <alignment vertical="center"/>
    </xf>
    <xf numFmtId="0" fontId="31" fillId="0" borderId="10" xfId="2" applyFont="1" applyBorder="1" applyAlignment="1">
      <alignment vertical="center"/>
    </xf>
    <xf numFmtId="0" fontId="30" fillId="0" borderId="14" xfId="2" applyFont="1" applyBorder="1" applyAlignment="1">
      <alignment vertical="center" wrapText="1"/>
    </xf>
    <xf numFmtId="167" fontId="30" fillId="0" borderId="14" xfId="2" applyNumberFormat="1" applyFont="1" applyBorder="1" applyAlignment="1">
      <alignment vertical="center" wrapText="1"/>
    </xf>
    <xf numFmtId="3" fontId="31" fillId="0" borderId="12" xfId="2" applyNumberFormat="1" applyFont="1" applyBorder="1" applyAlignment="1">
      <alignment horizontal="center" vertical="center" wrapText="1"/>
    </xf>
    <xf numFmtId="49" fontId="6" fillId="0" borderId="11" xfId="2" applyNumberFormat="1" applyFont="1" applyBorder="1" applyAlignment="1">
      <alignment vertical="center"/>
    </xf>
    <xf numFmtId="49" fontId="6" fillId="0" borderId="16" xfId="2" applyNumberFormat="1" applyFont="1" applyBorder="1" applyAlignment="1">
      <alignment vertical="center"/>
    </xf>
    <xf numFmtId="0" fontId="7" fillId="0" borderId="0" xfId="2" applyFont="1" applyAlignment="1"/>
    <xf numFmtId="0" fontId="7" fillId="0" borderId="6" xfId="2" applyFont="1" applyBorder="1" applyAlignment="1"/>
    <xf numFmtId="0" fontId="7" fillId="0" borderId="5" xfId="2" applyFont="1" applyBorder="1" applyAlignment="1"/>
    <xf numFmtId="0" fontId="7" fillId="0" borderId="4" xfId="2" applyFont="1" applyBorder="1" applyAlignment="1"/>
    <xf numFmtId="0" fontId="7" fillId="0" borderId="0" xfId="2" applyFont="1"/>
    <xf numFmtId="0" fontId="7" fillId="0" borderId="0" xfId="2" applyFont="1" applyBorder="1" applyAlignment="1">
      <alignment horizontal="center" vertical="center"/>
    </xf>
    <xf numFmtId="0" fontId="7" fillId="0" borderId="0" xfId="2" applyFont="1" applyBorder="1" applyAlignment="1">
      <alignment vertical="center" wrapText="1"/>
    </xf>
    <xf numFmtId="165" fontId="27" fillId="12" borderId="0" xfId="39" applyNumberFormat="1" applyFont="1" applyFill="1" applyBorder="1" applyAlignment="1">
      <alignment horizontal="right" vertical="center" wrapText="1"/>
    </xf>
    <xf numFmtId="164" fontId="27" fillId="12" borderId="0" xfId="40" applyNumberFormat="1" applyFont="1" applyFill="1" applyBorder="1" applyAlignment="1">
      <alignment horizontal="right" vertical="center" wrapText="1"/>
    </xf>
    <xf numFmtId="49" fontId="6" fillId="0" borderId="3" xfId="2" applyNumberFormat="1" applyFont="1" applyBorder="1" applyAlignment="1">
      <alignment horizontal="center" vertical="center" wrapText="1"/>
    </xf>
    <xf numFmtId="49" fontId="6" fillId="0" borderId="3" xfId="2" applyNumberFormat="1" applyFont="1" applyBorder="1" applyAlignment="1">
      <alignment horizontal="center" vertical="center"/>
    </xf>
    <xf numFmtId="49" fontId="6" fillId="0" borderId="0" xfId="2" applyNumberFormat="1" applyFont="1"/>
    <xf numFmtId="49" fontId="6" fillId="0" borderId="0" xfId="2" applyNumberFormat="1" applyFont="1" applyAlignment="1">
      <alignment vertical="center"/>
    </xf>
    <xf numFmtId="0" fontId="43" fillId="0" borderId="0" xfId="32" applyFont="1"/>
    <xf numFmtId="14" fontId="43" fillId="0" borderId="0" xfId="32" applyNumberFormat="1" applyFont="1"/>
    <xf numFmtId="169" fontId="21" fillId="0" borderId="0" xfId="32" applyNumberFormat="1" applyFont="1" applyAlignment="1">
      <alignment horizontal="left"/>
    </xf>
    <xf numFmtId="0" fontId="21" fillId="0" borderId="0" xfId="32" applyFont="1"/>
    <xf numFmtId="0" fontId="21" fillId="0" borderId="0" xfId="14" applyFont="1"/>
    <xf numFmtId="0" fontId="23" fillId="0" borderId="0" xfId="14"/>
    <xf numFmtId="0" fontId="44" fillId="0" borderId="0" xfId="32" applyFont="1"/>
    <xf numFmtId="14" fontId="21" fillId="2" borderId="0" xfId="32" applyNumberFormat="1" applyFont="1" applyFill="1"/>
    <xf numFmtId="0" fontId="18" fillId="0" borderId="0" xfId="32" applyFont="1"/>
    <xf numFmtId="0" fontId="21" fillId="0" borderId="0" xfId="32" applyFont="1" applyAlignment="1">
      <alignment horizontal="left"/>
    </xf>
    <xf numFmtId="0" fontId="45" fillId="0" borderId="0" xfId="32" applyFont="1"/>
    <xf numFmtId="10" fontId="27" fillId="12" borderId="3" xfId="13" applyNumberFormat="1" applyFont="1" applyFill="1" applyBorder="1" applyAlignment="1">
      <alignment horizontal="right" vertical="center" wrapText="1"/>
    </xf>
    <xf numFmtId="14" fontId="21" fillId="0" borderId="0" xfId="32" applyNumberFormat="1" applyFont="1"/>
    <xf numFmtId="10" fontId="6" fillId="0" borderId="3" xfId="40" quotePrefix="1" applyNumberFormat="1" applyFont="1" applyBorder="1" applyAlignment="1">
      <alignment wrapText="1"/>
    </xf>
    <xf numFmtId="10" fontId="6" fillId="0" borderId="3" xfId="40" quotePrefix="1" applyNumberFormat="1" applyFont="1" applyBorder="1" applyAlignment="1"/>
    <xf numFmtId="10" fontId="30" fillId="12" borderId="3" xfId="14" applyNumberFormat="1" applyFont="1" applyFill="1" applyBorder="1" applyAlignment="1">
      <alignment horizontal="right" vertical="center" wrapText="1"/>
    </xf>
    <xf numFmtId="10" fontId="31" fillId="12" borderId="3" xfId="35" applyNumberFormat="1" applyFont="1" applyFill="1" applyBorder="1" applyAlignment="1">
      <alignment horizontal="right" vertical="center" wrapText="1"/>
    </xf>
    <xf numFmtId="10" fontId="31" fillId="0" borderId="3" xfId="35" applyNumberFormat="1" applyFont="1" applyBorder="1" applyAlignment="1">
      <alignment horizontal="right" vertical="center" wrapText="1"/>
    </xf>
    <xf numFmtId="10" fontId="30" fillId="12" borderId="3" xfId="35" applyNumberFormat="1" applyFont="1" applyFill="1" applyBorder="1" applyAlignment="1">
      <alignment horizontal="right" vertical="center" wrapText="1"/>
    </xf>
    <xf numFmtId="10" fontId="6" fillId="0" borderId="3" xfId="40" applyNumberFormat="1" applyFont="1" applyFill="1" applyBorder="1" applyAlignment="1" applyProtection="1">
      <alignment horizontal="right" vertical="center" wrapText="1"/>
      <protection locked="0"/>
    </xf>
    <xf numFmtId="10" fontId="27" fillId="12" borderId="9" xfId="40" applyNumberFormat="1" applyFont="1" applyFill="1" applyBorder="1" applyAlignment="1">
      <alignment horizontal="right" vertical="center" wrapText="1"/>
    </xf>
    <xf numFmtId="10" fontId="27" fillId="0" borderId="9" xfId="40" applyNumberFormat="1" applyFont="1" applyFill="1" applyBorder="1" applyAlignment="1">
      <alignment horizontal="right" vertical="center" wrapText="1"/>
    </xf>
    <xf numFmtId="169" fontId="30" fillId="12" borderId="3" xfId="32" applyNumberFormat="1" applyFont="1" applyFill="1" applyBorder="1" applyAlignment="1">
      <alignment horizontal="center" vertical="center" wrapText="1"/>
    </xf>
    <xf numFmtId="170" fontId="31" fillId="0" borderId="3" xfId="33" applyNumberFormat="1" applyFont="1" applyFill="1" applyBorder="1" applyAlignment="1">
      <alignment horizontal="right" vertical="center" wrapText="1"/>
    </xf>
    <xf numFmtId="167" fontId="31" fillId="12" borderId="3" xfId="33" applyNumberFormat="1" applyFont="1" applyFill="1" applyBorder="1" applyAlignment="1">
      <alignment horizontal="right" vertical="center" wrapText="1"/>
    </xf>
    <xf numFmtId="170" fontId="31" fillId="12" borderId="3" xfId="33" applyNumberFormat="1" applyFont="1" applyFill="1" applyBorder="1" applyAlignment="1">
      <alignment horizontal="right" vertical="center" wrapText="1"/>
    </xf>
    <xf numFmtId="170" fontId="31" fillId="4" borderId="7" xfId="33" applyNumberFormat="1" applyFont="1" applyFill="1" applyBorder="1" applyAlignment="1">
      <alignment horizontal="left" vertical="center" wrapText="1"/>
    </xf>
    <xf numFmtId="170" fontId="31" fillId="4" borderId="8" xfId="33" applyNumberFormat="1" applyFont="1" applyFill="1" applyBorder="1" applyAlignment="1">
      <alignment horizontal="left" vertical="center" wrapText="1"/>
    </xf>
    <xf numFmtId="170" fontId="33" fillId="4" borderId="9" xfId="33" applyNumberFormat="1" applyFont="1" applyFill="1" applyBorder="1" applyAlignment="1">
      <alignment horizontal="left" vertical="center" wrapText="1"/>
    </xf>
    <xf numFmtId="167" fontId="27" fillId="12" borderId="3" xfId="33" applyNumberFormat="1" applyFont="1" applyFill="1" applyBorder="1" applyAlignment="1">
      <alignment horizontal="right" vertical="center" wrapText="1"/>
    </xf>
    <xf numFmtId="167" fontId="29" fillId="2" borderId="8" xfId="32" applyNumberFormat="1" applyFont="1" applyFill="1" applyBorder="1" applyAlignment="1">
      <alignment vertical="center" wrapText="1"/>
    </xf>
    <xf numFmtId="167" fontId="29" fillId="2" borderId="9" xfId="32" applyNumberFormat="1" applyFont="1" applyFill="1" applyBorder="1" applyAlignment="1">
      <alignment vertical="center" wrapText="1"/>
    </xf>
    <xf numFmtId="0" fontId="30" fillId="0" borderId="3" xfId="2" applyFont="1" applyBorder="1" applyAlignment="1">
      <alignment horizontal="center" vertical="center"/>
    </xf>
    <xf numFmtId="4" fontId="7" fillId="0" borderId="0" xfId="2" applyNumberFormat="1" applyFont="1"/>
    <xf numFmtId="4" fontId="7" fillId="0" borderId="0" xfId="2" applyNumberFormat="1" applyFont="1" applyAlignment="1">
      <alignment wrapText="1"/>
    </xf>
    <xf numFmtId="0" fontId="31" fillId="12" borderId="13" xfId="14" applyFont="1" applyFill="1" applyBorder="1" applyAlignment="1">
      <alignment horizontal="center" vertical="center" wrapText="1"/>
    </xf>
    <xf numFmtId="0" fontId="7" fillId="0" borderId="0" xfId="2" applyFont="1"/>
    <xf numFmtId="0" fontId="30" fillId="12" borderId="0" xfId="14" applyFont="1" applyFill="1" applyAlignment="1">
      <alignment horizontal="left" vertical="center" wrapText="1"/>
    </xf>
    <xf numFmtId="0" fontId="48" fillId="0" borderId="0" xfId="38" applyFont="1"/>
    <xf numFmtId="0" fontId="50" fillId="0" borderId="0" xfId="38" applyFont="1"/>
    <xf numFmtId="0" fontId="49" fillId="0" borderId="0" xfId="38" applyFont="1"/>
    <xf numFmtId="0" fontId="52" fillId="0" borderId="0" xfId="38" applyFont="1"/>
    <xf numFmtId="0" fontId="53" fillId="0" borderId="0" xfId="45" applyFont="1"/>
    <xf numFmtId="0" fontId="54" fillId="0" borderId="0" xfId="38" applyFont="1"/>
    <xf numFmtId="0" fontId="50" fillId="0" borderId="0" xfId="38" applyFont="1" applyAlignment="1">
      <alignment horizontal="center"/>
    </xf>
    <xf numFmtId="0" fontId="51" fillId="0" borderId="0" xfId="38" applyFont="1" applyAlignment="1">
      <alignment horizontal="center"/>
    </xf>
    <xf numFmtId="0" fontId="54" fillId="0" borderId="0" xfId="38" applyFont="1" applyAlignment="1"/>
    <xf numFmtId="0" fontId="54" fillId="0" borderId="0" xfId="14" applyFont="1"/>
    <xf numFmtId="0" fontId="54" fillId="0" borderId="0" xfId="14" applyFont="1" applyAlignment="1">
      <alignment horizontal="left"/>
    </xf>
    <xf numFmtId="0" fontId="56" fillId="0" borderId="0" xfId="14" applyFont="1"/>
    <xf numFmtId="0" fontId="55" fillId="0" borderId="0" xfId="14" applyFont="1" applyAlignment="1">
      <alignment horizontal="center"/>
    </xf>
    <xf numFmtId="0" fontId="52" fillId="0" borderId="0" xfId="14" applyFont="1" applyAlignment="1">
      <alignment horizontal="center"/>
    </xf>
    <xf numFmtId="0" fontId="52" fillId="0" borderId="0" xfId="14" applyFont="1" applyAlignment="1">
      <alignment horizontal="left"/>
    </xf>
    <xf numFmtId="0" fontId="55" fillId="0" borderId="1" xfId="14" applyFont="1" applyBorder="1"/>
    <xf numFmtId="0" fontId="52" fillId="0" borderId="20" xfId="14" applyFont="1" applyBorder="1"/>
    <xf numFmtId="0" fontId="57" fillId="0" borderId="0" xfId="1" applyFont="1" applyFill="1"/>
    <xf numFmtId="0" fontId="57" fillId="0" borderId="2" xfId="1" applyFont="1" applyFill="1" applyBorder="1"/>
    <xf numFmtId="0" fontId="54" fillId="0" borderId="21" xfId="1" applyFont="1" applyBorder="1"/>
    <xf numFmtId="0" fontId="54" fillId="0" borderId="0" xfId="1" applyFont="1" applyFill="1" applyBorder="1" applyAlignment="1">
      <alignment horizontal="left"/>
    </xf>
    <xf numFmtId="0" fontId="54" fillId="0" borderId="0" xfId="1" applyFont="1" applyBorder="1"/>
    <xf numFmtId="0" fontId="57" fillId="0" borderId="22" xfId="1" applyFont="1" applyFill="1" applyBorder="1"/>
    <xf numFmtId="0" fontId="54" fillId="0" borderId="23" xfId="1" applyFont="1" applyBorder="1"/>
    <xf numFmtId="0" fontId="58" fillId="0" borderId="0" xfId="14" applyFont="1"/>
    <xf numFmtId="0" fontId="54" fillId="0" borderId="0" xfId="14" applyFont="1" applyFill="1" applyAlignment="1">
      <alignment horizontal="left"/>
    </xf>
    <xf numFmtId="0" fontId="52" fillId="0" borderId="0" xfId="14" applyFont="1" applyFill="1" applyAlignment="1">
      <alignment horizontal="left"/>
    </xf>
    <xf numFmtId="0" fontId="54" fillId="0" borderId="20" xfId="14" applyFont="1" applyBorder="1"/>
    <xf numFmtId="0" fontId="54" fillId="0" borderId="24" xfId="1" applyFont="1" applyBorder="1"/>
    <xf numFmtId="0" fontId="54" fillId="0" borderId="24" xfId="6" applyFont="1" applyBorder="1"/>
    <xf numFmtId="0" fontId="54" fillId="0" borderId="0" xfId="6" applyFont="1" applyFill="1" applyBorder="1" applyAlignment="1">
      <alignment horizontal="left"/>
    </xf>
    <xf numFmtId="0" fontId="54" fillId="0" borderId="23" xfId="6" applyFont="1" applyBorder="1"/>
    <xf numFmtId="0" fontId="55" fillId="0" borderId="1" xfId="14" applyFont="1" applyBorder="1" applyAlignment="1">
      <alignment horizontal="left"/>
    </xf>
    <xf numFmtId="0" fontId="52" fillId="0" borderId="20" xfId="14" applyFont="1" applyBorder="1" applyAlignment="1">
      <alignment horizontal="center"/>
    </xf>
    <xf numFmtId="0" fontId="54" fillId="0" borderId="21" xfId="6" applyFont="1" applyBorder="1"/>
    <xf numFmtId="172" fontId="23" fillId="0" borderId="0" xfId="14" applyNumberFormat="1"/>
    <xf numFmtId="0" fontId="0" fillId="3" borderId="8"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xf numFmtId="0" fontId="0" fillId="3" borderId="3" xfId="0" applyFont="1" applyFill="1" applyBorder="1" applyAlignment="1">
      <alignment horizontal="center" vertical="center" wrapText="1"/>
    </xf>
    <xf numFmtId="167" fontId="31" fillId="0" borderId="3" xfId="2" applyNumberFormat="1" applyFont="1" applyBorder="1" applyAlignment="1">
      <alignment horizontal="left" vertical="center" wrapText="1" indent="1"/>
    </xf>
    <xf numFmtId="167" fontId="31" fillId="0" borderId="3" xfId="2" applyNumberFormat="1" applyFont="1" applyBorder="1" applyAlignment="1">
      <alignment horizontal="left" vertical="center" wrapText="1" indent="2"/>
    </xf>
    <xf numFmtId="167" fontId="31" fillId="0" borderId="3" xfId="2" applyNumberFormat="1" applyFont="1" applyBorder="1" applyAlignment="1">
      <alignment horizontal="left" vertical="center" wrapText="1" indent="3"/>
    </xf>
    <xf numFmtId="0" fontId="0"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0" fillId="6" borderId="11" xfId="0" applyFont="1" applyFill="1" applyBorder="1" applyAlignment="1">
      <alignment horizontal="center" vertical="center" wrapText="1"/>
    </xf>
    <xf numFmtId="0" fontId="1" fillId="0" borderId="3" xfId="2" applyFont="1" applyBorder="1" applyAlignment="1">
      <alignment wrapText="1"/>
    </xf>
    <xf numFmtId="0" fontId="31" fillId="5" borderId="7" xfId="14" applyFont="1" applyFill="1" applyBorder="1" applyAlignment="1">
      <alignment vertical="center" wrapText="1"/>
    </xf>
    <xf numFmtId="0" fontId="28" fillId="12" borderId="8" xfId="14" applyFont="1" applyFill="1" applyBorder="1" applyAlignment="1">
      <alignment horizontal="left" vertical="center" wrapText="1"/>
    </xf>
    <xf numFmtId="0" fontId="16" fillId="0" borderId="3" xfId="2" applyFont="1" applyBorder="1" applyAlignment="1">
      <alignment horizontal="left" vertical="center" wrapText="1" indent="1"/>
    </xf>
    <xf numFmtId="0" fontId="14" fillId="3" borderId="3" xfId="2" applyFont="1" applyFill="1" applyBorder="1" applyAlignment="1">
      <alignment horizontal="left" vertical="center" wrapText="1" indent="1"/>
    </xf>
    <xf numFmtId="0" fontId="14" fillId="0" borderId="3" xfId="2" applyFont="1" applyBorder="1" applyAlignment="1">
      <alignment horizontal="left" vertical="center" indent="1"/>
    </xf>
    <xf numFmtId="0" fontId="14" fillId="0" borderId="3" xfId="2" applyFont="1" applyBorder="1" applyAlignment="1">
      <alignment horizontal="left" vertical="center" wrapText="1" indent="1"/>
    </xf>
    <xf numFmtId="0" fontId="57" fillId="2" borderId="2" xfId="1" applyFont="1" applyFill="1" applyBorder="1" applyAlignment="1">
      <alignment vertical="center"/>
    </xf>
    <xf numFmtId="0" fontId="31" fillId="0" borderId="3" xfId="14" applyFont="1" applyBorder="1"/>
    <xf numFmtId="0" fontId="31" fillId="0" borderId="3" xfId="14" applyFont="1" applyBorder="1" applyAlignment="1">
      <alignment vertical="center" wrapText="1"/>
    </xf>
    <xf numFmtId="0" fontId="31" fillId="0" borderId="3" xfId="14" applyFont="1" applyBorder="1" applyAlignment="1">
      <alignment vertical="center"/>
    </xf>
    <xf numFmtId="0" fontId="31" fillId="0" borderId="3" xfId="14" applyFont="1" applyBorder="1" applyAlignment="1">
      <alignment horizontal="center" vertical="center"/>
    </xf>
    <xf numFmtId="0" fontId="30" fillId="12" borderId="0" xfId="14" applyFont="1" applyFill="1" applyAlignment="1">
      <alignment horizontal="left" vertical="center"/>
    </xf>
    <xf numFmtId="0" fontId="54" fillId="0" borderId="20" xfId="1" applyFont="1" applyBorder="1" applyAlignment="1">
      <alignment wrapText="1"/>
    </xf>
    <xf numFmtId="0" fontId="57" fillId="0" borderId="1" xfId="1" applyFont="1" applyFill="1" applyBorder="1" applyAlignment="1">
      <alignment vertical="center"/>
    </xf>
    <xf numFmtId="0" fontId="30" fillId="0" borderId="3" xfId="14" applyFont="1" applyBorder="1" applyAlignment="1">
      <alignment horizontal="center" vertical="center" wrapText="1"/>
    </xf>
    <xf numFmtId="0" fontId="31" fillId="4" borderId="3" xfId="14" applyFont="1" applyFill="1" applyBorder="1" applyAlignment="1">
      <alignment vertical="center"/>
    </xf>
    <xf numFmtId="173" fontId="31" fillId="0" borderId="3" xfId="13" applyNumberFormat="1" applyFont="1" applyFill="1" applyBorder="1" applyAlignment="1">
      <alignment horizontal="right" vertical="center" wrapText="1"/>
    </xf>
    <xf numFmtId="164" fontId="31" fillId="12" borderId="3" xfId="14" applyNumberFormat="1" applyFont="1" applyFill="1" applyBorder="1" applyAlignment="1">
      <alignment horizontal="right" vertical="center" wrapText="1"/>
    </xf>
    <xf numFmtId="0" fontId="31" fillId="4" borderId="9" xfId="14" applyFont="1" applyFill="1" applyBorder="1" applyAlignment="1">
      <alignment horizontal="left" vertical="center" wrapText="1"/>
    </xf>
    <xf numFmtId="0" fontId="31" fillId="4" borderId="8" xfId="14" applyFont="1" applyFill="1" applyBorder="1" applyAlignment="1">
      <alignment horizontal="left" vertical="center" wrapText="1"/>
    </xf>
    <xf numFmtId="0" fontId="31" fillId="4" borderId="7" xfId="14" applyFont="1" applyFill="1" applyBorder="1" applyAlignment="1">
      <alignment horizontal="left" vertical="center" wrapText="1"/>
    </xf>
    <xf numFmtId="165" fontId="31" fillId="12" borderId="3" xfId="33" applyNumberFormat="1" applyFont="1" applyFill="1" applyBorder="1" applyAlignment="1">
      <alignment horizontal="right" vertical="center" wrapText="1"/>
    </xf>
    <xf numFmtId="0" fontId="30" fillId="2" borderId="9" xfId="14" applyFont="1" applyFill="1" applyBorder="1" applyAlignment="1">
      <alignment horizontal="centerContinuous" vertical="center" wrapText="1"/>
    </xf>
    <xf numFmtId="0" fontId="30" fillId="2" borderId="8" xfId="14" applyFont="1" applyFill="1" applyBorder="1" applyAlignment="1">
      <alignment vertical="center"/>
    </xf>
    <xf numFmtId="0" fontId="30" fillId="2" borderId="7" xfId="14" applyFont="1" applyFill="1" applyBorder="1" applyAlignment="1">
      <alignment vertical="center"/>
    </xf>
    <xf numFmtId="0" fontId="28" fillId="12" borderId="7" xfId="14" applyFont="1" applyFill="1" applyBorder="1" applyAlignment="1">
      <alignment horizontal="left" vertical="center" wrapText="1"/>
    </xf>
    <xf numFmtId="0" fontId="31" fillId="2" borderId="9" xfId="14" applyFont="1" applyFill="1" applyBorder="1" applyAlignment="1">
      <alignment vertical="center"/>
    </xf>
    <xf numFmtId="0" fontId="31" fillId="2" borderId="8" xfId="14" applyFont="1" applyFill="1" applyBorder="1" applyAlignment="1">
      <alignment vertical="center"/>
    </xf>
    <xf numFmtId="1" fontId="31" fillId="12" borderId="13" xfId="14" applyNumberFormat="1" applyFont="1" applyFill="1" applyBorder="1" applyAlignment="1">
      <alignment horizontal="right" vertical="center" wrapText="1"/>
    </xf>
    <xf numFmtId="14" fontId="31" fillId="12" borderId="3" xfId="14" applyNumberFormat="1" applyFont="1" applyFill="1" applyBorder="1" applyAlignment="1">
      <alignment horizontal="center" vertical="center" wrapText="1"/>
    </xf>
    <xf numFmtId="0" fontId="31" fillId="12" borderId="0" xfId="14" applyFont="1" applyFill="1" applyAlignment="1">
      <alignment horizontal="centerContinuous" vertical="center"/>
    </xf>
    <xf numFmtId="0" fontId="31" fillId="12" borderId="3" xfId="14" applyFont="1" applyFill="1" applyBorder="1" applyAlignment="1">
      <alignment horizontal="centerContinuous" vertical="center"/>
    </xf>
    <xf numFmtId="0" fontId="1" fillId="0" borderId="3" xfId="2" applyFont="1" applyBorder="1" applyAlignment="1">
      <alignment vertical="center"/>
    </xf>
    <xf numFmtId="0" fontId="7" fillId="0" borderId="3" xfId="2" applyFont="1" applyBorder="1" applyAlignment="1">
      <alignment vertical="center"/>
    </xf>
    <xf numFmtId="0" fontId="8" fillId="0" borderId="0" xfId="14" applyFont="1"/>
    <xf numFmtId="14" fontId="52" fillId="0" borderId="0" xfId="38" applyNumberFormat="1" applyFont="1" applyAlignment="1"/>
    <xf numFmtId="0" fontId="7" fillId="0" borderId="0" xfId="2" applyFont="1"/>
    <xf numFmtId="174" fontId="30" fillId="12" borderId="3" xfId="33" applyNumberFormat="1" applyFont="1" applyFill="1" applyBorder="1" applyAlignment="1">
      <alignment horizontal="right" vertical="center" wrapText="1"/>
    </xf>
    <xf numFmtId="174" fontId="29" fillId="0" borderId="3" xfId="33" applyNumberFormat="1" applyFont="1" applyFill="1" applyBorder="1" applyAlignment="1">
      <alignment horizontal="right" vertical="center" wrapText="1"/>
    </xf>
    <xf numFmtId="174" fontId="31" fillId="12" borderId="3" xfId="33" applyNumberFormat="1" applyFont="1" applyFill="1" applyBorder="1" applyAlignment="1">
      <alignment horizontal="right" vertical="center" wrapText="1"/>
    </xf>
    <xf numFmtId="174" fontId="27" fillId="0" borderId="3" xfId="33" applyNumberFormat="1" applyFont="1" applyFill="1" applyBorder="1" applyAlignment="1">
      <alignment horizontal="right" vertical="center" wrapText="1"/>
    </xf>
    <xf numFmtId="174" fontId="31" fillId="0" borderId="3" xfId="33" applyNumberFormat="1" applyFont="1" applyFill="1" applyBorder="1" applyAlignment="1">
      <alignment horizontal="right" vertical="center" wrapText="1"/>
    </xf>
    <xf numFmtId="174" fontId="31" fillId="4" borderId="7" xfId="33" applyNumberFormat="1" applyFont="1" applyFill="1" applyBorder="1" applyAlignment="1">
      <alignment horizontal="left" vertical="center" wrapText="1"/>
    </xf>
    <xf numFmtId="174" fontId="31" fillId="4" borderId="8" xfId="33" applyNumberFormat="1" applyFont="1" applyFill="1" applyBorder="1" applyAlignment="1">
      <alignment horizontal="left" vertical="center" wrapText="1"/>
    </xf>
    <xf numFmtId="174" fontId="33" fillId="4" borderId="9" xfId="33" applyNumberFormat="1" applyFont="1" applyFill="1" applyBorder="1" applyAlignment="1">
      <alignment horizontal="left" vertical="center" wrapText="1"/>
    </xf>
    <xf numFmtId="174" fontId="30" fillId="0" borderId="3" xfId="33" applyNumberFormat="1" applyFont="1" applyFill="1" applyBorder="1" applyAlignment="1">
      <alignment horizontal="right" vertical="center" wrapText="1"/>
    </xf>
    <xf numFmtId="174" fontId="27" fillId="12" borderId="3" xfId="33" applyNumberFormat="1" applyFont="1" applyFill="1" applyBorder="1" applyAlignment="1">
      <alignment horizontal="right" vertical="center" wrapText="1"/>
    </xf>
    <xf numFmtId="174" fontId="29" fillId="2" borderId="7" xfId="32" applyNumberFormat="1" applyFont="1" applyFill="1" applyBorder="1" applyAlignment="1">
      <alignment vertical="center" wrapText="1"/>
    </xf>
    <xf numFmtId="174" fontId="29" fillId="2" borderId="8" xfId="32" applyNumberFormat="1" applyFont="1" applyFill="1" applyBorder="1" applyAlignment="1">
      <alignment vertical="center" wrapText="1"/>
    </xf>
    <xf numFmtId="174" fontId="27" fillId="12" borderId="3" xfId="32" applyNumberFormat="1" applyFont="1" applyFill="1" applyBorder="1" applyAlignment="1">
      <alignment horizontal="right" vertical="center" wrapText="1"/>
    </xf>
    <xf numFmtId="0" fontId="30" fillId="2" borderId="8" xfId="35" applyFont="1" applyFill="1" applyBorder="1" applyAlignment="1">
      <alignment vertical="center"/>
    </xf>
    <xf numFmtId="0" fontId="30" fillId="2" borderId="9" xfId="35" applyFont="1" applyFill="1" applyBorder="1" applyAlignment="1">
      <alignment vertical="center"/>
    </xf>
    <xf numFmtId="0" fontId="30" fillId="2" borderId="8" xfId="35" applyFont="1" applyFill="1" applyBorder="1" applyAlignment="1">
      <alignment horizontal="left" vertical="center"/>
    </xf>
    <xf numFmtId="0" fontId="30" fillId="2" borderId="9" xfId="35" applyFont="1" applyFill="1" applyBorder="1" applyAlignment="1">
      <alignment horizontal="left" vertical="center"/>
    </xf>
    <xf numFmtId="0" fontId="1" fillId="2" borderId="8" xfId="0" applyFont="1" applyFill="1" applyBorder="1" applyAlignment="1"/>
    <xf numFmtId="0" fontId="1" fillId="2" borderId="9" xfId="0" applyFont="1" applyFill="1" applyBorder="1" applyAlignment="1"/>
    <xf numFmtId="0" fontId="30" fillId="2" borderId="7" xfId="35" applyFont="1" applyFill="1" applyBorder="1" applyAlignment="1">
      <alignment vertical="center"/>
    </xf>
    <xf numFmtId="174" fontId="31" fillId="12" borderId="3" xfId="36" applyNumberFormat="1" applyFont="1" applyFill="1" applyBorder="1" applyAlignment="1">
      <alignment horizontal="right" vertical="center" wrapText="1"/>
    </xf>
    <xf numFmtId="174" fontId="30" fillId="12" borderId="3" xfId="36" applyNumberFormat="1" applyFont="1" applyFill="1" applyBorder="1" applyAlignment="1">
      <alignment horizontal="right" vertical="center" wrapText="1"/>
    </xf>
    <xf numFmtId="174" fontId="30" fillId="2" borderId="8" xfId="35" applyNumberFormat="1" applyFont="1" applyFill="1" applyBorder="1" applyAlignment="1">
      <alignment vertical="center"/>
    </xf>
    <xf numFmtId="174" fontId="31" fillId="12" borderId="3" xfId="35" applyNumberFormat="1" applyFont="1" applyFill="1" applyBorder="1" applyAlignment="1">
      <alignment horizontal="right" vertical="center" wrapText="1"/>
    </xf>
    <xf numFmtId="174" fontId="30" fillId="0" borderId="3" xfId="36" applyNumberFormat="1" applyFont="1" applyFill="1" applyBorder="1" applyAlignment="1">
      <alignment horizontal="right" vertical="center" wrapText="1"/>
    </xf>
    <xf numFmtId="174" fontId="30" fillId="2" borderId="8" xfId="35" applyNumberFormat="1" applyFont="1" applyFill="1" applyBorder="1" applyAlignment="1">
      <alignment horizontal="left" vertical="center"/>
    </xf>
    <xf numFmtId="174" fontId="6" fillId="0" borderId="3" xfId="39" applyNumberFormat="1" applyFont="1" applyFill="1" applyBorder="1" applyAlignment="1" applyProtection="1">
      <alignment horizontal="right" vertical="center" wrapText="1"/>
      <protection locked="0"/>
    </xf>
    <xf numFmtId="174" fontId="6" fillId="0" borderId="3" xfId="39" quotePrefix="1" applyNumberFormat="1" applyFont="1" applyFill="1" applyBorder="1" applyAlignment="1" applyProtection="1">
      <alignment horizontal="right" vertical="center" wrapText="1"/>
      <protection locked="0"/>
    </xf>
    <xf numFmtId="174" fontId="27" fillId="12" borderId="3" xfId="39" applyNumberFormat="1" applyFont="1" applyFill="1" applyBorder="1" applyAlignment="1">
      <alignment horizontal="right" vertical="center" wrapText="1"/>
    </xf>
    <xf numFmtId="174" fontId="6" fillId="0" borderId="3" xfId="39" quotePrefix="1" applyNumberFormat="1" applyFont="1" applyBorder="1" applyAlignment="1">
      <alignment vertical="center"/>
    </xf>
    <xf numFmtId="174" fontId="13" fillId="0" borderId="3" xfId="39" quotePrefix="1" applyNumberFormat="1" applyFont="1" applyBorder="1" applyAlignment="1">
      <alignment vertical="center"/>
    </xf>
    <xf numFmtId="0" fontId="13" fillId="4" borderId="7" xfId="41" applyFont="1" applyFill="1" applyBorder="1" applyAlignment="1">
      <alignment vertical="center"/>
    </xf>
    <xf numFmtId="0" fontId="13" fillId="4" borderId="8" xfId="41" applyFont="1" applyFill="1" applyBorder="1" applyAlignment="1">
      <alignment vertical="center"/>
    </xf>
    <xf numFmtId="0" fontId="13" fillId="4" borderId="9" xfId="41" applyFont="1" applyFill="1" applyBorder="1" applyAlignment="1">
      <alignment vertical="center"/>
    </xf>
    <xf numFmtId="174" fontId="6" fillId="0" borderId="3" xfId="39" quotePrefix="1" applyNumberFormat="1" applyFont="1" applyBorder="1" applyAlignment="1"/>
    <xf numFmtId="174" fontId="6" fillId="0" borderId="3" xfId="39" quotePrefix="1" applyNumberFormat="1" applyFont="1" applyBorder="1" applyAlignment="1">
      <alignment wrapText="1"/>
    </xf>
    <xf numFmtId="174" fontId="13" fillId="4" borderId="8" xfId="41" applyNumberFormat="1" applyFont="1" applyFill="1" applyBorder="1" applyAlignment="1">
      <alignment vertical="center"/>
    </xf>
    <xf numFmtId="174" fontId="13" fillId="4" borderId="9" xfId="41" applyNumberFormat="1" applyFont="1" applyFill="1" applyBorder="1" applyAlignment="1">
      <alignment vertical="center"/>
    </xf>
    <xf numFmtId="174" fontId="6" fillId="0" borderId="3" xfId="39" quotePrefix="1" applyNumberFormat="1" applyFont="1" applyBorder="1" applyAlignment="1">
      <alignment vertical="center" wrapText="1"/>
    </xf>
    <xf numFmtId="174" fontId="6" fillId="0" borderId="3" xfId="39" applyNumberFormat="1" applyFont="1" applyBorder="1"/>
    <xf numFmtId="174" fontId="6" fillId="2" borderId="3" xfId="39" quotePrefix="1" applyNumberFormat="1" applyFont="1" applyFill="1" applyBorder="1" applyAlignment="1">
      <alignment vertical="center" wrapText="1"/>
    </xf>
    <xf numFmtId="174" fontId="6" fillId="2" borderId="3" xfId="39" applyNumberFormat="1" applyFont="1" applyFill="1" applyBorder="1"/>
    <xf numFmtId="174" fontId="7" fillId="13" borderId="3" xfId="39" quotePrefix="1" applyNumberFormat="1" applyFont="1" applyFill="1" applyBorder="1" applyAlignment="1">
      <alignment vertical="center" wrapText="1"/>
    </xf>
    <xf numFmtId="0" fontId="30" fillId="0" borderId="17" xfId="14" applyFont="1" applyBorder="1"/>
    <xf numFmtId="0" fontId="31" fillId="0" borderId="17" xfId="14" applyFont="1" applyBorder="1"/>
    <xf numFmtId="174" fontId="31" fillId="4" borderId="7" xfId="14" applyNumberFormat="1" applyFont="1" applyFill="1" applyBorder="1" applyAlignment="1">
      <alignment horizontal="left" vertical="center" wrapText="1"/>
    </xf>
    <xf numFmtId="174" fontId="31" fillId="4" borderId="8" xfId="14" applyNumberFormat="1" applyFont="1" applyFill="1" applyBorder="1" applyAlignment="1">
      <alignment horizontal="left" vertical="center" wrapText="1"/>
    </xf>
    <xf numFmtId="174" fontId="31" fillId="4" borderId="9" xfId="14" applyNumberFormat="1" applyFont="1" applyFill="1" applyBorder="1" applyAlignment="1">
      <alignment horizontal="left" vertical="center" wrapText="1"/>
    </xf>
    <xf numFmtId="174" fontId="31" fillId="2" borderId="8" xfId="14" applyNumberFormat="1" applyFont="1" applyFill="1" applyBorder="1" applyAlignment="1">
      <alignment vertical="center"/>
    </xf>
    <xf numFmtId="174" fontId="31" fillId="4" borderId="15" xfId="14" applyNumberFormat="1" applyFont="1" applyFill="1" applyBorder="1" applyAlignment="1">
      <alignment horizontal="left" vertical="center" wrapText="1"/>
    </xf>
    <xf numFmtId="174" fontId="31" fillId="4" borderId="5" xfId="14" applyNumberFormat="1" applyFont="1" applyFill="1" applyBorder="1" applyAlignment="1">
      <alignment horizontal="left" vertical="center" wrapText="1"/>
    </xf>
    <xf numFmtId="174" fontId="31" fillId="2" borderId="8" xfId="14" applyNumberFormat="1" applyFont="1" applyFill="1" applyBorder="1" applyAlignment="1">
      <alignment horizontal="left" wrapText="1"/>
    </xf>
    <xf numFmtId="174" fontId="30" fillId="2" borderId="8" xfId="14" applyNumberFormat="1" applyFont="1" applyFill="1" applyBorder="1" applyAlignment="1">
      <alignment horizontal="centerContinuous" vertical="center" wrapText="1"/>
    </xf>
    <xf numFmtId="174" fontId="31" fillId="5" borderId="3" xfId="33" applyNumberFormat="1" applyFont="1" applyFill="1" applyBorder="1" applyAlignment="1">
      <alignment horizontal="right" vertical="center" wrapText="1"/>
    </xf>
    <xf numFmtId="174" fontId="28" fillId="4" borderId="3" xfId="33" applyNumberFormat="1" applyFont="1" applyFill="1" applyBorder="1" applyAlignment="1">
      <alignment horizontal="left" vertical="center" wrapText="1"/>
    </xf>
    <xf numFmtId="174" fontId="30" fillId="2" borderId="8" xfId="33" applyNumberFormat="1" applyFont="1" applyFill="1" applyBorder="1" applyAlignment="1">
      <alignment vertical="center" wrapText="1"/>
    </xf>
    <xf numFmtId="174" fontId="30" fillId="2" borderId="9" xfId="33" applyNumberFormat="1" applyFont="1" applyFill="1" applyBorder="1" applyAlignment="1">
      <alignment vertical="center" wrapText="1"/>
    </xf>
    <xf numFmtId="174" fontId="30" fillId="2" borderId="3" xfId="33" applyNumberFormat="1" applyFont="1" applyFill="1" applyBorder="1" applyAlignment="1">
      <alignment vertical="center" wrapText="1"/>
    </xf>
    <xf numFmtId="174" fontId="31" fillId="12" borderId="3" xfId="33" applyNumberFormat="1" applyFont="1" applyFill="1" applyBorder="1" applyAlignment="1">
      <alignment horizontal="left" vertical="center" wrapText="1"/>
    </xf>
    <xf numFmtId="174" fontId="28" fillId="0" borderId="3" xfId="33" applyNumberFormat="1" applyFont="1" applyFill="1" applyBorder="1" applyAlignment="1">
      <alignment horizontal="left" vertical="center" wrapText="1"/>
    </xf>
    <xf numFmtId="174" fontId="31" fillId="12" borderId="3" xfId="33" applyNumberFormat="1" applyFont="1" applyFill="1" applyBorder="1" applyAlignment="1">
      <alignment vertical="center" wrapText="1"/>
    </xf>
    <xf numFmtId="0" fontId="31" fillId="12" borderId="3" xfId="14" applyFont="1" applyFill="1" applyBorder="1" applyAlignment="1">
      <alignment horizontal="left" vertical="center"/>
    </xf>
    <xf numFmtId="174" fontId="6" fillId="3" borderId="3" xfId="39" applyNumberFormat="1" applyFont="1" applyFill="1" applyBorder="1" applyAlignment="1">
      <alignment vertical="center" wrapText="1"/>
    </xf>
    <xf numFmtId="174" fontId="40" fillId="4" borderId="3" xfId="39" applyNumberFormat="1" applyFont="1" applyFill="1" applyBorder="1" applyAlignment="1">
      <alignment vertical="center" wrapText="1"/>
    </xf>
    <xf numFmtId="174" fontId="6" fillId="3" borderId="3" xfId="39" quotePrefix="1" applyNumberFormat="1" applyFont="1" applyFill="1" applyBorder="1" applyAlignment="1">
      <alignment vertical="center" wrapText="1"/>
    </xf>
    <xf numFmtId="174" fontId="6" fillId="3" borderId="3" xfId="2" applyNumberFormat="1" applyFont="1" applyFill="1" applyBorder="1" applyAlignment="1">
      <alignment vertical="center" wrapText="1"/>
    </xf>
    <xf numFmtId="174" fontId="16" fillId="3" borderId="3" xfId="2" applyNumberFormat="1" applyFont="1" applyFill="1" applyBorder="1" applyAlignment="1">
      <alignment vertical="center" wrapText="1"/>
    </xf>
    <xf numFmtId="174" fontId="13" fillId="0" borderId="3" xfId="39" quotePrefix="1" applyNumberFormat="1" applyFont="1" applyBorder="1" applyAlignment="1">
      <alignment vertical="center" wrapText="1"/>
    </xf>
    <xf numFmtId="174" fontId="13" fillId="0" borderId="3" xfId="39" applyNumberFormat="1" applyFont="1" applyBorder="1" applyAlignment="1">
      <alignment vertical="center" wrapText="1"/>
    </xf>
    <xf numFmtId="174" fontId="42" fillId="4" borderId="3" xfId="2" applyNumberFormat="1" applyFont="1" applyFill="1" applyBorder="1" applyAlignment="1">
      <alignment horizontal="center" vertical="center" wrapText="1"/>
    </xf>
    <xf numFmtId="174" fontId="6" fillId="0" borderId="3" xfId="39" applyNumberFormat="1" applyFont="1" applyBorder="1" applyAlignment="1">
      <alignment vertical="center" wrapText="1"/>
    </xf>
    <xf numFmtId="174" fontId="13" fillId="0" borderId="3" xfId="39" quotePrefix="1" applyNumberFormat="1" applyFont="1" applyBorder="1" applyAlignment="1">
      <alignment horizontal="right" vertical="center" wrapText="1"/>
    </xf>
    <xf numFmtId="174" fontId="13" fillId="0" borderId="3" xfId="39" applyNumberFormat="1" applyFont="1" applyBorder="1" applyAlignment="1">
      <alignment horizontal="right" vertical="center" wrapText="1"/>
    </xf>
    <xf numFmtId="174" fontId="13" fillId="3" borderId="3" xfId="39" applyNumberFormat="1" applyFont="1" applyFill="1" applyBorder="1" applyAlignment="1">
      <alignment vertical="center"/>
    </xf>
    <xf numFmtId="174" fontId="13" fillId="3" borderId="3" xfId="39" applyNumberFormat="1" applyFont="1" applyFill="1" applyBorder="1" applyAlignment="1">
      <alignment vertical="center" wrapText="1"/>
    </xf>
    <xf numFmtId="174" fontId="16" fillId="3" borderId="3" xfId="39" applyNumberFormat="1" applyFont="1" applyFill="1" applyBorder="1" applyAlignment="1">
      <alignment horizontal="right" vertical="center" wrapText="1"/>
    </xf>
    <xf numFmtId="174" fontId="16" fillId="4" borderId="3" xfId="39" applyNumberFormat="1" applyFont="1" applyFill="1" applyBorder="1" applyAlignment="1">
      <alignment horizontal="right" vertical="center" wrapText="1"/>
    </xf>
    <xf numFmtId="174" fontId="6" fillId="3" borderId="7" xfId="39" applyNumberFormat="1" applyFont="1" applyFill="1" applyBorder="1" applyAlignment="1">
      <alignment horizontal="right" vertical="center" wrapText="1"/>
    </xf>
    <xf numFmtId="174" fontId="6" fillId="3" borderId="3" xfId="39" applyNumberFormat="1" applyFont="1" applyFill="1" applyBorder="1" applyAlignment="1">
      <alignment horizontal="right" vertical="center" wrapText="1"/>
    </xf>
    <xf numFmtId="174" fontId="16" fillId="4" borderId="3" xfId="2" applyNumberFormat="1" applyFont="1" applyFill="1" applyBorder="1" applyAlignment="1">
      <alignment horizontal="right" vertical="center" wrapText="1"/>
    </xf>
    <xf numFmtId="174" fontId="27" fillId="0" borderId="9" xfId="39" applyNumberFormat="1" applyFont="1" applyFill="1" applyBorder="1" applyAlignment="1">
      <alignment horizontal="right" vertical="center" wrapText="1"/>
    </xf>
    <xf numFmtId="174" fontId="13" fillId="0" borderId="9" xfId="39" applyNumberFormat="1" applyFont="1" applyFill="1" applyBorder="1" applyAlignment="1">
      <alignment horizontal="right" vertical="center" wrapText="1"/>
    </xf>
    <xf numFmtId="174" fontId="27" fillId="12" borderId="9" xfId="39" applyNumberFormat="1" applyFont="1" applyFill="1" applyBorder="1" applyAlignment="1">
      <alignment horizontal="right" vertical="center" wrapText="1"/>
    </xf>
    <xf numFmtId="174" fontId="6" fillId="3" borderId="9" xfId="39" applyNumberFormat="1" applyFont="1" applyFill="1" applyBorder="1" applyAlignment="1">
      <alignment horizontal="right" vertical="center" wrapText="1"/>
    </xf>
    <xf numFmtId="165" fontId="31" fillId="15" borderId="3" xfId="33" applyNumberFormat="1" applyFont="1" applyFill="1" applyBorder="1" applyAlignment="1">
      <alignment horizontal="right" vertical="center" wrapText="1"/>
    </xf>
    <xf numFmtId="0" fontId="28" fillId="15" borderId="3" xfId="14" applyFont="1" applyFill="1" applyBorder="1" applyAlignment="1">
      <alignment horizontal="left" vertical="center" wrapText="1"/>
    </xf>
    <xf numFmtId="0" fontId="30" fillId="2" borderId="9" xfId="14" applyFont="1" applyFill="1" applyBorder="1" applyAlignment="1">
      <alignment vertical="center"/>
    </xf>
    <xf numFmtId="174" fontId="30" fillId="2" borderId="8" xfId="14" applyNumberFormat="1" applyFont="1" applyFill="1" applyBorder="1" applyAlignment="1">
      <alignment vertical="center"/>
    </xf>
    <xf numFmtId="174" fontId="17" fillId="0" borderId="11" xfId="39" applyNumberFormat="1" applyFont="1" applyBorder="1" applyAlignment="1">
      <alignment horizontal="right" vertical="center" wrapText="1"/>
    </xf>
    <xf numFmtId="174" fontId="16" fillId="0" borderId="3" xfId="39" applyNumberFormat="1" applyFont="1" applyBorder="1" applyAlignment="1">
      <alignment horizontal="right" vertical="center" wrapText="1"/>
    </xf>
    <xf numFmtId="174" fontId="17" fillId="0" borderId="3" xfId="39" applyNumberFormat="1" applyFont="1" applyBorder="1" applyAlignment="1">
      <alignment horizontal="right" vertical="center" wrapText="1"/>
    </xf>
    <xf numFmtId="0" fontId="30" fillId="9" borderId="7" xfId="2" applyFont="1" applyFill="1" applyBorder="1" applyAlignment="1">
      <alignment vertical="center"/>
    </xf>
    <xf numFmtId="0" fontId="30" fillId="9" borderId="8" xfId="2" applyFont="1" applyFill="1" applyBorder="1" applyAlignment="1">
      <alignment vertical="center"/>
    </xf>
    <xf numFmtId="0" fontId="30" fillId="9" borderId="9" xfId="2" applyFont="1" applyFill="1" applyBorder="1" applyAlignment="1">
      <alignment vertical="center"/>
    </xf>
    <xf numFmtId="175" fontId="31" fillId="0" borderId="3" xfId="2" applyNumberFormat="1" applyFont="1" applyBorder="1" applyAlignment="1">
      <alignment vertical="center" wrapText="1"/>
    </xf>
    <xf numFmtId="175" fontId="30" fillId="0" borderId="3" xfId="2" applyNumberFormat="1" applyFont="1" applyBorder="1" applyAlignment="1">
      <alignment vertical="center" wrapText="1"/>
    </xf>
    <xf numFmtId="0" fontId="6" fillId="0" borderId="0" xfId="14" applyFont="1"/>
    <xf numFmtId="0" fontId="59" fillId="14" borderId="24" xfId="6" applyFont="1" applyFill="1" applyBorder="1" applyAlignment="1">
      <alignment vertical="center"/>
    </xf>
    <xf numFmtId="167" fontId="16" fillId="0" borderId="0" xfId="2" applyNumberFormat="1" applyFont="1"/>
    <xf numFmtId="0" fontId="50" fillId="0" borderId="0" xfId="38" applyFont="1" applyAlignment="1">
      <alignment horizontal="center"/>
    </xf>
    <xf numFmtId="0" fontId="46" fillId="0" borderId="0" xfId="38" applyFont="1" applyAlignment="1">
      <alignment horizontal="center" vertical="center" wrapText="1"/>
    </xf>
    <xf numFmtId="0" fontId="51" fillId="0" borderId="0" xfId="38" applyFont="1" applyAlignment="1">
      <alignment horizontal="center"/>
    </xf>
    <xf numFmtId="0" fontId="50" fillId="0" borderId="0" xfId="38" applyFont="1" applyAlignment="1">
      <alignment horizontal="justify" vertical="top" wrapText="1"/>
    </xf>
    <xf numFmtId="0" fontId="49" fillId="0" borderId="0" xfId="38" applyFont="1" applyAlignment="1">
      <alignment horizontal="justify" wrapText="1"/>
    </xf>
    <xf numFmtId="0" fontId="29" fillId="12" borderId="3" xfId="32" applyFont="1" applyFill="1" applyBorder="1" applyAlignment="1">
      <alignment horizontal="center" vertical="center" wrapText="1"/>
    </xf>
    <xf numFmtId="0" fontId="0" fillId="6" borderId="13" xfId="0" applyFont="1" applyFill="1" applyBorder="1" applyAlignment="1">
      <alignment horizontal="center" vertical="center" wrapText="1"/>
    </xf>
    <xf numFmtId="0" fontId="0" fillId="6" borderId="16" xfId="0" applyFont="1" applyFill="1" applyBorder="1" applyAlignment="1">
      <alignment horizontal="center" vertical="center" wrapText="1"/>
    </xf>
    <xf numFmtId="0" fontId="0" fillId="6" borderId="11" xfId="0" applyFont="1" applyFill="1" applyBorder="1" applyAlignment="1">
      <alignment horizontal="center" vertical="center" wrapText="1"/>
    </xf>
    <xf numFmtId="0" fontId="0" fillId="6" borderId="10" xfId="0" applyFont="1" applyFill="1" applyBorder="1" applyAlignment="1">
      <alignment horizontal="center" vertical="center" wrapText="1"/>
    </xf>
    <xf numFmtId="0" fontId="0" fillId="6" borderId="12" xfId="0" applyFont="1" applyFill="1" applyBorder="1" applyAlignment="1">
      <alignment horizontal="center" vertical="center" wrapText="1"/>
    </xf>
    <xf numFmtId="0" fontId="0" fillId="6" borderId="15"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14"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30" fillId="12" borderId="3" xfId="14" applyFont="1" applyFill="1" applyBorder="1" applyAlignment="1">
      <alignment horizontal="center" vertical="center" wrapText="1"/>
    </xf>
    <xf numFmtId="0" fontId="31" fillId="12" borderId="7" xfId="14" applyFont="1" applyFill="1" applyBorder="1" applyAlignment="1">
      <alignment horizontal="center" vertical="center" wrapText="1"/>
    </xf>
    <xf numFmtId="0" fontId="31" fillId="12" borderId="8" xfId="14" applyFont="1" applyFill="1" applyBorder="1" applyAlignment="1">
      <alignment horizontal="center" vertical="center" wrapText="1"/>
    </xf>
    <xf numFmtId="0" fontId="31" fillId="12" borderId="9" xfId="14" applyFont="1" applyFill="1" applyBorder="1" applyAlignment="1">
      <alignment horizontal="center" vertical="center" wrapText="1"/>
    </xf>
    <xf numFmtId="0" fontId="31" fillId="12" borderId="13" xfId="14" applyFont="1" applyFill="1" applyBorder="1" applyAlignment="1">
      <alignment horizontal="center" vertical="center" wrapText="1"/>
    </xf>
    <xf numFmtId="0" fontId="23" fillId="0" borderId="11" xfId="14" applyFont="1" applyBorder="1" applyAlignment="1">
      <alignment horizontal="center" vertical="center" wrapText="1"/>
    </xf>
    <xf numFmtId="0" fontId="30" fillId="2" borderId="7" xfId="14" applyFont="1" applyFill="1" applyBorder="1" applyAlignment="1">
      <alignment horizontal="left" vertical="center" wrapText="1"/>
    </xf>
    <xf numFmtId="0" fontId="30" fillId="2" borderId="8" xfId="14" applyFont="1" applyFill="1" applyBorder="1" applyAlignment="1">
      <alignment horizontal="left" vertical="center" wrapText="1"/>
    </xf>
    <xf numFmtId="49" fontId="14" fillId="3" borderId="0" xfId="2" applyNumberFormat="1" applyFont="1" applyFill="1" applyAlignment="1">
      <alignment horizontal="justify" vertical="center" wrapText="1"/>
    </xf>
    <xf numFmtId="49" fontId="13" fillId="3" borderId="0" xfId="2" applyNumberFormat="1" applyFont="1" applyFill="1" applyAlignment="1">
      <alignment horizontal="justify" vertical="center" wrapText="1"/>
    </xf>
    <xf numFmtId="49" fontId="6" fillId="3" borderId="0" xfId="2" applyNumberFormat="1" applyFont="1" applyFill="1" applyAlignment="1">
      <alignment vertical="center" wrapText="1"/>
    </xf>
    <xf numFmtId="49" fontId="6" fillId="3" borderId="0" xfId="2" applyNumberFormat="1" applyFont="1" applyFill="1"/>
    <xf numFmtId="49" fontId="6" fillId="3" borderId="7"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49" fontId="6" fillId="3" borderId="3"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14" xfId="2" applyNumberFormat="1" applyFont="1" applyFill="1" applyBorder="1" applyAlignment="1">
      <alignment horizontal="center" vertical="center" wrapText="1"/>
    </xf>
    <xf numFmtId="49" fontId="6" fillId="3" borderId="12" xfId="2" applyNumberFormat="1" applyFont="1" applyFill="1" applyBorder="1" applyAlignment="1">
      <alignment horizontal="center" vertical="center" wrapText="1"/>
    </xf>
    <xf numFmtId="0" fontId="7" fillId="0" borderId="3" xfId="2" applyFont="1" applyBorder="1" applyAlignment="1">
      <alignment horizontal="center"/>
    </xf>
    <xf numFmtId="0" fontId="16" fillId="0" borderId="0" xfId="2" applyFont="1" applyAlignment="1">
      <alignment horizontal="justify" vertical="center" wrapText="1"/>
    </xf>
    <xf numFmtId="0" fontId="6" fillId="3" borderId="7"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Alignment="1">
      <alignment horizontal="center" vertical="center"/>
    </xf>
    <xf numFmtId="49" fontId="13" fillId="0" borderId="0" xfId="2" applyNumberFormat="1" applyFont="1" applyAlignment="1">
      <alignment horizontal="justify" vertical="center" wrapText="1"/>
    </xf>
    <xf numFmtId="49" fontId="6" fillId="0" borderId="0" xfId="2" applyNumberFormat="1" applyFont="1" applyAlignment="1">
      <alignment vertical="center" wrapText="1"/>
    </xf>
    <xf numFmtId="49" fontId="14" fillId="0" borderId="0" xfId="2" applyNumberFormat="1" applyFont="1" applyAlignment="1">
      <alignment horizontal="justify" vertical="center" wrapText="1"/>
    </xf>
    <xf numFmtId="49" fontId="6" fillId="0" borderId="0" xfId="2" applyNumberFormat="1" applyFont="1" applyAlignment="1">
      <alignment horizontal="justify" vertical="center" wrapText="1"/>
    </xf>
    <xf numFmtId="49" fontId="13" fillId="0" borderId="0" xfId="2" applyNumberFormat="1" applyFont="1" applyAlignment="1">
      <alignment vertical="center"/>
    </xf>
    <xf numFmtId="49" fontId="6" fillId="0" borderId="3" xfId="2" applyNumberFormat="1" applyFont="1" applyBorder="1" applyAlignment="1">
      <alignment horizontal="center" vertical="center" wrapText="1"/>
    </xf>
    <xf numFmtId="49" fontId="6" fillId="0" borderId="13" xfId="2" applyNumberFormat="1" applyFont="1" applyBorder="1" applyAlignment="1">
      <alignment horizontal="center" vertical="center"/>
    </xf>
    <xf numFmtId="49" fontId="6" fillId="0" borderId="3" xfId="2" applyNumberFormat="1" applyFont="1" applyBorder="1" applyAlignment="1">
      <alignment horizontal="center" vertical="center"/>
    </xf>
    <xf numFmtId="49" fontId="6" fillId="0" borderId="10" xfId="2" applyNumberFormat="1" applyFont="1" applyBorder="1" applyAlignment="1">
      <alignment horizontal="center" vertical="center"/>
    </xf>
    <xf numFmtId="49" fontId="6" fillId="0" borderId="14" xfId="2" applyNumberFormat="1" applyFont="1" applyBorder="1" applyAlignment="1">
      <alignment horizontal="center" vertical="center"/>
    </xf>
    <xf numFmtId="49" fontId="6" fillId="0" borderId="12" xfId="2" applyNumberFormat="1" applyFont="1" applyBorder="1" applyAlignment="1">
      <alignment horizontal="center" vertical="center"/>
    </xf>
    <xf numFmtId="49" fontId="13" fillId="0" borderId="0" xfId="2" applyNumberFormat="1" applyFont="1" applyAlignment="1">
      <alignment horizontal="justify" vertical="center"/>
    </xf>
    <xf numFmtId="49" fontId="6" fillId="0" borderId="0" xfId="2" applyNumberFormat="1" applyFont="1"/>
    <xf numFmtId="49" fontId="14" fillId="0" borderId="0" xfId="2" applyNumberFormat="1" applyFont="1" applyAlignment="1">
      <alignment horizontal="justify" vertical="center"/>
    </xf>
    <xf numFmtId="49" fontId="6" fillId="0" borderId="0" xfId="2" applyNumberFormat="1" applyFont="1" applyAlignment="1">
      <alignment vertical="center"/>
    </xf>
    <xf numFmtId="49" fontId="6" fillId="0" borderId="0" xfId="2" applyNumberFormat="1" applyFont="1" applyAlignment="1">
      <alignment horizontal="center" vertical="center" wrapText="1"/>
    </xf>
    <xf numFmtId="0" fontId="14" fillId="0" borderId="0" xfId="2" applyFont="1" applyAlignment="1">
      <alignment horizontal="justify" vertical="center" wrapText="1"/>
    </xf>
    <xf numFmtId="0" fontId="6" fillId="0" borderId="3" xfId="2" applyFont="1" applyBorder="1" applyAlignment="1">
      <alignment horizontal="center" vertical="center"/>
    </xf>
    <xf numFmtId="0" fontId="13" fillId="0" borderId="0" xfId="2" applyFont="1" applyAlignment="1">
      <alignment horizontal="justify" vertical="center"/>
    </xf>
    <xf numFmtId="0" fontId="17" fillId="3" borderId="13" xfId="2" applyFont="1" applyFill="1" applyBorder="1" applyAlignment="1">
      <alignment horizontal="center" vertical="center" wrapText="1"/>
    </xf>
    <xf numFmtId="0" fontId="17" fillId="3" borderId="16"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17" fillId="3" borderId="14"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6" fillId="3" borderId="13" xfId="2" applyFont="1" applyFill="1" applyBorder="1" applyAlignment="1">
      <alignment horizontal="center" vertical="center" wrapText="1"/>
    </xf>
    <xf numFmtId="0" fontId="16" fillId="3" borderId="10" xfId="2" applyFont="1" applyFill="1" applyBorder="1" applyAlignment="1">
      <alignment horizontal="center" vertical="center" wrapText="1"/>
    </xf>
    <xf numFmtId="0" fontId="1" fillId="0" borderId="9" xfId="2" applyFont="1" applyBorder="1" applyAlignment="1">
      <alignment horizontal="center" vertical="center" wrapText="1"/>
    </xf>
    <xf numFmtId="0" fontId="1" fillId="0" borderId="3" xfId="2" applyFont="1" applyBorder="1" applyAlignment="1">
      <alignment horizontal="center" vertical="center" wrapText="1"/>
    </xf>
    <xf numFmtId="0" fontId="1" fillId="0" borderId="7"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9" xfId="2" applyFont="1" applyBorder="1" applyAlignment="1">
      <alignment horizontal="center" vertical="center" wrapText="1"/>
    </xf>
    <xf numFmtId="0" fontId="1" fillId="3" borderId="13" xfId="2" applyFont="1" applyFill="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4" xfId="0" applyFont="1" applyBorder="1" applyAlignment="1">
      <alignment horizontal="center" vertical="center" wrapText="1"/>
    </xf>
    <xf numFmtId="0" fontId="0" fillId="3" borderId="13"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10"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4"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9" fillId="12" borderId="0" xfId="14" applyFont="1" applyFill="1" applyAlignment="1">
      <alignment horizontal="left" wrapText="1"/>
    </xf>
    <xf numFmtId="0" fontId="39" fillId="12" borderId="6" xfId="14" applyFont="1" applyFill="1" applyBorder="1" applyAlignment="1">
      <alignment horizontal="left" wrapText="1"/>
    </xf>
    <xf numFmtId="0" fontId="30" fillId="12" borderId="5" xfId="14" applyFont="1" applyFill="1" applyBorder="1" applyAlignment="1">
      <alignment horizontal="left" wrapText="1"/>
    </xf>
    <xf numFmtId="0" fontId="30" fillId="12" borderId="4" xfId="14" applyFont="1" applyFill="1" applyBorder="1" applyAlignment="1">
      <alignment horizontal="left" wrapText="1"/>
    </xf>
    <xf numFmtId="0" fontId="31" fillId="12" borderId="11" xfId="14" applyFont="1" applyFill="1" applyBorder="1" applyAlignment="1">
      <alignment horizontal="center" vertical="center" wrapText="1"/>
    </xf>
    <xf numFmtId="0" fontId="30" fillId="12" borderId="13" xfId="14" applyFont="1" applyFill="1" applyBorder="1" applyAlignment="1">
      <alignment horizontal="center" vertical="center" wrapText="1"/>
    </xf>
    <xf numFmtId="0" fontId="30" fillId="12" borderId="11" xfId="14" applyFont="1" applyFill="1" applyBorder="1" applyAlignment="1">
      <alignment horizontal="center" vertical="center" wrapText="1"/>
    </xf>
    <xf numFmtId="0" fontId="30" fillId="12" borderId="0" xfId="14" applyFont="1" applyFill="1" applyAlignment="1">
      <alignment horizontal="left" vertical="center" wrapText="1"/>
    </xf>
    <xf numFmtId="0" fontId="31" fillId="12" borderId="7" xfId="14" applyFont="1" applyFill="1" applyBorder="1" applyAlignment="1">
      <alignment horizontal="center" vertical="center"/>
    </xf>
    <xf numFmtId="0" fontId="31" fillId="12" borderId="8" xfId="14" applyFont="1" applyFill="1" applyBorder="1" applyAlignment="1">
      <alignment horizontal="center" vertical="center"/>
    </xf>
    <xf numFmtId="0" fontId="31" fillId="12" borderId="9" xfId="14" applyFont="1" applyFill="1" applyBorder="1" applyAlignment="1">
      <alignment horizontal="center" vertical="center"/>
    </xf>
    <xf numFmtId="0" fontId="31" fillId="0" borderId="0" xfId="14" applyFont="1" applyAlignment="1">
      <alignment horizontal="left" vertical="top" wrapText="1"/>
    </xf>
    <xf numFmtId="0" fontId="13" fillId="0" borderId="0" xfId="35" applyFont="1"/>
    <xf numFmtId="0" fontId="6" fillId="0" borderId="0" xfId="35" applyFont="1"/>
    <xf numFmtId="0" fontId="6" fillId="0" borderId="0" xfId="35" applyFont="1" applyAlignment="1">
      <alignment vertical="center"/>
    </xf>
    <xf numFmtId="0" fontId="6" fillId="0" borderId="0" xfId="35" applyFont="1" applyAlignment="1">
      <alignment horizontal="left" vertical="center" wrapText="1"/>
    </xf>
  </cellXfs>
  <cellStyles count="46">
    <cellStyle name="=C:\WINNT35\SYSTEM32\COMMAND.COM" xfId="3" xr:uid="{0A3EB949-F65F-49A6-BF1E-509FBEF62FD1}"/>
    <cellStyle name="Comma 127" xfId="22" xr:uid="{4FB508EE-E209-4C54-9854-AA540E292334}"/>
    <cellStyle name="Comma 2" xfId="17" xr:uid="{82F2D8E7-13B8-4B87-8985-4ED431AA73AE}"/>
    <cellStyle name="Comma 3" xfId="39" xr:uid="{85927E63-1EF2-49A5-A302-5C4CF263AD51}"/>
    <cellStyle name="Comma 4" xfId="33" xr:uid="{8405DF2C-AFDD-43E6-9A83-2027451EA88E}"/>
    <cellStyle name="Heading 1 2" xfId="9" xr:uid="{FF22E764-F4F0-4B0E-8BD4-3B75AD6E129A}"/>
    <cellStyle name="Heading 2 2" xfId="10" xr:uid="{993EDF4F-E3AB-4A74-94D4-90B9F5B31214}"/>
    <cellStyle name="HeadingTable" xfId="44" xr:uid="{65A8FE4D-1950-47D3-B54B-0ED03056437F}"/>
    <cellStyle name="Hyperlink 2" xfId="6" xr:uid="{D9CED511-3770-4B17-888B-5B754617FBA4}"/>
    <cellStyle name="Hyperlink 2 2" xfId="45" xr:uid="{B27485B9-CD22-4465-95E8-943CA09B32A8}"/>
    <cellStyle name="Komma 2" xfId="36" xr:uid="{47A5B75F-A551-4724-B757-942420C4625E}"/>
    <cellStyle name="Kopf einzelne" xfId="24" xr:uid="{8D3194B7-E87D-4664-ABC1-680C7C72F485}"/>
    <cellStyle name="Kopf erste" xfId="20" xr:uid="{0AEAB3C0-B214-4766-A3D1-419AB2C344A0}"/>
    <cellStyle name="Kopf letzte" xfId="23" xr:uid="{95D25587-5827-416E-B223-8DB891A4787C}"/>
    <cellStyle name="Link" xfId="1" builtinId="8"/>
    <cellStyle name="Normal 2" xfId="2" xr:uid="{063FE3AB-0E7A-4C0B-877F-0C83E4A5B1B8}"/>
    <cellStyle name="Normal 2 2" xfId="5" xr:uid="{38E77B0B-12C3-4CCD-9170-5CD883EE39EF}"/>
    <cellStyle name="Normal 2 2 2" xfId="18" xr:uid="{F3C918DB-D4F4-4ECE-9509-3128A2405885}"/>
    <cellStyle name="Normal 2 2 3" xfId="38" xr:uid="{A6C48AB4-CDB2-435E-9A9F-879C7F1A882F}"/>
    <cellStyle name="Normal 2 2 3 2" xfId="41" xr:uid="{56CBD755-AA05-4A71-BBF8-7CF0D81002AC}"/>
    <cellStyle name="Normal 2 3" xfId="7" xr:uid="{7102C5C9-915F-4734-BA25-05ADFE26F592}"/>
    <cellStyle name="Normal 2 4 2 2" xfId="43" xr:uid="{C249A56C-433A-4451-8755-FD5AA487E317}"/>
    <cellStyle name="Normal 2 5 2 2" xfId="16" xr:uid="{520BBC4B-421F-4A54-9FDC-AD2FECDAEE70}"/>
    <cellStyle name="Normal 2_~0149226 2" xfId="19" xr:uid="{BDCDFD9B-86D9-4C7E-9BD1-2E6928CCC4E8}"/>
    <cellStyle name="Normal 3" xfId="14" xr:uid="{6C54CFEA-4AFE-465F-845D-6560B12A1709}"/>
    <cellStyle name="Normal 3 2" xfId="32" xr:uid="{C208D565-9FD2-449D-8258-25942BECAE4C}"/>
    <cellStyle name="Normal 300" xfId="42" xr:uid="{1D659387-A41D-4B4A-B474-6F8D0C5A24E6}"/>
    <cellStyle name="Normal 326" xfId="26" xr:uid="{16CE9702-56B7-49B3-817B-25B96574923B}"/>
    <cellStyle name="Normal 327" xfId="27" xr:uid="{61B8080B-1CB4-4762-B839-0C970BD3E50A}"/>
    <cellStyle name="Normal 334" xfId="29" xr:uid="{044E3198-7F98-4ED6-9531-5F27EFF3D55B}"/>
    <cellStyle name="Normal 343" xfId="28" xr:uid="{BD1C46F5-96ED-4586-8565-AD5181474BAB}"/>
    <cellStyle name="Normal 4" xfId="11" xr:uid="{B3C5AA0B-EE88-4429-9189-8A910313993B}"/>
    <cellStyle name="Normal 9" xfId="15" xr:uid="{86266FC9-905B-474B-AE91-A5D31B47E75B}"/>
    <cellStyle name="Note 2" xfId="30" xr:uid="{2F7F0D44-86C9-40EA-8420-A04E263D2975}"/>
    <cellStyle name="optionalExposure" xfId="4" xr:uid="{3CF4D39E-E1B9-4EF3-B324-4BA6CD5F7F1F}"/>
    <cellStyle name="Percent 2" xfId="8" xr:uid="{3C8D7E6A-4498-43A2-A5B4-8E9EF5521261}"/>
    <cellStyle name="Percent 2 2" xfId="34" xr:uid="{27580CD4-1906-425C-BF6B-E48BD4A7414B}"/>
    <cellStyle name="Percent 3" xfId="40" xr:uid="{AF75377F-AE34-4ABD-9DA7-54C929007477}"/>
    <cellStyle name="Prozent" xfId="13" builtinId="5"/>
    <cellStyle name="Prozent 2" xfId="37" xr:uid="{30EBAC45-CC86-46C5-B9BE-9A72F384398D}"/>
    <cellStyle name="Schlecht" xfId="31" builtinId="27" customBuiltin="1"/>
    <cellStyle name="Standard" xfId="0" builtinId="0"/>
    <cellStyle name="Standard 2" xfId="35" xr:uid="{52FBEC77-45CB-4476-8FAC-E49E1694AB7D}"/>
    <cellStyle name="Standard 3" xfId="12" xr:uid="{8F1FB85E-A941-4ABF-98A1-5187289D7B90}"/>
    <cellStyle name="Summe 5" xfId="21" xr:uid="{E9149A3D-906D-499C-BDAD-A714188ACDCA}"/>
    <cellStyle name="Zwischensumme" xfId="25" xr:uid="{60E99EEB-B8A0-4841-9EAF-CC89D6332F50}"/>
  </cellStyles>
  <dxfs count="2">
    <dxf>
      <fill>
        <patternFill>
          <bgColor indexed="10"/>
        </patternFill>
      </fill>
    </dxf>
    <dxf>
      <fill>
        <patternFill>
          <bgColor indexed="10"/>
        </patternFill>
      </fill>
    </dxf>
  </dxfs>
  <tableStyles count="0" defaultTableStyle="TableStyleMedium2" defaultPivotStyle="PivotStyleLight16"/>
  <colors>
    <mruColors>
      <color rgb="FFFFCCCC"/>
      <color rgb="FF99FFCC"/>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180975</xdr:rowOff>
    </xdr:from>
    <xdr:to>
      <xdr:col>8</xdr:col>
      <xdr:colOff>641350</xdr:colOff>
      <xdr:row>3</xdr:row>
      <xdr:rowOff>159385</xdr:rowOff>
    </xdr:to>
    <xdr:pic>
      <xdr:nvPicPr>
        <xdr:cNvPr id="3" name="Grafik 2" descr="Ein Bild, das Schrift, Text, Typografie, Grafiken enthält.&#10;&#10;Automatisch generierte Beschreibung">
          <a:extLst>
            <a:ext uri="{FF2B5EF4-FFF2-40B4-BE49-F238E27FC236}">
              <a16:creationId xmlns:a16="http://schemas.microsoft.com/office/drawing/2014/main" id="{3D7F4B0E-6246-7DEC-8116-3064578D8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371475"/>
          <a:ext cx="2451100" cy="54991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EFF0-98B1-4939-B8B0-F023BE8B4A82}">
  <sheetPr>
    <pageSetUpPr fitToPage="1"/>
  </sheetPr>
  <dimension ref="A6:M42"/>
  <sheetViews>
    <sheetView showGridLines="0" tabSelected="1" workbookViewId="0"/>
  </sheetViews>
  <sheetFormatPr baseColWidth="10" defaultColWidth="9.140625" defaultRowHeight="15"/>
  <cols>
    <col min="1" max="1" width="13.42578125" style="368" customWidth="1"/>
    <col min="2" max="2" width="8.7109375" style="368" customWidth="1"/>
    <col min="3" max="3" width="11.28515625" style="368" bestFit="1" customWidth="1"/>
    <col min="4" max="7" width="9.140625" style="368"/>
    <col min="8" max="8" width="9.140625" style="368" customWidth="1"/>
    <col min="9" max="9" width="18.7109375" style="368" customWidth="1"/>
    <col min="10" max="11" width="9.140625" style="368"/>
    <col min="12" max="12" width="9.140625" style="368" customWidth="1"/>
    <col min="13" max="13" width="12.7109375" style="368" customWidth="1"/>
    <col min="14" max="16384" width="9.140625" style="367"/>
  </cols>
  <sheetData>
    <row r="6" spans="1:13" ht="27.6" customHeight="1">
      <c r="A6" s="553" t="s">
        <v>262</v>
      </c>
      <c r="B6" s="553"/>
      <c r="C6" s="553"/>
      <c r="D6" s="553"/>
      <c r="E6" s="553"/>
      <c r="F6" s="553"/>
      <c r="G6" s="553"/>
      <c r="H6" s="553"/>
      <c r="I6" s="553"/>
      <c r="J6" s="553"/>
      <c r="K6" s="553"/>
      <c r="L6" s="553"/>
      <c r="M6" s="553"/>
    </row>
    <row r="7" spans="1:13">
      <c r="A7" s="553"/>
      <c r="B7" s="553"/>
      <c r="C7" s="553"/>
      <c r="D7" s="553"/>
      <c r="E7" s="553"/>
      <c r="F7" s="553"/>
      <c r="G7" s="553"/>
      <c r="H7" s="553"/>
      <c r="I7" s="553"/>
      <c r="J7" s="553"/>
      <c r="K7" s="553"/>
      <c r="L7" s="553"/>
      <c r="M7" s="553"/>
    </row>
    <row r="8" spans="1:13">
      <c r="A8" s="553"/>
      <c r="B8" s="553"/>
      <c r="C8" s="553"/>
      <c r="D8" s="553"/>
      <c r="E8" s="553"/>
      <c r="F8" s="553"/>
      <c r="G8" s="553"/>
      <c r="H8" s="553"/>
      <c r="I8" s="553"/>
      <c r="J8" s="553"/>
      <c r="K8" s="553"/>
      <c r="L8" s="553"/>
      <c r="M8" s="553"/>
    </row>
    <row r="9" spans="1:13">
      <c r="A9" s="553"/>
      <c r="B9" s="553"/>
      <c r="C9" s="553"/>
      <c r="D9" s="553"/>
      <c r="E9" s="553"/>
      <c r="F9" s="553"/>
      <c r="G9" s="553"/>
      <c r="H9" s="553"/>
      <c r="I9" s="553"/>
      <c r="J9" s="553"/>
      <c r="K9" s="553"/>
      <c r="L9" s="553"/>
      <c r="M9" s="553"/>
    </row>
    <row r="10" spans="1:13">
      <c r="A10" s="553"/>
      <c r="B10" s="553"/>
      <c r="C10" s="553"/>
      <c r="D10" s="553"/>
      <c r="E10" s="553"/>
      <c r="F10" s="553"/>
      <c r="G10" s="553"/>
      <c r="H10" s="553"/>
      <c r="I10" s="553"/>
      <c r="J10" s="553"/>
      <c r="K10" s="553"/>
      <c r="L10" s="553"/>
      <c r="M10" s="553"/>
    </row>
    <row r="11" spans="1:13">
      <c r="A11" s="553"/>
      <c r="B11" s="553"/>
      <c r="C11" s="553"/>
      <c r="D11" s="553"/>
      <c r="E11" s="553"/>
      <c r="F11" s="553"/>
      <c r="G11" s="553"/>
      <c r="H11" s="553"/>
      <c r="I11" s="553"/>
      <c r="J11" s="553"/>
      <c r="K11" s="553"/>
      <c r="L11" s="553"/>
      <c r="M11" s="553"/>
    </row>
    <row r="12" spans="1:13" ht="82.5" customHeight="1">
      <c r="A12" s="553"/>
      <c r="B12" s="553"/>
      <c r="C12" s="553"/>
      <c r="D12" s="553"/>
      <c r="E12" s="553"/>
      <c r="F12" s="553"/>
      <c r="G12" s="553"/>
      <c r="H12" s="553"/>
      <c r="I12" s="553"/>
      <c r="J12" s="553"/>
      <c r="K12" s="553"/>
      <c r="L12" s="553"/>
      <c r="M12" s="553"/>
    </row>
    <row r="14" spans="1:13">
      <c r="B14" s="375" t="s">
        <v>1019</v>
      </c>
      <c r="C14" s="451">
        <v>45473</v>
      </c>
    </row>
    <row r="16" spans="1:13" ht="19.5">
      <c r="A16" s="554" t="s">
        <v>265</v>
      </c>
      <c r="B16" s="554"/>
      <c r="C16" s="554"/>
      <c r="D16" s="554"/>
      <c r="E16" s="554"/>
      <c r="F16" s="554"/>
      <c r="G16" s="554"/>
      <c r="H16" s="554"/>
      <c r="I16" s="554"/>
      <c r="J16" s="554"/>
      <c r="K16" s="554"/>
      <c r="L16" s="554"/>
      <c r="M16" s="554"/>
    </row>
    <row r="17" spans="1:13" ht="19.5">
      <c r="A17" s="374"/>
      <c r="B17" s="374"/>
      <c r="C17" s="374"/>
      <c r="D17" s="374"/>
      <c r="E17" s="374"/>
      <c r="F17" s="374"/>
      <c r="G17" s="374"/>
      <c r="H17" s="374"/>
      <c r="I17" s="374"/>
      <c r="J17" s="374"/>
      <c r="K17" s="374"/>
      <c r="L17" s="374"/>
      <c r="M17" s="374"/>
    </row>
    <row r="18" spans="1:13">
      <c r="A18" s="373"/>
      <c r="B18" s="368" t="s">
        <v>266</v>
      </c>
      <c r="C18" s="373"/>
      <c r="D18" s="373"/>
      <c r="E18" s="373"/>
      <c r="F18" s="373"/>
      <c r="G18" s="373"/>
      <c r="H18" s="373"/>
      <c r="I18" s="373"/>
    </row>
    <row r="19" spans="1:13">
      <c r="A19" s="373"/>
      <c r="B19" s="368" t="str">
        <f>"• "&amp;Index!B3</f>
        <v>• Offenlegung von Schlüsselparametern und Übersicht über die risikogewichteten Positionsbeträge</v>
      </c>
      <c r="C19" s="373"/>
      <c r="D19" s="373"/>
      <c r="E19" s="373"/>
      <c r="F19" s="373"/>
      <c r="G19" s="373"/>
      <c r="H19" s="373"/>
      <c r="I19" s="373"/>
    </row>
    <row r="20" spans="1:13">
      <c r="A20" s="373"/>
      <c r="B20" s="368" t="str">
        <f>"• "&amp;Index!B7</f>
        <v>• Offenlegung von Eigenmitteln</v>
      </c>
      <c r="E20" s="373"/>
      <c r="F20" s="373"/>
      <c r="G20" s="373"/>
      <c r="H20" s="373"/>
      <c r="I20" s="373"/>
    </row>
    <row r="21" spans="1:13">
      <c r="A21" s="373"/>
      <c r="B21" s="368" t="str">
        <f>"• "&amp;Index!B11</f>
        <v>• Offenlegung von antizyklischen Kapitalpuffern</v>
      </c>
      <c r="C21" s="367"/>
      <c r="D21" s="373"/>
      <c r="E21" s="373"/>
      <c r="F21" s="373"/>
      <c r="G21" s="373"/>
      <c r="H21" s="373"/>
      <c r="I21" s="373"/>
      <c r="L21" s="367"/>
    </row>
    <row r="22" spans="1:13">
      <c r="A22" s="373"/>
      <c r="B22" s="368" t="str">
        <f>"• "&amp;Index!B15</f>
        <v>• Offenlegung der Verschuldungsquote</v>
      </c>
      <c r="C22" s="367"/>
      <c r="D22" s="373"/>
      <c r="E22" s="373"/>
      <c r="F22" s="373"/>
      <c r="G22" s="373"/>
      <c r="H22" s="373"/>
      <c r="I22" s="373"/>
      <c r="L22" s="367"/>
    </row>
    <row r="23" spans="1:13">
      <c r="A23" s="373"/>
      <c r="B23" s="368" t="str">
        <f>"• "&amp;Index!B20</f>
        <v>• Offenlegung der Kreditqualität</v>
      </c>
      <c r="C23" s="367"/>
      <c r="D23" s="373"/>
      <c r="E23" s="373"/>
      <c r="F23" s="373"/>
      <c r="G23" s="373"/>
      <c r="H23" s="373"/>
      <c r="I23" s="373"/>
      <c r="L23" s="367"/>
    </row>
    <row r="24" spans="1:13">
      <c r="A24" s="373"/>
      <c r="B24" s="368" t="str">
        <f>"• "&amp;Index!B29</f>
        <v>• Offenlegung der Verwendung von Kreditrisikominderungstechniken</v>
      </c>
      <c r="C24" s="367"/>
      <c r="D24" s="373"/>
      <c r="E24" s="373"/>
      <c r="F24" s="373"/>
      <c r="G24" s="373"/>
      <c r="H24" s="373"/>
      <c r="I24" s="373"/>
      <c r="L24" s="367"/>
    </row>
    <row r="25" spans="1:13">
      <c r="A25" s="373"/>
      <c r="B25" s="368" t="str">
        <f>"• "&amp;Index!B32</f>
        <v>• Offenlegung der Verwendung des Standardansatzes</v>
      </c>
      <c r="C25" s="367"/>
      <c r="D25" s="373"/>
      <c r="E25" s="373"/>
      <c r="F25" s="373"/>
      <c r="G25" s="373"/>
      <c r="H25" s="373"/>
      <c r="I25" s="373"/>
      <c r="L25" s="367"/>
    </row>
    <row r="26" spans="1:13">
      <c r="A26" s="373"/>
      <c r="B26" s="368" t="str">
        <f>"• "&amp;Index!B35</f>
        <v>• Offenlegung der Anwendung des IRB-Ansatzes auf Kreditrisiken</v>
      </c>
      <c r="C26" s="367"/>
      <c r="D26" s="373"/>
      <c r="E26" s="373"/>
      <c r="F26" s="373"/>
      <c r="G26" s="373"/>
      <c r="H26" s="373"/>
      <c r="I26" s="373"/>
      <c r="L26" s="367"/>
    </row>
    <row r="27" spans="1:13">
      <c r="A27" s="373"/>
      <c r="B27" s="368" t="str">
        <f>"• "&amp;Index!B41</f>
        <v>• Offenlegung von Spezialfinanzierungs- und Beteiligungspositionen nach dem einfachen Risikogewichtungsansatz</v>
      </c>
      <c r="C27" s="367"/>
      <c r="D27" s="373"/>
      <c r="E27" s="373"/>
      <c r="F27" s="373"/>
      <c r="G27" s="373"/>
      <c r="H27" s="373"/>
      <c r="I27" s="373"/>
      <c r="L27" s="367"/>
    </row>
    <row r="28" spans="1:13">
      <c r="A28" s="373"/>
      <c r="B28" s="368" t="str">
        <f>"• "&amp;Index!B45</f>
        <v>• Offenlegung von Liquiditätsanforderungen</v>
      </c>
      <c r="C28" s="367"/>
      <c r="D28" s="373"/>
      <c r="E28" s="373"/>
      <c r="F28" s="373"/>
      <c r="G28" s="373"/>
      <c r="H28" s="373"/>
      <c r="I28" s="373"/>
      <c r="L28" s="367"/>
    </row>
    <row r="29" spans="1:13">
      <c r="A29" s="373"/>
      <c r="B29" s="368" t="str">
        <f>"• "&amp;Index!B49</f>
        <v>• Offenlegung von Eigenmitteln und berücksichtigungsfähigen Verbindlichkeiten (MREL)</v>
      </c>
      <c r="C29" s="367"/>
      <c r="D29" s="373"/>
      <c r="E29" s="373"/>
      <c r="F29" s="373"/>
      <c r="G29" s="373"/>
      <c r="H29" s="373"/>
      <c r="I29" s="373"/>
      <c r="L29" s="367"/>
    </row>
    <row r="30" spans="1:13">
      <c r="A30" s="370"/>
      <c r="B30" s="371"/>
      <c r="C30" s="372"/>
      <c r="D30" s="372"/>
      <c r="E30" s="372"/>
      <c r="F30" s="372"/>
      <c r="G30" s="372"/>
      <c r="H30" s="372"/>
      <c r="I30" s="372"/>
    </row>
    <row r="31" spans="1:13">
      <c r="A31" s="370"/>
      <c r="B31" s="371"/>
      <c r="C31" s="372"/>
      <c r="D31" s="372"/>
      <c r="E31" s="372"/>
      <c r="F31" s="372"/>
      <c r="G31" s="372"/>
      <c r="H31" s="372"/>
      <c r="I31" s="372"/>
    </row>
    <row r="32" spans="1:13" ht="19.5">
      <c r="A32" s="554" t="s">
        <v>263</v>
      </c>
      <c r="B32" s="554"/>
      <c r="C32" s="554"/>
      <c r="D32" s="554"/>
      <c r="E32" s="554"/>
      <c r="F32" s="554"/>
      <c r="G32" s="554"/>
      <c r="H32" s="554"/>
      <c r="I32" s="554"/>
      <c r="J32" s="554"/>
      <c r="K32" s="554"/>
      <c r="L32" s="554"/>
      <c r="M32" s="554"/>
    </row>
    <row r="33" spans="1:13" ht="19.5">
      <c r="A33" s="374"/>
      <c r="B33" s="374"/>
      <c r="C33" s="374"/>
      <c r="D33" s="374"/>
      <c r="E33" s="374"/>
      <c r="F33" s="374"/>
      <c r="G33" s="374"/>
      <c r="H33" s="374"/>
      <c r="I33" s="374"/>
      <c r="J33" s="374"/>
      <c r="K33" s="374"/>
      <c r="L33" s="374"/>
      <c r="M33" s="374"/>
    </row>
    <row r="34" spans="1:13" ht="240" customHeight="1">
      <c r="B34" s="555" t="s">
        <v>264</v>
      </c>
      <c r="C34" s="555"/>
      <c r="D34" s="555"/>
      <c r="E34" s="555"/>
      <c r="F34" s="555"/>
      <c r="G34" s="555"/>
      <c r="H34" s="555"/>
      <c r="I34" s="555"/>
      <c r="J34" s="555"/>
      <c r="K34" s="555"/>
      <c r="L34" s="555"/>
    </row>
    <row r="35" spans="1:13" ht="19.899999999999999" customHeight="1">
      <c r="A35" s="369"/>
      <c r="B35" s="369"/>
      <c r="C35" s="369"/>
      <c r="D35" s="369"/>
      <c r="E35" s="369"/>
      <c r="F35" s="369"/>
      <c r="G35" s="369"/>
      <c r="H35" s="369"/>
      <c r="I35" s="369"/>
      <c r="J35" s="369"/>
      <c r="K35" s="369"/>
      <c r="L35" s="369"/>
      <c r="M35" s="369"/>
    </row>
    <row r="36" spans="1:13" ht="19.899999999999999" customHeight="1">
      <c r="A36" s="369"/>
      <c r="B36" s="556"/>
      <c r="C36" s="556"/>
      <c r="D36" s="556"/>
      <c r="E36" s="556"/>
      <c r="F36" s="556"/>
      <c r="G36" s="556"/>
      <c r="H36" s="556"/>
      <c r="I36" s="556"/>
      <c r="J36" s="556"/>
      <c r="K36" s="556"/>
      <c r="L36" s="556"/>
      <c r="M36" s="369"/>
    </row>
    <row r="37" spans="1:13" ht="19.149999999999999" customHeight="1">
      <c r="A37" s="369"/>
      <c r="B37" s="556"/>
      <c r="C37" s="556"/>
      <c r="D37" s="556"/>
      <c r="E37" s="556"/>
      <c r="F37" s="556"/>
      <c r="G37" s="556"/>
      <c r="H37" s="556"/>
      <c r="I37" s="556"/>
      <c r="J37" s="556"/>
      <c r="K37" s="556"/>
      <c r="L37" s="556"/>
      <c r="M37" s="369"/>
    </row>
    <row r="42" spans="1:13">
      <c r="I42" s="552"/>
      <c r="J42" s="552"/>
      <c r="K42" s="552"/>
      <c r="L42" s="552"/>
    </row>
  </sheetData>
  <sheetProtection formatCells="0" formatColumns="0" formatRows="0" insertColumns="0" insertRows="0" insertHyperlinks="0" deleteColumns="0" deleteRows="0" sort="0" autoFilter="0" pivotTables="0"/>
  <mergeCells count="6">
    <mergeCell ref="I42:L42"/>
    <mergeCell ref="A6:M12"/>
    <mergeCell ref="A16:M16"/>
    <mergeCell ref="A32:M32"/>
    <mergeCell ref="B34:L34"/>
    <mergeCell ref="B36:L37"/>
  </mergeCells>
  <pageMargins left="0.25" right="0.25"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B4D3B-CF1E-48E6-B6D6-ED99DBE595AB}">
  <sheetPr>
    <pageSetUpPr fitToPage="1"/>
  </sheetPr>
  <dimension ref="A1:E22"/>
  <sheetViews>
    <sheetView showGridLines="0" workbookViewId="0">
      <selection activeCell="G19" sqref="G19"/>
    </sheetView>
  </sheetViews>
  <sheetFormatPr baseColWidth="10" defaultColWidth="9.140625" defaultRowHeight="12.75"/>
  <cols>
    <col min="1" max="1" width="8.140625" style="103" customWidth="1"/>
    <col min="2" max="2" width="80.7109375" style="103" customWidth="1"/>
    <col min="3" max="3" width="25.7109375" style="104" customWidth="1"/>
    <col min="4" max="16384" width="9.140625" style="103"/>
  </cols>
  <sheetData>
    <row r="1" spans="1:5">
      <c r="A1" s="22" t="s">
        <v>267</v>
      </c>
    </row>
    <row r="3" spans="1:5" ht="24" customHeight="1">
      <c r="A3" s="64" t="s">
        <v>786</v>
      </c>
      <c r="B3" s="2"/>
      <c r="C3" s="2"/>
    </row>
    <row r="4" spans="1:5" ht="18.600000000000001" customHeight="1">
      <c r="A4" s="2"/>
      <c r="B4" s="2"/>
      <c r="C4" s="2"/>
    </row>
    <row r="5" spans="1:5">
      <c r="C5" s="27" t="s">
        <v>303</v>
      </c>
    </row>
    <row r="6" spans="1:5">
      <c r="A6" s="142"/>
      <c r="B6" s="142"/>
      <c r="C6" s="38" t="s">
        <v>20</v>
      </c>
    </row>
    <row r="7" spans="1:5" ht="36" customHeight="1">
      <c r="A7" s="14"/>
      <c r="B7" s="14"/>
      <c r="C7" s="12" t="s">
        <v>802</v>
      </c>
    </row>
    <row r="8" spans="1:5">
      <c r="A8" s="106">
        <v>1</v>
      </c>
      <c r="B8" s="20" t="s">
        <v>788</v>
      </c>
      <c r="C8" s="482">
        <v>21902577596.740002</v>
      </c>
      <c r="D8" s="107"/>
      <c r="E8" s="108"/>
    </row>
    <row r="9" spans="1:5" ht="25.5">
      <c r="A9" s="106">
        <v>2</v>
      </c>
      <c r="B9" s="20" t="s">
        <v>789</v>
      </c>
      <c r="C9" s="482">
        <v>-0.02</v>
      </c>
      <c r="D9" s="107"/>
      <c r="E9" s="108"/>
    </row>
    <row r="10" spans="1:5" ht="25.5">
      <c r="A10" s="106">
        <v>3</v>
      </c>
      <c r="B10" s="20" t="s">
        <v>790</v>
      </c>
      <c r="C10" s="482">
        <v>0</v>
      </c>
    </row>
    <row r="11" spans="1:5" ht="25.5">
      <c r="A11" s="106">
        <v>4</v>
      </c>
      <c r="B11" s="20" t="s">
        <v>791</v>
      </c>
      <c r="C11" s="482">
        <v>0</v>
      </c>
    </row>
    <row r="12" spans="1:5" ht="38.25">
      <c r="A12" s="106">
        <v>5</v>
      </c>
      <c r="B12" s="20" t="s">
        <v>792</v>
      </c>
      <c r="C12" s="482">
        <v>0</v>
      </c>
    </row>
    <row r="13" spans="1:5" ht="25.5">
      <c r="A13" s="106">
        <v>6</v>
      </c>
      <c r="B13" s="20" t="s">
        <v>793</v>
      </c>
      <c r="C13" s="482">
        <v>0</v>
      </c>
    </row>
    <row r="14" spans="1:5">
      <c r="A14" s="106">
        <v>7</v>
      </c>
      <c r="B14" s="20" t="s">
        <v>794</v>
      </c>
      <c r="C14" s="482">
        <v>0</v>
      </c>
    </row>
    <row r="15" spans="1:5">
      <c r="A15" s="106">
        <v>8</v>
      </c>
      <c r="B15" s="20" t="s">
        <v>795</v>
      </c>
      <c r="C15" s="482">
        <v>20127363.32</v>
      </c>
    </row>
    <row r="16" spans="1:5">
      <c r="A16" s="106">
        <v>9</v>
      </c>
      <c r="B16" s="20" t="s">
        <v>796</v>
      </c>
      <c r="C16" s="482">
        <v>0</v>
      </c>
    </row>
    <row r="17" spans="1:4" ht="25.5">
      <c r="A17" s="106">
        <v>10</v>
      </c>
      <c r="B17" s="20" t="s">
        <v>797</v>
      </c>
      <c r="C17" s="482">
        <v>4076089161.6399999</v>
      </c>
    </row>
    <row r="18" spans="1:4" ht="38.25">
      <c r="A18" s="106">
        <v>11</v>
      </c>
      <c r="B18" s="20" t="s">
        <v>798</v>
      </c>
      <c r="C18" s="482">
        <v>0</v>
      </c>
      <c r="D18" s="107"/>
    </row>
    <row r="19" spans="1:4" ht="25.5">
      <c r="A19" s="106" t="s">
        <v>65</v>
      </c>
      <c r="B19" s="20" t="s">
        <v>799</v>
      </c>
      <c r="C19" s="482">
        <v>-17549097.940000001</v>
      </c>
    </row>
    <row r="20" spans="1:4" ht="25.5">
      <c r="A20" s="106" t="s">
        <v>66</v>
      </c>
      <c r="B20" s="20" t="s">
        <v>800</v>
      </c>
      <c r="C20" s="482">
        <v>0</v>
      </c>
    </row>
    <row r="21" spans="1:4">
      <c r="A21" s="106">
        <v>12</v>
      </c>
      <c r="B21" s="20" t="s">
        <v>801</v>
      </c>
      <c r="C21" s="482">
        <v>-4574134097.9800034</v>
      </c>
      <c r="D21" s="107"/>
    </row>
    <row r="22" spans="1:4">
      <c r="A22" s="109">
        <v>13</v>
      </c>
      <c r="B22" s="110" t="s">
        <v>332</v>
      </c>
      <c r="C22" s="483">
        <v>21407110925.759998</v>
      </c>
    </row>
  </sheetData>
  <hyperlinks>
    <hyperlink ref="A1" location="Index!A1" display="&lt;- zurück" xr:uid="{CF37D42D-7CB5-48B5-8A1D-0F9E018CDB0B}"/>
  </hyperlinks>
  <pageMargins left="0.7" right="0.7" top="0.75" bottom="0.75" header="0.3" footer="0.3"/>
  <pageSetup paperSize="9" scale="6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D986F-30F3-48A0-B3A7-493444329D17}">
  <sheetPr>
    <pageSetUpPr fitToPage="1"/>
  </sheetPr>
  <dimension ref="A1:G76"/>
  <sheetViews>
    <sheetView showGridLines="0" workbookViewId="0">
      <selection activeCell="A5" sqref="A5"/>
    </sheetView>
  </sheetViews>
  <sheetFormatPr baseColWidth="10" defaultColWidth="9.140625" defaultRowHeight="12.75"/>
  <cols>
    <col min="1" max="1" width="9.5703125" style="133" customWidth="1"/>
    <col min="2" max="2" width="94" style="111" customWidth="1"/>
    <col min="3" max="3" width="25.7109375" style="112" customWidth="1"/>
    <col min="4" max="4" width="25.7109375" style="111" customWidth="1"/>
    <col min="5" max="6" width="9.140625" style="111" customWidth="1"/>
    <col min="7" max="16384" width="9.140625" style="111"/>
  </cols>
  <sheetData>
    <row r="1" spans="1:5">
      <c r="A1" s="22" t="s">
        <v>267</v>
      </c>
    </row>
    <row r="3" spans="1:5" ht="24" customHeight="1">
      <c r="A3" s="147" t="s">
        <v>858</v>
      </c>
    </row>
    <row r="4" spans="1:5">
      <c r="A4" s="113"/>
    </row>
    <row r="5" spans="1:5">
      <c r="A5" s="114"/>
      <c r="B5" s="115"/>
      <c r="C5" s="115"/>
      <c r="D5" s="27" t="s">
        <v>303</v>
      </c>
    </row>
    <row r="6" spans="1:5" ht="27" customHeight="1">
      <c r="A6" s="114"/>
      <c r="B6" s="115"/>
      <c r="C6" s="568" t="s">
        <v>860</v>
      </c>
      <c r="D6" s="569"/>
    </row>
    <row r="7" spans="1:5" ht="27" customHeight="1">
      <c r="A7" s="144"/>
      <c r="B7" s="145"/>
      <c r="C7" s="159" t="s">
        <v>20</v>
      </c>
      <c r="D7" s="159" t="s">
        <v>19</v>
      </c>
    </row>
    <row r="8" spans="1:5" ht="27" customHeight="1">
      <c r="A8" s="146"/>
      <c r="B8" s="117"/>
      <c r="C8" s="143" t="str">
        <f>'Ref Date'!D2</f>
        <v>Jun 24</v>
      </c>
      <c r="D8" s="143" t="str">
        <f>'Ref Date'!D4</f>
        <v>Dez 23</v>
      </c>
    </row>
    <row r="9" spans="1:5">
      <c r="A9" s="484" t="s">
        <v>67</v>
      </c>
      <c r="B9" s="485"/>
      <c r="C9" s="485"/>
      <c r="D9" s="486"/>
    </row>
    <row r="10" spans="1:5">
      <c r="A10" s="148">
        <v>1</v>
      </c>
      <c r="B10" s="118" t="s">
        <v>803</v>
      </c>
      <c r="C10" s="482">
        <v>21902362139.779999</v>
      </c>
      <c r="D10" s="492">
        <v>21388352176</v>
      </c>
    </row>
    <row r="11" spans="1:5" ht="25.5">
      <c r="A11" s="149">
        <v>2</v>
      </c>
      <c r="B11" s="118" t="s">
        <v>804</v>
      </c>
      <c r="C11" s="482">
        <v>0</v>
      </c>
      <c r="D11" s="492">
        <v>0</v>
      </c>
    </row>
    <row r="12" spans="1:5">
      <c r="A12" s="149">
        <v>3</v>
      </c>
      <c r="B12" s="118" t="s">
        <v>805</v>
      </c>
      <c r="C12" s="482">
        <v>0</v>
      </c>
      <c r="D12" s="492">
        <v>0</v>
      </c>
    </row>
    <row r="13" spans="1:5" ht="25.5">
      <c r="A13" s="149">
        <v>4</v>
      </c>
      <c r="B13" s="118" t="s">
        <v>806</v>
      </c>
      <c r="C13" s="482">
        <v>0</v>
      </c>
      <c r="D13" s="492">
        <v>0</v>
      </c>
      <c r="E13" s="108"/>
    </row>
    <row r="14" spans="1:5">
      <c r="A14" s="149">
        <v>5</v>
      </c>
      <c r="B14" s="118" t="s">
        <v>807</v>
      </c>
      <c r="C14" s="482">
        <v>0</v>
      </c>
      <c r="D14" s="492">
        <v>0</v>
      </c>
    </row>
    <row r="15" spans="1:5">
      <c r="A15" s="148">
        <v>6</v>
      </c>
      <c r="B15" s="119" t="s">
        <v>808</v>
      </c>
      <c r="C15" s="482">
        <v>-27905645.629999999</v>
      </c>
      <c r="D15" s="492">
        <v>-67151714</v>
      </c>
    </row>
    <row r="16" spans="1:5">
      <c r="A16" s="151">
        <v>7</v>
      </c>
      <c r="B16" s="153" t="s">
        <v>809</v>
      </c>
      <c r="C16" s="493">
        <v>21874456494.149998</v>
      </c>
      <c r="D16" s="494">
        <v>21321200462</v>
      </c>
    </row>
    <row r="17" spans="1:4">
      <c r="A17" s="484" t="s">
        <v>68</v>
      </c>
      <c r="B17" s="485"/>
      <c r="C17" s="489"/>
      <c r="D17" s="490"/>
    </row>
    <row r="18" spans="1:4" ht="25.5">
      <c r="A18" s="150">
        <v>8</v>
      </c>
      <c r="B18" s="118" t="s">
        <v>810</v>
      </c>
      <c r="C18" s="491">
        <v>6083102.1900000004</v>
      </c>
      <c r="D18" s="492">
        <v>3391924</v>
      </c>
    </row>
    <row r="19" spans="1:4" ht="25.5">
      <c r="A19" s="150" t="s">
        <v>69</v>
      </c>
      <c r="B19" s="121" t="s">
        <v>811</v>
      </c>
      <c r="C19" s="482">
        <v>0</v>
      </c>
      <c r="D19" s="492">
        <v>0</v>
      </c>
    </row>
    <row r="20" spans="1:4" ht="25.5">
      <c r="A20" s="150">
        <v>9</v>
      </c>
      <c r="B20" s="122" t="s">
        <v>812</v>
      </c>
      <c r="C20" s="491">
        <v>19205833.219999999</v>
      </c>
      <c r="D20" s="492">
        <v>11255792</v>
      </c>
    </row>
    <row r="21" spans="1:4" ht="25.5">
      <c r="A21" s="149" t="s">
        <v>70</v>
      </c>
      <c r="B21" s="121" t="s">
        <v>813</v>
      </c>
      <c r="C21" s="482">
        <v>0</v>
      </c>
      <c r="D21" s="492">
        <v>0</v>
      </c>
    </row>
    <row r="22" spans="1:4">
      <c r="A22" s="16" t="s">
        <v>71</v>
      </c>
      <c r="B22" s="121" t="s">
        <v>814</v>
      </c>
      <c r="C22" s="482">
        <v>0</v>
      </c>
      <c r="D22" s="492">
        <v>0</v>
      </c>
    </row>
    <row r="23" spans="1:4">
      <c r="A23" s="149">
        <v>10</v>
      </c>
      <c r="B23" s="154" t="s">
        <v>815</v>
      </c>
      <c r="C23" s="491">
        <v>0</v>
      </c>
      <c r="D23" s="492">
        <v>0</v>
      </c>
    </row>
    <row r="24" spans="1:4">
      <c r="A24" s="149" t="s">
        <v>72</v>
      </c>
      <c r="B24" s="154" t="s">
        <v>816</v>
      </c>
      <c r="C24" s="482">
        <v>0</v>
      </c>
      <c r="D24" s="492">
        <v>0</v>
      </c>
    </row>
    <row r="25" spans="1:4">
      <c r="A25" s="149" t="s">
        <v>73</v>
      </c>
      <c r="B25" s="154" t="s">
        <v>817</v>
      </c>
      <c r="C25" s="491">
        <v>0</v>
      </c>
      <c r="D25" s="492">
        <v>0</v>
      </c>
    </row>
    <row r="26" spans="1:4">
      <c r="A26" s="149">
        <v>11</v>
      </c>
      <c r="B26" s="119" t="s">
        <v>818</v>
      </c>
      <c r="C26" s="482">
        <v>0</v>
      </c>
      <c r="D26" s="492">
        <v>0</v>
      </c>
    </row>
    <row r="27" spans="1:4" ht="25.5">
      <c r="A27" s="149">
        <v>12</v>
      </c>
      <c r="B27" s="119" t="s">
        <v>819</v>
      </c>
      <c r="C27" s="482">
        <v>0</v>
      </c>
      <c r="D27" s="492">
        <v>0</v>
      </c>
    </row>
    <row r="28" spans="1:4">
      <c r="A28" s="155">
        <v>13</v>
      </c>
      <c r="B28" s="156" t="s">
        <v>820</v>
      </c>
      <c r="C28" s="493">
        <v>25288935.41</v>
      </c>
      <c r="D28" s="493">
        <v>14647716</v>
      </c>
    </row>
    <row r="29" spans="1:4">
      <c r="A29" s="484" t="s">
        <v>74</v>
      </c>
      <c r="B29" s="485"/>
      <c r="C29" s="489"/>
      <c r="D29" s="490"/>
    </row>
    <row r="30" spans="1:4" ht="25.5">
      <c r="A30" s="148">
        <v>14</v>
      </c>
      <c r="B30" s="118" t="s">
        <v>821</v>
      </c>
      <c r="C30" s="491">
        <v>0</v>
      </c>
      <c r="D30" s="492">
        <v>0</v>
      </c>
    </row>
    <row r="31" spans="1:4">
      <c r="A31" s="148">
        <v>15</v>
      </c>
      <c r="B31" s="119" t="s">
        <v>822</v>
      </c>
      <c r="C31" s="482">
        <v>0</v>
      </c>
      <c r="D31" s="492">
        <v>0</v>
      </c>
    </row>
    <row r="32" spans="1:4">
      <c r="A32" s="148">
        <v>16</v>
      </c>
      <c r="B32" s="119" t="s">
        <v>823</v>
      </c>
      <c r="C32" s="482">
        <v>0</v>
      </c>
      <c r="D32" s="492">
        <v>0</v>
      </c>
    </row>
    <row r="33" spans="1:4" ht="25.5">
      <c r="A33" s="149" t="s">
        <v>75</v>
      </c>
      <c r="B33" s="118" t="s">
        <v>824</v>
      </c>
      <c r="C33" s="482">
        <v>0</v>
      </c>
      <c r="D33" s="492">
        <v>0</v>
      </c>
    </row>
    <row r="34" spans="1:4">
      <c r="A34" s="149">
        <v>17</v>
      </c>
      <c r="B34" s="119" t="s">
        <v>825</v>
      </c>
      <c r="C34" s="482">
        <v>0</v>
      </c>
      <c r="D34" s="492">
        <v>0</v>
      </c>
    </row>
    <row r="35" spans="1:4">
      <c r="A35" s="149" t="s">
        <v>76</v>
      </c>
      <c r="B35" s="119" t="s">
        <v>826</v>
      </c>
      <c r="C35" s="482">
        <v>0</v>
      </c>
      <c r="D35" s="492">
        <v>0</v>
      </c>
    </row>
    <row r="36" spans="1:4">
      <c r="A36" s="155">
        <v>18</v>
      </c>
      <c r="B36" s="152" t="s">
        <v>827</v>
      </c>
      <c r="C36" s="493">
        <v>0</v>
      </c>
      <c r="D36" s="494">
        <v>0</v>
      </c>
    </row>
    <row r="37" spans="1:4">
      <c r="A37" s="484" t="s">
        <v>77</v>
      </c>
      <c r="B37" s="485"/>
      <c r="C37" s="489"/>
      <c r="D37" s="490"/>
    </row>
    <row r="38" spans="1:4">
      <c r="A38" s="148">
        <v>19</v>
      </c>
      <c r="B38" s="118" t="s">
        <v>828</v>
      </c>
      <c r="C38" s="491">
        <v>6655391714.8599997</v>
      </c>
      <c r="D38" s="492">
        <v>6569733644</v>
      </c>
    </row>
    <row r="39" spans="1:4">
      <c r="A39" s="148">
        <v>20</v>
      </c>
      <c r="B39" s="118" t="s">
        <v>829</v>
      </c>
      <c r="C39" s="491">
        <v>-2579302553.2199998</v>
      </c>
      <c r="D39" s="492">
        <v>-2415221295</v>
      </c>
    </row>
    <row r="40" spans="1:4" ht="25.5">
      <c r="A40" s="148">
        <v>21</v>
      </c>
      <c r="B40" s="118" t="s">
        <v>830</v>
      </c>
      <c r="C40" s="482"/>
      <c r="D40" s="492"/>
    </row>
    <row r="41" spans="1:4">
      <c r="A41" s="155">
        <v>22</v>
      </c>
      <c r="B41" s="152" t="s">
        <v>370</v>
      </c>
      <c r="C41" s="493">
        <v>4076089161.6399999</v>
      </c>
      <c r="D41" s="494">
        <v>4154512349</v>
      </c>
    </row>
    <row r="42" spans="1:4" ht="15">
      <c r="A42" s="484" t="s">
        <v>78</v>
      </c>
      <c r="B42" s="485"/>
      <c r="C42" s="489"/>
      <c r="D42" s="490"/>
    </row>
    <row r="43" spans="1:4" ht="25.5">
      <c r="A43" s="150" t="s">
        <v>79</v>
      </c>
      <c r="B43" s="20" t="s">
        <v>831</v>
      </c>
      <c r="C43" s="482">
        <v>-4568723665.4399996</v>
      </c>
      <c r="D43" s="492">
        <v>-4758073582</v>
      </c>
    </row>
    <row r="44" spans="1:4" ht="25.5">
      <c r="A44" s="150" t="s">
        <v>80</v>
      </c>
      <c r="B44" s="20" t="s">
        <v>832</v>
      </c>
      <c r="C44" s="482">
        <v>0</v>
      </c>
      <c r="D44" s="492">
        <v>0</v>
      </c>
    </row>
    <row r="45" spans="1:4" ht="25.5">
      <c r="A45" s="150" t="s">
        <v>81</v>
      </c>
      <c r="B45" s="121" t="s">
        <v>833</v>
      </c>
      <c r="C45" s="482">
        <v>0</v>
      </c>
      <c r="D45" s="492">
        <v>0</v>
      </c>
    </row>
    <row r="46" spans="1:4" ht="25.5">
      <c r="A46" s="150" t="s">
        <v>82</v>
      </c>
      <c r="B46" s="123" t="s">
        <v>834</v>
      </c>
      <c r="C46" s="491">
        <v>0</v>
      </c>
      <c r="D46" s="492">
        <v>0</v>
      </c>
    </row>
    <row r="47" spans="1:4" ht="25.5">
      <c r="A47" s="150" t="s">
        <v>83</v>
      </c>
      <c r="B47" s="124" t="s">
        <v>835</v>
      </c>
      <c r="C47" s="491">
        <v>0</v>
      </c>
      <c r="D47" s="492">
        <v>0</v>
      </c>
    </row>
    <row r="48" spans="1:4">
      <c r="A48" s="150" t="s">
        <v>84</v>
      </c>
      <c r="B48" s="121" t="s">
        <v>836</v>
      </c>
      <c r="C48" s="482">
        <v>0</v>
      </c>
      <c r="D48" s="492">
        <v>0</v>
      </c>
    </row>
    <row r="49" spans="1:4">
      <c r="A49" s="150" t="s">
        <v>85</v>
      </c>
      <c r="B49" s="121" t="s">
        <v>837</v>
      </c>
      <c r="C49" s="482">
        <v>0</v>
      </c>
      <c r="D49" s="492">
        <v>0</v>
      </c>
    </row>
    <row r="50" spans="1:4" ht="25.5">
      <c r="A50" s="150" t="s">
        <v>86</v>
      </c>
      <c r="B50" s="125" t="s">
        <v>838</v>
      </c>
      <c r="C50" s="482">
        <v>0</v>
      </c>
      <c r="D50" s="492">
        <v>0</v>
      </c>
    </row>
    <row r="51" spans="1:4" ht="12.6" customHeight="1">
      <c r="A51" s="150" t="s">
        <v>87</v>
      </c>
      <c r="B51" s="125" t="s">
        <v>839</v>
      </c>
      <c r="C51" s="482">
        <v>0</v>
      </c>
      <c r="D51" s="492">
        <v>0</v>
      </c>
    </row>
    <row r="52" spans="1:4">
      <c r="A52" s="150" t="s">
        <v>88</v>
      </c>
      <c r="B52" s="121" t="s">
        <v>840</v>
      </c>
      <c r="C52" s="482">
        <v>0</v>
      </c>
      <c r="D52" s="492">
        <v>0</v>
      </c>
    </row>
    <row r="53" spans="1:4">
      <c r="A53" s="157" t="s">
        <v>89</v>
      </c>
      <c r="B53" s="153" t="s">
        <v>841</v>
      </c>
      <c r="C53" s="493">
        <v>-4568723665.4399996</v>
      </c>
      <c r="D53" s="494">
        <v>-4758073582</v>
      </c>
    </row>
    <row r="54" spans="1:4">
      <c r="A54" s="484" t="s">
        <v>90</v>
      </c>
      <c r="B54" s="485"/>
      <c r="C54" s="489"/>
      <c r="D54" s="490"/>
    </row>
    <row r="55" spans="1:4">
      <c r="A55" s="148">
        <v>23</v>
      </c>
      <c r="B55" s="126" t="s">
        <v>842</v>
      </c>
      <c r="C55" s="491">
        <v>3098977748.3099999</v>
      </c>
      <c r="D55" s="492">
        <v>2809173240</v>
      </c>
    </row>
    <row r="56" spans="1:4">
      <c r="A56" s="155">
        <v>24</v>
      </c>
      <c r="B56" s="158" t="s">
        <v>332</v>
      </c>
      <c r="C56" s="493">
        <v>21407110925.759998</v>
      </c>
      <c r="D56" s="494">
        <v>20732286945</v>
      </c>
    </row>
    <row r="57" spans="1:4">
      <c r="A57" s="484" t="s">
        <v>30</v>
      </c>
      <c r="B57" s="485"/>
      <c r="C57" s="489"/>
      <c r="D57" s="490"/>
    </row>
    <row r="58" spans="1:4">
      <c r="A58" s="148">
        <v>25</v>
      </c>
      <c r="B58" s="127" t="s">
        <v>843</v>
      </c>
      <c r="C58" s="128">
        <v>0.14476394124631181</v>
      </c>
      <c r="D58" s="129">
        <v>0.13549750914852582</v>
      </c>
    </row>
    <row r="59" spans="1:4" ht="25.5">
      <c r="A59" s="16" t="s">
        <v>91</v>
      </c>
      <c r="B59" s="20" t="s">
        <v>844</v>
      </c>
      <c r="C59" s="128">
        <v>0.14476394124631181</v>
      </c>
      <c r="D59" s="129">
        <v>0.13549750914852582</v>
      </c>
    </row>
    <row r="60" spans="1:4" ht="25.5">
      <c r="A60" s="150" t="s">
        <v>92</v>
      </c>
      <c r="B60" s="118" t="s">
        <v>845</v>
      </c>
      <c r="C60" s="128">
        <v>0.14476394124631181</v>
      </c>
      <c r="D60" s="129">
        <v>0.13549750916177</v>
      </c>
    </row>
    <row r="61" spans="1:4">
      <c r="A61" s="150">
        <v>26</v>
      </c>
      <c r="B61" s="20" t="s">
        <v>846</v>
      </c>
      <c r="C61" s="128">
        <v>0.03</v>
      </c>
      <c r="D61" s="129">
        <v>0.03</v>
      </c>
    </row>
    <row r="62" spans="1:4">
      <c r="A62" s="150" t="s">
        <v>226</v>
      </c>
      <c r="B62" s="118" t="s">
        <v>847</v>
      </c>
      <c r="C62" s="130">
        <v>0</v>
      </c>
      <c r="D62" s="131">
        <v>0</v>
      </c>
    </row>
    <row r="63" spans="1:4" ht="14.45" customHeight="1">
      <c r="A63" s="150" t="s">
        <v>227</v>
      </c>
      <c r="B63" s="154" t="s">
        <v>848</v>
      </c>
      <c r="C63" s="130">
        <v>0</v>
      </c>
      <c r="D63" s="131">
        <v>0</v>
      </c>
    </row>
    <row r="64" spans="1:4">
      <c r="A64" s="16">
        <v>27</v>
      </c>
      <c r="B64" s="20" t="s">
        <v>849</v>
      </c>
      <c r="C64" s="128">
        <v>0</v>
      </c>
      <c r="D64" s="129">
        <v>0</v>
      </c>
    </row>
    <row r="65" spans="1:7">
      <c r="A65" s="16" t="s">
        <v>228</v>
      </c>
      <c r="B65" s="20" t="s">
        <v>850</v>
      </c>
      <c r="C65" s="132">
        <v>0.03</v>
      </c>
      <c r="D65" s="129">
        <v>0.03</v>
      </c>
    </row>
    <row r="66" spans="1:7">
      <c r="A66" s="484" t="s">
        <v>93</v>
      </c>
      <c r="B66" s="485"/>
      <c r="C66" s="489"/>
      <c r="D66" s="490"/>
    </row>
    <row r="67" spans="1:7">
      <c r="A67" s="149" t="s">
        <v>229</v>
      </c>
      <c r="B67" s="119" t="s">
        <v>851</v>
      </c>
      <c r="C67" s="491"/>
      <c r="D67" s="492"/>
    </row>
    <row r="68" spans="1:7" s="115" customFormat="1">
      <c r="A68" s="484" t="s">
        <v>94</v>
      </c>
      <c r="B68" s="485"/>
      <c r="C68" s="489"/>
      <c r="D68" s="490"/>
    </row>
    <row r="69" spans="1:7" s="115" customFormat="1" ht="25.5">
      <c r="A69" s="16">
        <v>28</v>
      </c>
      <c r="B69" s="20" t="s">
        <v>852</v>
      </c>
      <c r="C69" s="487">
        <v>0</v>
      </c>
      <c r="D69" s="487">
        <v>0</v>
      </c>
      <c r="G69" s="113"/>
    </row>
    <row r="70" spans="1:7" s="115" customFormat="1" ht="25.5">
      <c r="A70" s="16">
        <v>29</v>
      </c>
      <c r="B70" s="20" t="s">
        <v>853</v>
      </c>
      <c r="C70" s="488">
        <v>0</v>
      </c>
      <c r="D70" s="487">
        <v>0</v>
      </c>
      <c r="G70" s="113"/>
    </row>
    <row r="71" spans="1:7" s="115" customFormat="1" ht="51">
      <c r="A71" s="16">
        <v>30</v>
      </c>
      <c r="B71" s="20" t="s">
        <v>854</v>
      </c>
      <c r="C71" s="488">
        <v>21407110925.759998</v>
      </c>
      <c r="D71" s="487">
        <v>20732286945</v>
      </c>
      <c r="G71" s="113"/>
    </row>
    <row r="72" spans="1:7" s="115" customFormat="1" ht="51">
      <c r="A72" s="16" t="s">
        <v>95</v>
      </c>
      <c r="B72" s="20" t="s">
        <v>855</v>
      </c>
      <c r="C72" s="488">
        <v>21407110925.759998</v>
      </c>
      <c r="D72" s="487">
        <v>20732286945</v>
      </c>
      <c r="G72" s="113"/>
    </row>
    <row r="73" spans="1:7" s="115" customFormat="1" ht="51">
      <c r="A73" s="16">
        <v>31</v>
      </c>
      <c r="B73" s="20" t="s">
        <v>856</v>
      </c>
      <c r="C73" s="342">
        <v>0.14476394124631181</v>
      </c>
      <c r="D73" s="343">
        <v>0.13549750914852582</v>
      </c>
      <c r="G73" s="113"/>
    </row>
    <row r="74" spans="1:7" s="115" customFormat="1" ht="51">
      <c r="A74" s="16" t="s">
        <v>96</v>
      </c>
      <c r="B74" s="20" t="s">
        <v>857</v>
      </c>
      <c r="C74" s="342">
        <v>0.14476394124631181</v>
      </c>
      <c r="D74" s="343">
        <v>0.13549750914852582</v>
      </c>
      <c r="G74" s="113"/>
    </row>
    <row r="75" spans="1:7">
      <c r="C75" s="134"/>
      <c r="D75" s="135"/>
    </row>
    <row r="76" spans="1:7">
      <c r="C76" s="134"/>
      <c r="D76" s="135"/>
    </row>
  </sheetData>
  <mergeCells count="1">
    <mergeCell ref="C6:D6"/>
  </mergeCells>
  <hyperlinks>
    <hyperlink ref="A1" location="Index!A1" display="&lt;- zurück" xr:uid="{A6D37E5E-E48A-440A-B2E1-2C2378416FF8}"/>
  </hyperlinks>
  <pageMargins left="0.51181102362204722" right="0.51181102362204722" top="0.74803149606299213" bottom="0.74803149606299213" header="0.31496062992125984" footer="0.31496062992125984"/>
  <pageSetup paperSize="9" scale="4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A2E2D-AE80-4CE9-B4D1-E285B7263C6E}">
  <dimension ref="A1:C19"/>
  <sheetViews>
    <sheetView showGridLines="0" workbookViewId="0">
      <selection activeCell="E9" sqref="E9"/>
    </sheetView>
  </sheetViews>
  <sheetFormatPr baseColWidth="10" defaultColWidth="9.140625" defaultRowHeight="12.75"/>
  <cols>
    <col min="1" max="1" width="9.140625" style="136"/>
    <col min="2" max="2" width="101.7109375" style="136" customWidth="1"/>
    <col min="3" max="3" width="21.42578125" style="136" customWidth="1"/>
    <col min="4" max="16384" width="9.140625" style="136"/>
  </cols>
  <sheetData>
    <row r="1" spans="1:3">
      <c r="A1" s="22" t="s">
        <v>267</v>
      </c>
    </row>
    <row r="3" spans="1:3" ht="24" customHeight="1">
      <c r="A3" s="137" t="s">
        <v>873</v>
      </c>
      <c r="B3" s="138"/>
      <c r="C3" s="138"/>
    </row>
    <row r="4" spans="1:3" ht="17.45" customHeight="1">
      <c r="A4" s="138"/>
      <c r="B4" s="138"/>
      <c r="C4" s="138"/>
    </row>
    <row r="5" spans="1:3" ht="16.899999999999999" customHeight="1">
      <c r="A5" s="139"/>
      <c r="B5" s="139"/>
      <c r="C5" s="27" t="s">
        <v>303</v>
      </c>
    </row>
    <row r="6" spans="1:3" ht="16.899999999999999" customHeight="1">
      <c r="A6" s="139"/>
      <c r="B6" s="139"/>
      <c r="C6" s="159" t="s">
        <v>20</v>
      </c>
    </row>
    <row r="7" spans="1:3" ht="43.15" customHeight="1">
      <c r="A7" s="160"/>
      <c r="B7" s="160"/>
      <c r="C7" s="140" t="s">
        <v>860</v>
      </c>
    </row>
    <row r="8" spans="1:3" ht="25.5">
      <c r="A8" s="281" t="s">
        <v>97</v>
      </c>
      <c r="B8" s="141" t="s">
        <v>861</v>
      </c>
      <c r="C8" s="495">
        <v>20002511502.790001</v>
      </c>
    </row>
    <row r="9" spans="1:3">
      <c r="A9" s="282" t="s">
        <v>98</v>
      </c>
      <c r="B9" s="161" t="s">
        <v>862</v>
      </c>
      <c r="C9" s="495">
        <v>0</v>
      </c>
    </row>
    <row r="10" spans="1:3">
      <c r="A10" s="282" t="s">
        <v>99</v>
      </c>
      <c r="B10" s="161" t="s">
        <v>863</v>
      </c>
      <c r="C10" s="495">
        <v>20002511502.790001</v>
      </c>
    </row>
    <row r="11" spans="1:3">
      <c r="A11" s="282" t="s">
        <v>100</v>
      </c>
      <c r="B11" s="162" t="s">
        <v>864</v>
      </c>
      <c r="C11" s="495">
        <v>74688899.930000007</v>
      </c>
    </row>
    <row r="12" spans="1:3">
      <c r="A12" s="282" t="s">
        <v>101</v>
      </c>
      <c r="B12" s="162" t="s">
        <v>865</v>
      </c>
      <c r="C12" s="495">
        <v>2990680398.8299999</v>
      </c>
    </row>
    <row r="13" spans="1:3" ht="25.5">
      <c r="A13" s="282" t="s">
        <v>102</v>
      </c>
      <c r="B13" s="162" t="s">
        <v>866</v>
      </c>
      <c r="C13" s="495">
        <v>170230106.38999999</v>
      </c>
    </row>
    <row r="14" spans="1:3">
      <c r="A14" s="282" t="s">
        <v>103</v>
      </c>
      <c r="B14" s="162" t="s">
        <v>867</v>
      </c>
      <c r="C14" s="495">
        <v>214687589.59999999</v>
      </c>
    </row>
    <row r="15" spans="1:3">
      <c r="A15" s="282" t="s">
        <v>104</v>
      </c>
      <c r="B15" s="162" t="s">
        <v>868</v>
      </c>
      <c r="C15" s="495">
        <v>6131591440.5</v>
      </c>
    </row>
    <row r="16" spans="1:3">
      <c r="A16" s="282" t="s">
        <v>105</v>
      </c>
      <c r="B16" s="162" t="s">
        <v>869</v>
      </c>
      <c r="C16" s="495">
        <v>2297720807.1599998</v>
      </c>
    </row>
    <row r="17" spans="1:3">
      <c r="A17" s="282" t="s">
        <v>106</v>
      </c>
      <c r="B17" s="163" t="s">
        <v>870</v>
      </c>
      <c r="C17" s="495">
        <v>6052498086.5699997</v>
      </c>
    </row>
    <row r="18" spans="1:3">
      <c r="A18" s="282" t="s">
        <v>107</v>
      </c>
      <c r="B18" s="162" t="s">
        <v>871</v>
      </c>
      <c r="C18" s="495">
        <v>308697982.25</v>
      </c>
    </row>
    <row r="19" spans="1:3" ht="25.5">
      <c r="A19" s="282" t="s">
        <v>108</v>
      </c>
      <c r="B19" s="162" t="s">
        <v>872</v>
      </c>
      <c r="C19" s="495">
        <v>1761716191.5599999</v>
      </c>
    </row>
  </sheetData>
  <hyperlinks>
    <hyperlink ref="A1" location="Index!A1" display="&lt;- zurück" xr:uid="{AA4443F5-4315-4422-9BD2-4A16AD44933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70E9-5737-497B-B4C9-1BBC62B3D156}">
  <sheetPr>
    <pageSetUpPr fitToPage="1"/>
  </sheetPr>
  <dimension ref="A1:K59"/>
  <sheetViews>
    <sheetView showGridLines="0" zoomScaleNormal="100" workbookViewId="0">
      <selection activeCell="A5" sqref="A5"/>
    </sheetView>
  </sheetViews>
  <sheetFormatPr baseColWidth="10" defaultColWidth="8.85546875" defaultRowHeight="12.75" outlineLevelCol="1"/>
  <cols>
    <col min="1" max="1" width="10.85546875" style="100" customWidth="1"/>
    <col min="2" max="2" width="65.7109375" style="100" customWidth="1"/>
    <col min="3" max="5" width="21.85546875" style="100" customWidth="1"/>
    <col min="6" max="6" width="21.85546875" style="100" hidden="1" customWidth="1" outlineLevel="1"/>
    <col min="7" max="7" width="21.85546875" style="100" customWidth="1" collapsed="1"/>
    <col min="8" max="9" width="21.85546875" style="100" customWidth="1"/>
    <col min="10" max="10" width="21.85546875" style="100" hidden="1" customWidth="1" outlineLevel="1"/>
    <col min="11" max="11" width="8.85546875" style="100" collapsed="1"/>
    <col min="12" max="16384" width="8.85546875" style="100"/>
  </cols>
  <sheetData>
    <row r="1" spans="1:11">
      <c r="A1" s="22" t="s">
        <v>267</v>
      </c>
    </row>
    <row r="3" spans="1:11" ht="24" customHeight="1">
      <c r="A3" s="64" t="s">
        <v>983</v>
      </c>
      <c r="B3" s="33"/>
      <c r="C3" s="164"/>
      <c r="D3" s="164"/>
      <c r="E3" s="164"/>
      <c r="F3" s="164"/>
      <c r="G3" s="164"/>
      <c r="H3" s="164"/>
      <c r="I3" s="164"/>
      <c r="J3" s="164"/>
    </row>
    <row r="4" spans="1:11" ht="19.149999999999999" customHeight="1">
      <c r="A4" s="366"/>
      <c r="B4" s="164"/>
      <c r="C4" s="164"/>
      <c r="D4" s="164"/>
      <c r="E4" s="164"/>
      <c r="F4" s="164"/>
      <c r="G4" s="164"/>
      <c r="H4" s="164"/>
      <c r="I4" s="164"/>
      <c r="J4" s="164"/>
    </row>
    <row r="5" spans="1:11" ht="19.899999999999999" customHeight="1">
      <c r="A5" s="164"/>
      <c r="B5" s="447" t="s">
        <v>987</v>
      </c>
      <c r="C5" s="164"/>
    </row>
    <row r="6" spans="1:11" ht="19.899999999999999" customHeight="1">
      <c r="A6" s="164"/>
      <c r="B6" s="446"/>
      <c r="C6" s="164"/>
      <c r="I6" s="27" t="s">
        <v>148</v>
      </c>
    </row>
    <row r="7" spans="1:11" ht="19.899999999999999" customHeight="1">
      <c r="A7" s="164"/>
      <c r="B7" s="166"/>
      <c r="C7" s="168" t="s">
        <v>20</v>
      </c>
      <c r="D7" s="426" t="s">
        <v>19</v>
      </c>
      <c r="E7" s="426" t="s">
        <v>18</v>
      </c>
      <c r="F7" s="426" t="s">
        <v>21</v>
      </c>
      <c r="G7" s="426" t="s">
        <v>22</v>
      </c>
      <c r="H7" s="426" t="s">
        <v>38</v>
      </c>
      <c r="I7" s="426" t="s">
        <v>39</v>
      </c>
      <c r="J7" s="38" t="s">
        <v>40</v>
      </c>
      <c r="K7" s="497"/>
    </row>
    <row r="8" spans="1:11" s="167" customFormat="1" ht="19.149999999999999" customHeight="1">
      <c r="C8" s="570" t="s">
        <v>985</v>
      </c>
      <c r="D8" s="570"/>
      <c r="E8" s="570"/>
      <c r="F8" s="570"/>
      <c r="G8" s="570" t="s">
        <v>986</v>
      </c>
      <c r="H8" s="570"/>
      <c r="I8" s="570"/>
      <c r="J8" s="570"/>
      <c r="K8" s="496"/>
    </row>
    <row r="9" spans="1:11" ht="19.899999999999999" customHeight="1">
      <c r="A9" s="168" t="s">
        <v>969</v>
      </c>
      <c r="B9" s="181" t="s">
        <v>990</v>
      </c>
      <c r="C9" s="445">
        <f>'Ref Date'!C2</f>
        <v>45473</v>
      </c>
      <c r="D9" s="445">
        <f>EOMONTH(C9,-3)</f>
        <v>45382</v>
      </c>
      <c r="E9" s="445">
        <f>EOMONTH(C9,-6)</f>
        <v>45291</v>
      </c>
      <c r="F9" s="445">
        <f>EOMONTH(C9,-9)</f>
        <v>45199</v>
      </c>
      <c r="G9" s="445">
        <f>C9</f>
        <v>45473</v>
      </c>
      <c r="H9" s="445">
        <f>D9</f>
        <v>45382</v>
      </c>
      <c r="I9" s="445">
        <f>E9</f>
        <v>45291</v>
      </c>
      <c r="J9" s="445">
        <f>F9</f>
        <v>45199</v>
      </c>
      <c r="K9" s="497"/>
    </row>
    <row r="10" spans="1:11" ht="25.5">
      <c r="A10" s="364" t="s">
        <v>968</v>
      </c>
      <c r="B10" s="181" t="s">
        <v>991</v>
      </c>
      <c r="C10" s="444">
        <v>12</v>
      </c>
      <c r="D10" s="444">
        <v>12</v>
      </c>
      <c r="E10" s="444">
        <v>12</v>
      </c>
      <c r="F10" s="444">
        <v>12</v>
      </c>
      <c r="G10" s="444">
        <v>12</v>
      </c>
      <c r="H10" s="444">
        <v>12</v>
      </c>
      <c r="I10" s="444">
        <v>12</v>
      </c>
      <c r="J10" s="444">
        <v>12</v>
      </c>
      <c r="K10" s="497"/>
    </row>
    <row r="11" spans="1:11" ht="19.899999999999999" customHeight="1">
      <c r="A11" s="440" t="s">
        <v>988</v>
      </c>
      <c r="B11" s="439"/>
      <c r="C11" s="443"/>
      <c r="D11" s="443"/>
      <c r="E11" s="443"/>
      <c r="F11" s="443"/>
      <c r="G11" s="443"/>
      <c r="H11" s="443"/>
      <c r="I11" s="443"/>
      <c r="J11" s="442"/>
      <c r="K11" s="497"/>
    </row>
    <row r="12" spans="1:11" ht="19.149999999999999" customHeight="1">
      <c r="A12" s="168" t="s">
        <v>137</v>
      </c>
      <c r="B12" s="181" t="s">
        <v>651</v>
      </c>
      <c r="C12" s="498"/>
      <c r="D12" s="499"/>
      <c r="E12" s="499"/>
      <c r="F12" s="500"/>
      <c r="G12" s="455">
        <v>3436062804.9265823</v>
      </c>
      <c r="H12" s="455">
        <v>3279718299.4999166</v>
      </c>
      <c r="I12" s="455">
        <v>3073753147.7636666</v>
      </c>
      <c r="J12" s="437"/>
      <c r="K12" s="497"/>
    </row>
    <row r="13" spans="1:11" ht="19.899999999999999" customHeight="1">
      <c r="A13" s="440" t="s">
        <v>989</v>
      </c>
      <c r="B13" s="439"/>
      <c r="C13" s="501"/>
      <c r="D13" s="501"/>
      <c r="E13" s="501"/>
      <c r="F13" s="501"/>
      <c r="G13" s="501"/>
      <c r="H13" s="501"/>
      <c r="I13" s="501"/>
      <c r="J13" s="442"/>
      <c r="K13" s="497"/>
    </row>
    <row r="14" spans="1:11" ht="19.899999999999999" customHeight="1">
      <c r="A14" s="168" t="s">
        <v>149</v>
      </c>
      <c r="B14" s="181" t="s">
        <v>992</v>
      </c>
      <c r="C14" s="455">
        <v>10994749124.441666</v>
      </c>
      <c r="D14" s="455">
        <v>10857645652.550001</v>
      </c>
      <c r="E14" s="455">
        <v>10750610336.358334</v>
      </c>
      <c r="F14" s="455"/>
      <c r="G14" s="455">
        <v>801046094.31949997</v>
      </c>
      <c r="H14" s="455">
        <v>792581941.03275013</v>
      </c>
      <c r="I14" s="455">
        <v>788497125.72283351</v>
      </c>
      <c r="J14" s="437"/>
      <c r="K14" s="497"/>
    </row>
    <row r="15" spans="1:11" ht="19.899999999999999" customHeight="1">
      <c r="A15" s="168" t="s">
        <v>150</v>
      </c>
      <c r="B15" s="441" t="s">
        <v>638</v>
      </c>
      <c r="C15" s="455">
        <v>7153487075.7666674</v>
      </c>
      <c r="D15" s="455">
        <v>7005870720.7083321</v>
      </c>
      <c r="E15" s="455">
        <v>6878353698.8166666</v>
      </c>
      <c r="F15" s="455"/>
      <c r="G15" s="455">
        <v>357674353.78833336</v>
      </c>
      <c r="H15" s="455">
        <v>350293536.03541666</v>
      </c>
      <c r="I15" s="455">
        <v>343917684.94083339</v>
      </c>
      <c r="J15" s="437"/>
      <c r="K15" s="497"/>
    </row>
    <row r="16" spans="1:11" ht="19.899999999999999" customHeight="1">
      <c r="A16" s="168" t="s">
        <v>151</v>
      </c>
      <c r="B16" s="441" t="s">
        <v>639</v>
      </c>
      <c r="C16" s="455">
        <v>3771132129.7666664</v>
      </c>
      <c r="D16" s="455">
        <v>3779280588.3166671</v>
      </c>
      <c r="E16" s="455">
        <v>3814535628.0083327</v>
      </c>
      <c r="F16" s="455"/>
      <c r="G16" s="455">
        <v>443371740.53116661</v>
      </c>
      <c r="H16" s="455">
        <v>442288404.99733329</v>
      </c>
      <c r="I16" s="455">
        <v>444579440.78200006</v>
      </c>
      <c r="J16" s="437"/>
      <c r="K16" s="497"/>
    </row>
    <row r="17" spans="1:11" ht="19.899999999999999" customHeight="1">
      <c r="A17" s="168" t="s">
        <v>152</v>
      </c>
      <c r="B17" s="181" t="s">
        <v>993</v>
      </c>
      <c r="C17" s="455">
        <v>2590521599.0333333</v>
      </c>
      <c r="D17" s="455">
        <v>2651896119.5999999</v>
      </c>
      <c r="E17" s="455">
        <v>2767787403.9499993</v>
      </c>
      <c r="F17" s="455"/>
      <c r="G17" s="455">
        <v>1021697227.1266667</v>
      </c>
      <c r="H17" s="455">
        <v>1060895472.8566667</v>
      </c>
      <c r="I17" s="455">
        <v>1119357071.595</v>
      </c>
      <c r="J17" s="437"/>
      <c r="K17" s="497"/>
    </row>
    <row r="18" spans="1:11" ht="40.15" customHeight="1">
      <c r="A18" s="168" t="s">
        <v>153</v>
      </c>
      <c r="B18" s="441" t="s">
        <v>994</v>
      </c>
      <c r="C18" s="455">
        <v>314412479.80000001</v>
      </c>
      <c r="D18" s="455">
        <v>328551610.4666667</v>
      </c>
      <c r="E18" s="455">
        <v>343409647.60000002</v>
      </c>
      <c r="F18" s="455"/>
      <c r="G18" s="455">
        <v>74332092.86999999</v>
      </c>
      <c r="H18" s="455">
        <v>78283587.50333333</v>
      </c>
      <c r="I18" s="455">
        <v>82333169.00666666</v>
      </c>
      <c r="J18" s="437"/>
      <c r="K18" s="497"/>
    </row>
    <row r="19" spans="1:11" ht="19.899999999999999" customHeight="1">
      <c r="A19" s="168" t="s">
        <v>154</v>
      </c>
      <c r="B19" s="441" t="s">
        <v>995</v>
      </c>
      <c r="C19" s="455">
        <v>2258960996.1500001</v>
      </c>
      <c r="D19" s="455">
        <v>2310256352.291667</v>
      </c>
      <c r="E19" s="455">
        <v>2414527794.4666667</v>
      </c>
      <c r="F19" s="455"/>
      <c r="G19" s="455">
        <v>930217011.17333353</v>
      </c>
      <c r="H19" s="455">
        <v>969523728.51166666</v>
      </c>
      <c r="I19" s="455">
        <v>1027173940.7049999</v>
      </c>
      <c r="J19" s="437"/>
      <c r="K19" s="497"/>
    </row>
    <row r="20" spans="1:11" ht="19.899999999999999" customHeight="1">
      <c r="A20" s="168" t="s">
        <v>155</v>
      </c>
      <c r="B20" s="441" t="s">
        <v>996</v>
      </c>
      <c r="C20" s="455">
        <v>17148123.083333332</v>
      </c>
      <c r="D20" s="455">
        <v>13088156.841666667</v>
      </c>
      <c r="E20" s="455">
        <v>9849961.8833333328</v>
      </c>
      <c r="F20" s="455"/>
      <c r="G20" s="455">
        <v>17148123.083333332</v>
      </c>
      <c r="H20" s="455">
        <v>13088156.841666667</v>
      </c>
      <c r="I20" s="455">
        <v>9849961.8833333328</v>
      </c>
      <c r="J20" s="437"/>
      <c r="K20" s="497"/>
    </row>
    <row r="21" spans="1:11" ht="19.899999999999999" customHeight="1">
      <c r="A21" s="168" t="s">
        <v>156</v>
      </c>
      <c r="B21" s="441" t="s">
        <v>997</v>
      </c>
      <c r="C21" s="502"/>
      <c r="D21" s="503"/>
      <c r="E21" s="503"/>
      <c r="F21" s="503"/>
      <c r="G21" s="455">
        <v>0</v>
      </c>
      <c r="H21" s="455">
        <v>0</v>
      </c>
      <c r="I21" s="455">
        <v>0</v>
      </c>
      <c r="J21" s="437"/>
      <c r="K21" s="497"/>
    </row>
    <row r="22" spans="1:11" ht="19.899999999999999" customHeight="1">
      <c r="A22" s="168" t="s">
        <v>157</v>
      </c>
      <c r="B22" s="181" t="s">
        <v>998</v>
      </c>
      <c r="C22" s="455">
        <v>2007372232.6333332</v>
      </c>
      <c r="D22" s="455">
        <v>2004918603.5249999</v>
      </c>
      <c r="E22" s="455">
        <v>1978026202.075</v>
      </c>
      <c r="F22" s="455"/>
      <c r="G22" s="455">
        <v>385263831.52291662</v>
      </c>
      <c r="H22" s="455">
        <v>389034989.42500001</v>
      </c>
      <c r="I22" s="455">
        <v>391738470.78333336</v>
      </c>
      <c r="J22" s="437"/>
      <c r="K22" s="497"/>
    </row>
    <row r="23" spans="1:11" ht="25.5">
      <c r="A23" s="168" t="s">
        <v>158</v>
      </c>
      <c r="B23" s="441" t="s">
        <v>999</v>
      </c>
      <c r="C23" s="455">
        <v>198973842.31666669</v>
      </c>
      <c r="D23" s="455">
        <v>204565507.57500002</v>
      </c>
      <c r="E23" s="455">
        <v>213858861.92500004</v>
      </c>
      <c r="F23" s="455"/>
      <c r="G23" s="455">
        <v>198973842.31666669</v>
      </c>
      <c r="H23" s="455">
        <v>204565507.57500002</v>
      </c>
      <c r="I23" s="455">
        <v>213858861.92500004</v>
      </c>
      <c r="J23" s="437"/>
      <c r="K23" s="497"/>
    </row>
    <row r="24" spans="1:11" ht="25.5">
      <c r="A24" s="168" t="s">
        <v>159</v>
      </c>
      <c r="B24" s="441" t="s">
        <v>1000</v>
      </c>
      <c r="C24" s="455">
        <v>0</v>
      </c>
      <c r="D24" s="455">
        <v>0</v>
      </c>
      <c r="E24" s="455">
        <v>0</v>
      </c>
      <c r="F24" s="455"/>
      <c r="G24" s="455">
        <v>0</v>
      </c>
      <c r="H24" s="455">
        <v>0</v>
      </c>
      <c r="I24" s="455">
        <v>0</v>
      </c>
      <c r="J24" s="437"/>
      <c r="K24" s="497"/>
    </row>
    <row r="25" spans="1:11" ht="19.899999999999999" customHeight="1">
      <c r="A25" s="168" t="s">
        <v>160</v>
      </c>
      <c r="B25" s="441" t="s">
        <v>1001</v>
      </c>
      <c r="C25" s="455">
        <v>1808398390.3166666</v>
      </c>
      <c r="D25" s="455">
        <v>1800353095.95</v>
      </c>
      <c r="E25" s="455">
        <v>1764167340.1500003</v>
      </c>
      <c r="F25" s="455"/>
      <c r="G25" s="455">
        <v>186289989.20625004</v>
      </c>
      <c r="H25" s="455">
        <v>184469481.84999999</v>
      </c>
      <c r="I25" s="455">
        <v>177879608.85833335</v>
      </c>
      <c r="J25" s="437"/>
      <c r="K25" s="497"/>
    </row>
    <row r="26" spans="1:11" ht="19.899999999999999" customHeight="1">
      <c r="A26" s="168" t="s">
        <v>161</v>
      </c>
      <c r="B26" s="181" t="s">
        <v>1002</v>
      </c>
      <c r="C26" s="455">
        <v>18223066.183333334</v>
      </c>
      <c r="D26" s="455">
        <v>18063535.716666669</v>
      </c>
      <c r="E26" s="455">
        <v>18053068.841666669</v>
      </c>
      <c r="F26" s="455"/>
      <c r="G26" s="455">
        <v>230.06666666666669</v>
      </c>
      <c r="H26" s="455">
        <v>198.69166666666669</v>
      </c>
      <c r="I26" s="455">
        <v>7781.3416666666672</v>
      </c>
      <c r="J26" s="437"/>
      <c r="K26" s="497"/>
    </row>
    <row r="27" spans="1:11" ht="19.899999999999999" customHeight="1">
      <c r="A27" s="168" t="s">
        <v>162</v>
      </c>
      <c r="B27" s="181" t="s">
        <v>1003</v>
      </c>
      <c r="C27" s="455">
        <v>1236356278.1583335</v>
      </c>
      <c r="D27" s="455">
        <v>1227806341.2916667</v>
      </c>
      <c r="E27" s="455">
        <v>1219559963.9083333</v>
      </c>
      <c r="F27" s="455"/>
      <c r="G27" s="455">
        <v>43218615.563666664</v>
      </c>
      <c r="H27" s="455">
        <v>42980009.293583333</v>
      </c>
      <c r="I27" s="455">
        <v>42833127.733916678</v>
      </c>
      <c r="J27" s="437"/>
      <c r="K27" s="497"/>
    </row>
    <row r="28" spans="1:11" ht="19.899999999999999" customHeight="1">
      <c r="A28" s="168" t="s">
        <v>163</v>
      </c>
      <c r="B28" s="181" t="s">
        <v>1004</v>
      </c>
      <c r="C28" s="498"/>
      <c r="D28" s="499"/>
      <c r="E28" s="499"/>
      <c r="F28" s="500"/>
      <c r="G28" s="455">
        <v>2251225998.5994172</v>
      </c>
      <c r="H28" s="455">
        <v>2285492611.2996669</v>
      </c>
      <c r="I28" s="455">
        <v>2342433577.1767502</v>
      </c>
      <c r="J28" s="437"/>
      <c r="K28" s="497"/>
    </row>
    <row r="29" spans="1:11" ht="19.899999999999999" customHeight="1">
      <c r="A29" s="440" t="s">
        <v>1005</v>
      </c>
      <c r="B29" s="439"/>
      <c r="C29" s="501"/>
      <c r="D29" s="501"/>
      <c r="E29" s="501"/>
      <c r="F29" s="501"/>
      <c r="G29" s="501"/>
      <c r="H29" s="501"/>
      <c r="I29" s="501"/>
      <c r="J29" s="442"/>
      <c r="K29" s="497"/>
    </row>
    <row r="30" spans="1:11" ht="19.899999999999999" customHeight="1">
      <c r="A30" s="168" t="s">
        <v>164</v>
      </c>
      <c r="B30" s="181" t="s">
        <v>1006</v>
      </c>
      <c r="C30" s="455">
        <v>0</v>
      </c>
      <c r="D30" s="455">
        <v>0</v>
      </c>
      <c r="E30" s="455">
        <v>0</v>
      </c>
      <c r="F30" s="455"/>
      <c r="G30" s="455">
        <v>0</v>
      </c>
      <c r="H30" s="455">
        <v>0</v>
      </c>
      <c r="I30" s="455">
        <v>0</v>
      </c>
      <c r="J30" s="437"/>
      <c r="K30" s="497"/>
    </row>
    <row r="31" spans="1:11" ht="19.899999999999999" customHeight="1">
      <c r="A31" s="168" t="s">
        <v>165</v>
      </c>
      <c r="B31" s="181" t="s">
        <v>1007</v>
      </c>
      <c r="C31" s="455">
        <v>301835255.57499999</v>
      </c>
      <c r="D31" s="455">
        <v>363114422.41666669</v>
      </c>
      <c r="E31" s="455">
        <v>480815724.89166659</v>
      </c>
      <c r="F31" s="455"/>
      <c r="G31" s="455">
        <v>237856279.5</v>
      </c>
      <c r="H31" s="455">
        <v>299960163.34583336</v>
      </c>
      <c r="I31" s="455">
        <v>424656249.16666669</v>
      </c>
      <c r="J31" s="437"/>
      <c r="K31" s="497"/>
    </row>
    <row r="32" spans="1:11" ht="19.899999999999999" customHeight="1">
      <c r="A32" s="168" t="s">
        <v>166</v>
      </c>
      <c r="B32" s="181" t="s">
        <v>1008</v>
      </c>
      <c r="C32" s="455">
        <v>241307959.16666663</v>
      </c>
      <c r="D32" s="455">
        <v>249741805.58333334</v>
      </c>
      <c r="E32" s="455">
        <v>253400988.96499994</v>
      </c>
      <c r="F32" s="455"/>
      <c r="G32" s="455">
        <v>207844731.67333332</v>
      </c>
      <c r="H32" s="455">
        <v>211703905.62333333</v>
      </c>
      <c r="I32" s="455">
        <v>219639104.91299999</v>
      </c>
      <c r="J32" s="437"/>
      <c r="K32" s="497"/>
    </row>
    <row r="33" spans="1:11" ht="60" customHeight="1">
      <c r="A33" s="168" t="s">
        <v>967</v>
      </c>
      <c r="B33" s="181" t="s">
        <v>1009</v>
      </c>
      <c r="C33" s="498"/>
      <c r="D33" s="499"/>
      <c r="E33" s="499"/>
      <c r="F33" s="500"/>
      <c r="G33" s="455">
        <v>0</v>
      </c>
      <c r="H33" s="455">
        <v>0</v>
      </c>
      <c r="I33" s="455">
        <v>0</v>
      </c>
      <c r="J33" s="437"/>
      <c r="K33" s="497"/>
    </row>
    <row r="34" spans="1:11" ht="25.5">
      <c r="A34" s="168" t="s">
        <v>966</v>
      </c>
      <c r="B34" s="181" t="s">
        <v>1010</v>
      </c>
      <c r="C34" s="498"/>
      <c r="D34" s="499"/>
      <c r="E34" s="499"/>
      <c r="F34" s="500"/>
      <c r="G34" s="455">
        <v>0</v>
      </c>
      <c r="H34" s="455">
        <v>0</v>
      </c>
      <c r="I34" s="455">
        <v>0</v>
      </c>
      <c r="J34" s="437"/>
      <c r="K34" s="497"/>
    </row>
    <row r="35" spans="1:11" ht="19.899999999999999" customHeight="1">
      <c r="A35" s="168" t="s">
        <v>167</v>
      </c>
      <c r="B35" s="181" t="s">
        <v>1011</v>
      </c>
      <c r="C35" s="455">
        <v>543143214.74166667</v>
      </c>
      <c r="D35" s="455">
        <v>612856228</v>
      </c>
      <c r="E35" s="455">
        <v>734216713.85666656</v>
      </c>
      <c r="F35" s="455"/>
      <c r="G35" s="455">
        <v>445701011.17333323</v>
      </c>
      <c r="H35" s="455">
        <v>511664068.96916658</v>
      </c>
      <c r="I35" s="455">
        <v>644295354.07966661</v>
      </c>
      <c r="J35" s="437"/>
      <c r="K35" s="497"/>
    </row>
    <row r="36" spans="1:11" ht="19.899999999999999" customHeight="1">
      <c r="A36" s="168" t="s">
        <v>44</v>
      </c>
      <c r="B36" s="441" t="s">
        <v>1012</v>
      </c>
      <c r="C36" s="455">
        <v>0</v>
      </c>
      <c r="D36" s="455">
        <v>0</v>
      </c>
      <c r="E36" s="455">
        <v>0</v>
      </c>
      <c r="F36" s="455"/>
      <c r="G36" s="455">
        <v>0</v>
      </c>
      <c r="H36" s="455">
        <v>0</v>
      </c>
      <c r="I36" s="455">
        <v>0</v>
      </c>
      <c r="J36" s="437"/>
      <c r="K36" s="497"/>
    </row>
    <row r="37" spans="1:11" ht="19.899999999999999" customHeight="1">
      <c r="A37" s="168" t="s">
        <v>45</v>
      </c>
      <c r="B37" s="441" t="s">
        <v>1013</v>
      </c>
      <c r="C37" s="455">
        <v>0</v>
      </c>
      <c r="D37" s="455">
        <v>0</v>
      </c>
      <c r="E37" s="455">
        <v>0</v>
      </c>
      <c r="F37" s="455"/>
      <c r="G37" s="455">
        <v>0</v>
      </c>
      <c r="H37" s="455">
        <v>0</v>
      </c>
      <c r="I37" s="455">
        <v>0</v>
      </c>
      <c r="J37" s="437"/>
      <c r="K37" s="497"/>
    </row>
    <row r="38" spans="1:11" ht="19.899999999999999" customHeight="1">
      <c r="A38" s="168" t="s">
        <v>46</v>
      </c>
      <c r="B38" s="441" t="s">
        <v>1014</v>
      </c>
      <c r="C38" s="455">
        <v>543143214.74166667</v>
      </c>
      <c r="D38" s="455">
        <v>612856228</v>
      </c>
      <c r="E38" s="455">
        <v>734216713.85666656</v>
      </c>
      <c r="F38" s="455"/>
      <c r="G38" s="455">
        <v>445701011.17333323</v>
      </c>
      <c r="H38" s="455">
        <v>511664068.96916658</v>
      </c>
      <c r="I38" s="455">
        <v>644295354.07966661</v>
      </c>
      <c r="J38" s="437"/>
      <c r="K38" s="497"/>
    </row>
    <row r="39" spans="1:11" ht="19.899999999999999" customHeight="1">
      <c r="A39" s="440" t="s">
        <v>1015</v>
      </c>
      <c r="B39" s="439"/>
      <c r="C39" s="504"/>
      <c r="D39" s="504"/>
      <c r="E39" s="504"/>
      <c r="F39" s="504"/>
      <c r="G39" s="505" t="s">
        <v>1015</v>
      </c>
      <c r="H39" s="505"/>
      <c r="I39" s="505"/>
      <c r="J39" s="438"/>
      <c r="K39" s="497"/>
    </row>
    <row r="40" spans="1:11" ht="19.899999999999999" customHeight="1">
      <c r="A40" s="168" t="s">
        <v>965</v>
      </c>
      <c r="B40" s="181" t="s">
        <v>1016</v>
      </c>
      <c r="C40" s="498"/>
      <c r="D40" s="499"/>
      <c r="E40" s="499"/>
      <c r="F40" s="500"/>
      <c r="G40" s="455">
        <v>3436062804.9265823</v>
      </c>
      <c r="H40" s="455">
        <v>3279718299.4992504</v>
      </c>
      <c r="I40" s="455">
        <v>3073753147.7636666</v>
      </c>
      <c r="J40" s="437"/>
      <c r="K40" s="497"/>
    </row>
    <row r="41" spans="1:11" ht="19.899999999999999" customHeight="1">
      <c r="A41" s="168" t="s">
        <v>169</v>
      </c>
      <c r="B41" s="181" t="s">
        <v>1017</v>
      </c>
      <c r="C41" s="498"/>
      <c r="D41" s="499"/>
      <c r="E41" s="499"/>
      <c r="F41" s="500"/>
      <c r="G41" s="455">
        <v>1805524987.4260833</v>
      </c>
      <c r="H41" s="455">
        <v>1773828542.3304999</v>
      </c>
      <c r="I41" s="455">
        <v>1698138223.0975838</v>
      </c>
      <c r="J41" s="437"/>
      <c r="K41" s="497"/>
    </row>
    <row r="42" spans="1:11" ht="19.899999999999999" customHeight="1">
      <c r="A42" s="168" t="s">
        <v>170</v>
      </c>
      <c r="B42" s="181" t="s">
        <v>1018</v>
      </c>
      <c r="C42" s="436"/>
      <c r="D42" s="435"/>
      <c r="E42" s="435"/>
      <c r="F42" s="434"/>
      <c r="G42" s="433">
        <v>1.919759974162496</v>
      </c>
      <c r="H42" s="433">
        <v>1.8696981772507939</v>
      </c>
      <c r="I42" s="433">
        <v>1.8303356440278249</v>
      </c>
      <c r="J42" s="433"/>
      <c r="K42" s="497"/>
    </row>
    <row r="45" spans="1:11">
      <c r="A45" s="549" t="s">
        <v>1206</v>
      </c>
      <c r="B45" s="450"/>
      <c r="C45" s="450"/>
      <c r="D45" s="450"/>
      <c r="E45" s="450"/>
      <c r="F45" s="450"/>
      <c r="G45" s="450"/>
      <c r="H45" s="450"/>
      <c r="I45" s="450"/>
      <c r="J45" s="450"/>
    </row>
    <row r="46" spans="1:11">
      <c r="A46" s="549"/>
      <c r="B46" s="450"/>
      <c r="C46" s="450"/>
      <c r="D46" s="450"/>
      <c r="E46" s="450"/>
      <c r="F46" s="450"/>
      <c r="G46" s="450"/>
      <c r="H46" s="450"/>
      <c r="I46" s="450"/>
      <c r="J46" s="450"/>
    </row>
    <row r="47" spans="1:11">
      <c r="A47" s="549" t="s">
        <v>1210</v>
      </c>
      <c r="B47" s="450"/>
      <c r="C47" s="450"/>
      <c r="D47" s="450"/>
      <c r="E47" s="450"/>
      <c r="F47" s="450"/>
      <c r="G47" s="450"/>
      <c r="H47" s="450"/>
      <c r="I47" s="450"/>
      <c r="J47" s="450"/>
    </row>
    <row r="48" spans="1:11">
      <c r="A48" s="549"/>
      <c r="B48" s="450"/>
      <c r="C48" s="450"/>
      <c r="D48" s="450"/>
      <c r="E48" s="450"/>
      <c r="F48" s="450"/>
      <c r="G48" s="450"/>
      <c r="H48" s="450"/>
      <c r="I48" s="450"/>
      <c r="J48" s="450"/>
    </row>
    <row r="49" spans="1:10">
      <c r="A49" s="549" t="s">
        <v>1207</v>
      </c>
      <c r="B49" s="450"/>
      <c r="C49" s="450"/>
      <c r="D49" s="450"/>
      <c r="E49" s="450"/>
      <c r="F49" s="450"/>
      <c r="G49" s="450"/>
      <c r="H49" s="450"/>
      <c r="I49" s="450"/>
      <c r="J49" s="450"/>
    </row>
    <row r="50" spans="1:10">
      <c r="A50" s="549"/>
      <c r="B50" s="450"/>
      <c r="C50" s="450"/>
      <c r="D50" s="450"/>
      <c r="E50" s="450"/>
      <c r="F50" s="450"/>
      <c r="G50" s="450"/>
      <c r="H50" s="450"/>
      <c r="I50" s="450"/>
      <c r="J50" s="450"/>
    </row>
    <row r="51" spans="1:10">
      <c r="A51" s="549" t="s">
        <v>1211</v>
      </c>
      <c r="B51" s="450"/>
      <c r="C51" s="450"/>
      <c r="D51" s="450"/>
      <c r="E51" s="450"/>
      <c r="F51" s="450"/>
      <c r="G51" s="450"/>
      <c r="H51" s="450"/>
      <c r="I51" s="450"/>
      <c r="J51" s="450"/>
    </row>
    <row r="52" spans="1:10">
      <c r="A52" s="549"/>
      <c r="B52" s="450"/>
      <c r="C52" s="450"/>
      <c r="D52" s="450"/>
      <c r="E52" s="450"/>
      <c r="F52" s="450"/>
      <c r="G52" s="450"/>
      <c r="H52" s="450"/>
      <c r="I52" s="450"/>
      <c r="J52" s="450"/>
    </row>
    <row r="53" spans="1:10">
      <c r="A53" s="549" t="s">
        <v>1212</v>
      </c>
      <c r="B53" s="450"/>
      <c r="C53" s="450"/>
      <c r="D53" s="450"/>
      <c r="E53" s="450"/>
      <c r="F53" s="450"/>
      <c r="G53" s="450"/>
      <c r="H53" s="450"/>
      <c r="I53" s="450"/>
      <c r="J53" s="450"/>
    </row>
    <row r="54" spans="1:10">
      <c r="A54" s="549"/>
      <c r="B54" s="450"/>
      <c r="C54" s="450"/>
      <c r="D54" s="450"/>
      <c r="E54" s="450"/>
      <c r="F54" s="450"/>
      <c r="G54" s="450"/>
      <c r="H54" s="450"/>
      <c r="I54" s="450"/>
      <c r="J54" s="450"/>
    </row>
    <row r="55" spans="1:10">
      <c r="A55" s="549" t="s">
        <v>1208</v>
      </c>
      <c r="B55" s="450"/>
      <c r="C55" s="450"/>
      <c r="D55" s="450"/>
      <c r="E55" s="450"/>
      <c r="F55" s="450"/>
      <c r="G55" s="450"/>
      <c r="H55" s="450"/>
      <c r="I55" s="450"/>
      <c r="J55" s="450"/>
    </row>
    <row r="56" spans="1:10">
      <c r="A56" s="549"/>
    </row>
    <row r="57" spans="1:10">
      <c r="A57" s="549" t="s">
        <v>1209</v>
      </c>
    </row>
    <row r="59" spans="1:10">
      <c r="A59" s="167"/>
    </row>
  </sheetData>
  <mergeCells count="2">
    <mergeCell ref="C8:F8"/>
    <mergeCell ref="G8:J8"/>
  </mergeCells>
  <hyperlinks>
    <hyperlink ref="A1" location="Index!A1" display="&lt;- zurück" xr:uid="{E2739404-EBBD-4DEF-96C5-D24CCF9458D1}"/>
  </hyperlinks>
  <pageMargins left="0.7" right="0.7" top="0.75" bottom="0.75" header="0.3" footer="0.3"/>
  <pageSetup paperSize="9" scale="3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ADE75-C082-4822-B0CA-B012374A0319}">
  <sheetPr>
    <pageSetUpPr fitToPage="1"/>
  </sheetPr>
  <dimension ref="A1:I45"/>
  <sheetViews>
    <sheetView showGridLines="0" workbookViewId="0">
      <selection activeCell="B8" sqref="B8"/>
    </sheetView>
  </sheetViews>
  <sheetFormatPr baseColWidth="10" defaultColWidth="8.85546875" defaultRowHeight="12.75"/>
  <cols>
    <col min="1" max="1" width="10.85546875" style="100" customWidth="1"/>
    <col min="2" max="2" width="71.140625" style="100" customWidth="1"/>
    <col min="3" max="7" width="21.85546875" style="100" customWidth="1"/>
    <col min="8" max="8" width="8.85546875" style="100"/>
    <col min="9" max="9" width="10.28515625" style="100" bestFit="1" customWidth="1"/>
    <col min="10" max="16384" width="8.85546875" style="100"/>
  </cols>
  <sheetData>
    <row r="1" spans="1:7">
      <c r="A1" s="22" t="s">
        <v>267</v>
      </c>
    </row>
    <row r="3" spans="1:7" ht="24" customHeight="1">
      <c r="A3" s="64" t="s">
        <v>648</v>
      </c>
      <c r="B3" s="170"/>
      <c r="C3" s="164"/>
      <c r="D3" s="164"/>
      <c r="E3" s="164"/>
      <c r="F3" s="164"/>
      <c r="G3" s="164"/>
    </row>
    <row r="4" spans="1:7" ht="15.6" customHeight="1">
      <c r="A4" s="164"/>
      <c r="B4" s="164"/>
      <c r="C4" s="164"/>
      <c r="D4" s="164"/>
      <c r="E4" s="164"/>
      <c r="F4" s="164"/>
      <c r="G4" s="164"/>
    </row>
    <row r="5" spans="1:7" ht="15.6" customHeight="1">
      <c r="A5" s="171"/>
      <c r="B5" s="164"/>
      <c r="C5" s="164"/>
      <c r="D5" s="164"/>
      <c r="E5" s="164"/>
      <c r="F5" s="164"/>
      <c r="G5" s="27" t="s">
        <v>303</v>
      </c>
    </row>
    <row r="6" spans="1:7" ht="15.6" customHeight="1">
      <c r="A6" s="514" t="s">
        <v>987</v>
      </c>
      <c r="B6" s="169"/>
      <c r="C6" s="168" t="s">
        <v>20</v>
      </c>
      <c r="D6" s="168" t="s">
        <v>19</v>
      </c>
      <c r="E6" s="168" t="s">
        <v>18</v>
      </c>
      <c r="F6" s="168" t="s">
        <v>21</v>
      </c>
      <c r="G6" s="168" t="s">
        <v>22</v>
      </c>
    </row>
    <row r="7" spans="1:7" s="167" customFormat="1" ht="25.9" customHeight="1">
      <c r="A7" s="182"/>
      <c r="B7" s="183"/>
      <c r="C7" s="571" t="s">
        <v>631</v>
      </c>
      <c r="D7" s="572"/>
      <c r="E7" s="572"/>
      <c r="F7" s="573"/>
      <c r="G7" s="574" t="s">
        <v>632</v>
      </c>
    </row>
    <row r="8" spans="1:7" s="167" customFormat="1" ht="25.9" customHeight="1">
      <c r="A8" s="184"/>
      <c r="B8" s="172"/>
      <c r="C8" s="168" t="s">
        <v>627</v>
      </c>
      <c r="D8" s="168" t="s">
        <v>628</v>
      </c>
      <c r="E8" s="168" t="s">
        <v>629</v>
      </c>
      <c r="F8" s="168" t="s">
        <v>630</v>
      </c>
      <c r="G8" s="575"/>
    </row>
    <row r="9" spans="1:7" ht="19.899999999999999" customHeight="1">
      <c r="A9" s="576" t="s">
        <v>633</v>
      </c>
      <c r="B9" s="577"/>
      <c r="C9" s="185"/>
      <c r="D9" s="185"/>
      <c r="E9" s="185"/>
      <c r="F9" s="185"/>
      <c r="G9" s="186"/>
    </row>
    <row r="10" spans="1:7" ht="19.899999999999999" customHeight="1">
      <c r="A10" s="187" t="s">
        <v>137</v>
      </c>
      <c r="B10" s="188" t="s">
        <v>634</v>
      </c>
      <c r="C10" s="506">
        <v>3020624453.5599999</v>
      </c>
      <c r="D10" s="506">
        <v>0</v>
      </c>
      <c r="E10" s="506">
        <v>16238490</v>
      </c>
      <c r="F10" s="506">
        <v>1944234.0100000016</v>
      </c>
      <c r="G10" s="506">
        <v>3022568687.5700002</v>
      </c>
    </row>
    <row r="11" spans="1:7" ht="19.899999999999999" customHeight="1">
      <c r="A11" s="168" t="s">
        <v>149</v>
      </c>
      <c r="B11" s="174" t="s">
        <v>635</v>
      </c>
      <c r="C11" s="455">
        <v>3020624453.5599999</v>
      </c>
      <c r="D11" s="455">
        <v>0</v>
      </c>
      <c r="E11" s="455">
        <v>16238490</v>
      </c>
      <c r="F11" s="455">
        <v>1944234.0100000016</v>
      </c>
      <c r="G11" s="455">
        <v>3022568687.5700002</v>
      </c>
    </row>
    <row r="12" spans="1:7" ht="19.899999999999999" customHeight="1">
      <c r="A12" s="168" t="s">
        <v>150</v>
      </c>
      <c r="B12" s="174" t="s">
        <v>636</v>
      </c>
      <c r="C12" s="507"/>
      <c r="D12" s="455">
        <v>0</v>
      </c>
      <c r="E12" s="455">
        <v>0</v>
      </c>
      <c r="F12" s="455">
        <v>0</v>
      </c>
      <c r="G12" s="455">
        <v>0</v>
      </c>
    </row>
    <row r="13" spans="1:7" ht="19.899999999999999" customHeight="1">
      <c r="A13" s="189" t="s">
        <v>151</v>
      </c>
      <c r="B13" s="190" t="s">
        <v>637</v>
      </c>
      <c r="C13" s="507"/>
      <c r="D13" s="506">
        <v>11328474945</v>
      </c>
      <c r="E13" s="506">
        <v>5185275</v>
      </c>
      <c r="F13" s="506">
        <v>152119</v>
      </c>
      <c r="G13" s="506">
        <v>10568839230.75</v>
      </c>
    </row>
    <row r="14" spans="1:7" ht="19.899999999999999" customHeight="1">
      <c r="A14" s="168" t="s">
        <v>152</v>
      </c>
      <c r="B14" s="174" t="s">
        <v>638</v>
      </c>
      <c r="C14" s="507"/>
      <c r="D14" s="455">
        <v>7367857917</v>
      </c>
      <c r="E14" s="455">
        <v>358</v>
      </c>
      <c r="F14" s="455">
        <v>1858</v>
      </c>
      <c r="G14" s="455">
        <v>6999467219.25</v>
      </c>
    </row>
    <row r="15" spans="1:7" ht="19.899999999999999" customHeight="1">
      <c r="A15" s="168" t="s">
        <v>153</v>
      </c>
      <c r="B15" s="174" t="s">
        <v>639</v>
      </c>
      <c r="C15" s="507"/>
      <c r="D15" s="455">
        <v>3960617028</v>
      </c>
      <c r="E15" s="455">
        <v>5184917</v>
      </c>
      <c r="F15" s="455">
        <v>150261</v>
      </c>
      <c r="G15" s="455">
        <v>3569372011.5000005</v>
      </c>
    </row>
    <row r="16" spans="1:7" ht="19.899999999999999" customHeight="1">
      <c r="A16" s="189" t="s">
        <v>154</v>
      </c>
      <c r="B16" s="190" t="s">
        <v>640</v>
      </c>
      <c r="C16" s="507"/>
      <c r="D16" s="506">
        <v>2928033524</v>
      </c>
      <c r="E16" s="506">
        <v>140747932</v>
      </c>
      <c r="F16" s="506">
        <v>1343807106</v>
      </c>
      <c r="G16" s="506">
        <v>2703951809.5</v>
      </c>
    </row>
    <row r="17" spans="1:9" ht="19.899999999999999" customHeight="1">
      <c r="A17" s="168" t="s">
        <v>155</v>
      </c>
      <c r="B17" s="174" t="s">
        <v>641</v>
      </c>
      <c r="C17" s="507"/>
      <c r="D17" s="455">
        <v>270915591</v>
      </c>
      <c r="E17" s="455">
        <v>1066251</v>
      </c>
      <c r="F17" s="455">
        <v>0</v>
      </c>
      <c r="G17" s="455">
        <v>2286320</v>
      </c>
    </row>
    <row r="18" spans="1:9" ht="19.899999999999999" customHeight="1">
      <c r="A18" s="168" t="s">
        <v>156</v>
      </c>
      <c r="B18" s="174" t="s">
        <v>642</v>
      </c>
      <c r="C18" s="507"/>
      <c r="D18" s="455">
        <v>2657117933</v>
      </c>
      <c r="E18" s="455">
        <v>139681681</v>
      </c>
      <c r="F18" s="455">
        <v>1343807106</v>
      </c>
      <c r="G18" s="455">
        <v>2701665489.5</v>
      </c>
    </row>
    <row r="19" spans="1:9" ht="19.899999999999999" customHeight="1">
      <c r="A19" s="189" t="s">
        <v>157</v>
      </c>
      <c r="B19" s="190" t="s">
        <v>643</v>
      </c>
      <c r="C19" s="507"/>
      <c r="D19" s="506">
        <v>0</v>
      </c>
      <c r="E19" s="506">
        <v>0</v>
      </c>
      <c r="F19" s="506">
        <v>0</v>
      </c>
      <c r="G19" s="506">
        <v>0</v>
      </c>
    </row>
    <row r="20" spans="1:9" ht="19.899999999999999" customHeight="1">
      <c r="A20" s="189" t="s">
        <v>158</v>
      </c>
      <c r="B20" s="190" t="s">
        <v>644</v>
      </c>
      <c r="C20" s="506">
        <v>0</v>
      </c>
      <c r="D20" s="506">
        <v>13158174</v>
      </c>
      <c r="E20" s="506">
        <v>207302299</v>
      </c>
      <c r="F20" s="506">
        <v>126453045</v>
      </c>
      <c r="G20" s="506">
        <v>230104194.5</v>
      </c>
    </row>
    <row r="21" spans="1:9" ht="19.899999999999999" customHeight="1">
      <c r="A21" s="168" t="s">
        <v>159</v>
      </c>
      <c r="B21" s="174" t="s">
        <v>645</v>
      </c>
      <c r="C21" s="455">
        <v>0</v>
      </c>
      <c r="D21" s="507"/>
      <c r="E21" s="507"/>
      <c r="F21" s="507"/>
      <c r="G21" s="507"/>
    </row>
    <row r="22" spans="1:9" ht="25.5">
      <c r="A22" s="168" t="s">
        <v>160</v>
      </c>
      <c r="B22" s="176" t="s">
        <v>646</v>
      </c>
      <c r="C22" s="507"/>
      <c r="D22" s="455">
        <v>13158174</v>
      </c>
      <c r="E22" s="455">
        <v>207302299</v>
      </c>
      <c r="F22" s="455">
        <v>126453045</v>
      </c>
      <c r="G22" s="455">
        <v>230104194.5</v>
      </c>
    </row>
    <row r="23" spans="1:9" ht="19.899999999999999" customHeight="1">
      <c r="A23" s="173" t="s">
        <v>161</v>
      </c>
      <c r="B23" s="175" t="s">
        <v>647</v>
      </c>
      <c r="C23" s="507"/>
      <c r="D23" s="507"/>
      <c r="E23" s="507"/>
      <c r="F23" s="507"/>
      <c r="G23" s="453">
        <v>16525463922.32</v>
      </c>
    </row>
    <row r="24" spans="1:9" ht="19.899999999999999" customHeight="1">
      <c r="A24" s="576" t="s">
        <v>650</v>
      </c>
      <c r="B24" s="577"/>
      <c r="C24" s="508"/>
      <c r="D24" s="508"/>
      <c r="E24" s="508"/>
      <c r="F24" s="508"/>
      <c r="G24" s="509"/>
    </row>
    <row r="25" spans="1:9" ht="19.899999999999999" customHeight="1">
      <c r="A25" s="192" t="s">
        <v>162</v>
      </c>
      <c r="B25" s="416" t="s">
        <v>651</v>
      </c>
      <c r="C25" s="507"/>
      <c r="D25" s="507"/>
      <c r="E25" s="507"/>
      <c r="F25" s="507"/>
      <c r="G25" s="506">
        <v>97635146.480000004</v>
      </c>
    </row>
    <row r="26" spans="1:9" ht="25.5">
      <c r="A26" s="192" t="s">
        <v>109</v>
      </c>
      <c r="B26" s="416" t="s">
        <v>652</v>
      </c>
      <c r="C26" s="507"/>
      <c r="D26" s="506">
        <v>75043593</v>
      </c>
      <c r="E26" s="506">
        <v>75844990</v>
      </c>
      <c r="F26" s="506">
        <v>2360173765</v>
      </c>
      <c r="G26" s="506">
        <v>2134402995.8</v>
      </c>
    </row>
    <row r="27" spans="1:9" ht="19.899999999999999" customHeight="1">
      <c r="A27" s="192" t="s">
        <v>163</v>
      </c>
      <c r="B27" s="416" t="s">
        <v>653</v>
      </c>
      <c r="C27" s="507"/>
      <c r="D27" s="506">
        <v>0</v>
      </c>
      <c r="E27" s="506">
        <v>0</v>
      </c>
      <c r="F27" s="506">
        <v>0</v>
      </c>
      <c r="G27" s="506">
        <v>0</v>
      </c>
    </row>
    <row r="28" spans="1:9" ht="19.899999999999999" customHeight="1">
      <c r="A28" s="192" t="s">
        <v>164</v>
      </c>
      <c r="B28" s="416" t="s">
        <v>654</v>
      </c>
      <c r="C28" s="507"/>
      <c r="D28" s="506">
        <v>3332769607</v>
      </c>
      <c r="E28" s="506">
        <v>812398657</v>
      </c>
      <c r="F28" s="506">
        <v>8333455575</v>
      </c>
      <c r="G28" s="506">
        <v>7860090077.8999996</v>
      </c>
    </row>
    <row r="29" spans="1:9" ht="39.6" customHeight="1">
      <c r="A29" s="173" t="s">
        <v>165</v>
      </c>
      <c r="B29" s="417" t="s">
        <v>655</v>
      </c>
      <c r="C29" s="507"/>
      <c r="D29" s="455">
        <v>0</v>
      </c>
      <c r="E29" s="455">
        <v>0</v>
      </c>
      <c r="F29" s="455">
        <v>0</v>
      </c>
      <c r="G29" s="455">
        <v>0</v>
      </c>
      <c r="I29" s="177"/>
    </row>
    <row r="30" spans="1:9" ht="38.25">
      <c r="A30" s="173" t="s">
        <v>166</v>
      </c>
      <c r="B30" s="417" t="s">
        <v>656</v>
      </c>
      <c r="C30" s="507"/>
      <c r="D30" s="455">
        <v>2196261245</v>
      </c>
      <c r="E30" s="455">
        <v>75359802</v>
      </c>
      <c r="F30" s="455">
        <v>674572730</v>
      </c>
      <c r="G30" s="455">
        <v>931878755.5</v>
      </c>
    </row>
    <row r="31" spans="1:9" ht="39.6" customHeight="1">
      <c r="A31" s="173" t="s">
        <v>167</v>
      </c>
      <c r="B31" s="417" t="s">
        <v>657</v>
      </c>
      <c r="C31" s="507"/>
      <c r="D31" s="455">
        <v>668285631</v>
      </c>
      <c r="E31" s="455">
        <v>339554154</v>
      </c>
      <c r="F31" s="455">
        <v>2967624040</v>
      </c>
      <c r="G31" s="455">
        <v>6729064189.3500004</v>
      </c>
    </row>
    <row r="32" spans="1:9" ht="25.5">
      <c r="A32" s="173" t="s">
        <v>168</v>
      </c>
      <c r="B32" s="417" t="s">
        <v>658</v>
      </c>
      <c r="C32" s="507"/>
      <c r="D32" s="455">
        <v>247867181</v>
      </c>
      <c r="E32" s="455">
        <v>114494584</v>
      </c>
      <c r="F32" s="455">
        <v>900525908</v>
      </c>
      <c r="G32" s="455">
        <v>3055723949.0999999</v>
      </c>
    </row>
    <row r="33" spans="1:7" ht="19.899999999999999" customHeight="1">
      <c r="A33" s="173" t="s">
        <v>169</v>
      </c>
      <c r="B33" s="417" t="s">
        <v>659</v>
      </c>
      <c r="C33" s="507"/>
      <c r="D33" s="455">
        <v>385472040</v>
      </c>
      <c r="E33" s="455">
        <v>345772435</v>
      </c>
      <c r="F33" s="455">
        <v>4502672297</v>
      </c>
      <c r="G33" s="455">
        <v>0</v>
      </c>
    </row>
    <row r="34" spans="1:7" ht="25.5">
      <c r="A34" s="173" t="s">
        <v>170</v>
      </c>
      <c r="B34" s="178" t="s">
        <v>658</v>
      </c>
      <c r="C34" s="507"/>
      <c r="D34" s="455">
        <v>119108975</v>
      </c>
      <c r="E34" s="455">
        <v>134273159</v>
      </c>
      <c r="F34" s="455">
        <v>2997728156</v>
      </c>
      <c r="G34" s="455">
        <v>0</v>
      </c>
    </row>
    <row r="35" spans="1:7" ht="39.6" customHeight="1">
      <c r="A35" s="173" t="s">
        <v>171</v>
      </c>
      <c r="B35" s="176" t="s">
        <v>660</v>
      </c>
      <c r="C35" s="507"/>
      <c r="D35" s="455">
        <v>82750691</v>
      </c>
      <c r="E35" s="455">
        <v>51712266</v>
      </c>
      <c r="F35" s="455">
        <v>188586508</v>
      </c>
      <c r="G35" s="455">
        <v>199147133.05000001</v>
      </c>
    </row>
    <row r="36" spans="1:7" ht="19.899999999999999" customHeight="1">
      <c r="A36" s="192" t="s">
        <v>172</v>
      </c>
      <c r="B36" s="193" t="s">
        <v>661</v>
      </c>
      <c r="C36" s="507"/>
      <c r="D36" s="506">
        <v>0</v>
      </c>
      <c r="E36" s="506">
        <v>0</v>
      </c>
      <c r="F36" s="506">
        <v>0</v>
      </c>
      <c r="G36" s="506">
        <v>0</v>
      </c>
    </row>
    <row r="37" spans="1:7" ht="19.899999999999999" customHeight="1">
      <c r="A37" s="192" t="s">
        <v>173</v>
      </c>
      <c r="B37" s="193" t="s">
        <v>662</v>
      </c>
      <c r="C37" s="510"/>
      <c r="D37" s="506">
        <v>139938765</v>
      </c>
      <c r="E37" s="506">
        <v>48804738</v>
      </c>
      <c r="F37" s="506">
        <v>1212573402</v>
      </c>
      <c r="G37" s="506">
        <v>1251853145</v>
      </c>
    </row>
    <row r="38" spans="1:7" ht="19.899999999999999" customHeight="1">
      <c r="A38" s="173" t="s">
        <v>174</v>
      </c>
      <c r="B38" s="174" t="s">
        <v>663</v>
      </c>
      <c r="C38" s="507"/>
      <c r="D38" s="507"/>
      <c r="E38" s="507"/>
      <c r="F38" s="455">
        <v>0</v>
      </c>
      <c r="G38" s="455">
        <v>0</v>
      </c>
    </row>
    <row r="39" spans="1:7" ht="25.5">
      <c r="A39" s="173" t="s">
        <v>175</v>
      </c>
      <c r="B39" s="176" t="s">
        <v>664</v>
      </c>
      <c r="C39" s="507"/>
      <c r="D39" s="455">
        <v>0</v>
      </c>
      <c r="E39" s="455">
        <v>0</v>
      </c>
      <c r="F39" s="455">
        <v>0</v>
      </c>
      <c r="G39" s="455">
        <v>0</v>
      </c>
    </row>
    <row r="40" spans="1:7" ht="19.899999999999999" customHeight="1">
      <c r="A40" s="173" t="s">
        <v>176</v>
      </c>
      <c r="B40" s="174" t="s">
        <v>665</v>
      </c>
      <c r="C40" s="507"/>
      <c r="D40" s="511">
        <v>1279250</v>
      </c>
      <c r="E40" s="512"/>
      <c r="F40" s="512"/>
      <c r="G40" s="455">
        <v>1279250</v>
      </c>
    </row>
    <row r="41" spans="1:7" ht="19.899999999999999" customHeight="1">
      <c r="A41" s="173" t="s">
        <v>179</v>
      </c>
      <c r="B41" s="174" t="s">
        <v>666</v>
      </c>
      <c r="C41" s="507"/>
      <c r="D41" s="513">
        <v>2960330</v>
      </c>
      <c r="E41" s="512"/>
      <c r="F41" s="512"/>
      <c r="G41" s="455">
        <v>148016.5</v>
      </c>
    </row>
    <row r="42" spans="1:7" ht="19.899999999999999" customHeight="1">
      <c r="A42" s="173" t="s">
        <v>180</v>
      </c>
      <c r="B42" s="174" t="s">
        <v>667</v>
      </c>
      <c r="C42" s="507"/>
      <c r="D42" s="455">
        <v>135699185</v>
      </c>
      <c r="E42" s="455">
        <v>48804738</v>
      </c>
      <c r="F42" s="455">
        <v>1212573402</v>
      </c>
      <c r="G42" s="455">
        <v>1250425878.5</v>
      </c>
    </row>
    <row r="43" spans="1:7" ht="19.899999999999999" customHeight="1">
      <c r="A43" s="192" t="s">
        <v>181</v>
      </c>
      <c r="B43" s="193" t="s">
        <v>668</v>
      </c>
      <c r="C43" s="507"/>
      <c r="D43" s="455">
        <v>1603547310</v>
      </c>
      <c r="E43" s="455">
        <v>356628435</v>
      </c>
      <c r="F43" s="455">
        <v>1031436767</v>
      </c>
      <c r="G43" s="455">
        <v>169427358.02500001</v>
      </c>
    </row>
    <row r="44" spans="1:7" ht="19.899999999999999" customHeight="1">
      <c r="A44" s="173" t="s">
        <v>182</v>
      </c>
      <c r="B44" s="179" t="s">
        <v>669</v>
      </c>
      <c r="C44" s="507"/>
      <c r="D44" s="507"/>
      <c r="E44" s="507"/>
      <c r="F44" s="507"/>
      <c r="G44" s="453">
        <v>11513408723.205</v>
      </c>
    </row>
    <row r="45" spans="1:7" ht="19.899999999999999" customHeight="1">
      <c r="A45" s="173" t="s">
        <v>183</v>
      </c>
      <c r="B45" s="179" t="s">
        <v>670</v>
      </c>
      <c r="C45" s="191"/>
      <c r="D45" s="191"/>
      <c r="E45" s="191"/>
      <c r="F45" s="191"/>
      <c r="G45" s="344">
        <v>1.4353233103775189</v>
      </c>
    </row>
  </sheetData>
  <mergeCells count="4">
    <mergeCell ref="C7:F7"/>
    <mergeCell ref="G7:G8"/>
    <mergeCell ref="A9:B9"/>
    <mergeCell ref="A24:B24"/>
  </mergeCells>
  <hyperlinks>
    <hyperlink ref="A1" location="Index!A1" display="&lt;- zurück" xr:uid="{265C3B66-E26D-45A2-A825-746C2C7B1939}"/>
  </hyperlinks>
  <pageMargins left="0.7" right="0.7" top="0.75" bottom="0.75" header="0.3" footer="0.3"/>
  <pageSetup paperSize="9" scale="4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4843-E822-40B8-8AD9-38B6F28D908F}">
  <dimension ref="A1:Q39"/>
  <sheetViews>
    <sheetView showGridLines="0" workbookViewId="0">
      <selection activeCell="D29" sqref="D29"/>
    </sheetView>
  </sheetViews>
  <sheetFormatPr baseColWidth="10" defaultColWidth="9.140625" defaultRowHeight="12.75"/>
  <cols>
    <col min="1" max="1" width="11" style="194" customWidth="1"/>
    <col min="2" max="2" width="33.140625" style="194" customWidth="1"/>
    <col min="3" max="17" width="15.5703125" style="194" customWidth="1"/>
    <col min="18" max="16384" width="9.140625" style="194"/>
  </cols>
  <sheetData>
    <row r="1" spans="1:17">
      <c r="A1" s="22" t="s">
        <v>267</v>
      </c>
    </row>
    <row r="3" spans="1:17" ht="24" customHeight="1">
      <c r="A3" s="64" t="s">
        <v>693</v>
      </c>
      <c r="B3" s="33"/>
      <c r="C3" s="33"/>
      <c r="D3" s="33"/>
      <c r="E3" s="33"/>
      <c r="F3" s="33"/>
      <c r="G3" s="33"/>
      <c r="H3" s="33"/>
      <c r="I3" s="33"/>
      <c r="J3" s="33"/>
      <c r="K3" s="33"/>
      <c r="L3" s="33"/>
      <c r="M3" s="33"/>
      <c r="N3" s="33"/>
    </row>
    <row r="5" spans="1:17">
      <c r="A5" s="195"/>
      <c r="Q5" s="27" t="s">
        <v>303</v>
      </c>
    </row>
    <row r="6" spans="1:17">
      <c r="A6" s="195"/>
      <c r="C6" s="208" t="s">
        <v>20</v>
      </c>
      <c r="D6" s="208" t="s">
        <v>19</v>
      </c>
      <c r="E6" s="208" t="s">
        <v>18</v>
      </c>
      <c r="F6" s="208" t="s">
        <v>21</v>
      </c>
      <c r="G6" s="208" t="s">
        <v>22</v>
      </c>
      <c r="H6" s="208" t="s">
        <v>38</v>
      </c>
      <c r="I6" s="208" t="s">
        <v>39</v>
      </c>
      <c r="J6" s="208" t="s">
        <v>40</v>
      </c>
      <c r="K6" s="208" t="s">
        <v>58</v>
      </c>
      <c r="L6" s="208" t="s">
        <v>59</v>
      </c>
      <c r="M6" s="208" t="s">
        <v>60</v>
      </c>
      <c r="N6" s="208" t="s">
        <v>61</v>
      </c>
      <c r="O6" s="208" t="s">
        <v>62</v>
      </c>
      <c r="P6" s="208" t="s">
        <v>110</v>
      </c>
      <c r="Q6" s="208" t="s">
        <v>111</v>
      </c>
    </row>
    <row r="7" spans="1:17" ht="36" customHeight="1">
      <c r="A7" s="196"/>
      <c r="B7" s="197"/>
      <c r="C7" s="582" t="s">
        <v>671</v>
      </c>
      <c r="D7" s="583"/>
      <c r="E7" s="583"/>
      <c r="F7" s="583"/>
      <c r="G7" s="583"/>
      <c r="H7" s="584"/>
      <c r="I7" s="582" t="s">
        <v>679</v>
      </c>
      <c r="J7" s="583"/>
      <c r="K7" s="583"/>
      <c r="L7" s="583"/>
      <c r="M7" s="583"/>
      <c r="N7" s="584"/>
      <c r="O7" s="585" t="s">
        <v>680</v>
      </c>
      <c r="P7" s="582" t="s">
        <v>681</v>
      </c>
      <c r="Q7" s="584"/>
    </row>
    <row r="8" spans="1:17" ht="55.5" customHeight="1">
      <c r="A8" s="196"/>
      <c r="B8" s="197"/>
      <c r="C8" s="586" t="s">
        <v>672</v>
      </c>
      <c r="D8" s="587"/>
      <c r="E8" s="588"/>
      <c r="F8" s="586" t="s">
        <v>673</v>
      </c>
      <c r="G8" s="587"/>
      <c r="H8" s="588"/>
      <c r="I8" s="586" t="s">
        <v>677</v>
      </c>
      <c r="J8" s="587"/>
      <c r="K8" s="588"/>
      <c r="L8" s="586" t="s">
        <v>678</v>
      </c>
      <c r="M8" s="587"/>
      <c r="N8" s="588"/>
      <c r="O8" s="585"/>
      <c r="P8" s="585" t="s">
        <v>682</v>
      </c>
      <c r="Q8" s="585" t="s">
        <v>683</v>
      </c>
    </row>
    <row r="9" spans="1:17" ht="29.45" customHeight="1">
      <c r="A9" s="198"/>
      <c r="B9" s="199"/>
      <c r="C9" s="207"/>
      <c r="D9" s="200" t="s">
        <v>674</v>
      </c>
      <c r="E9" s="200" t="s">
        <v>675</v>
      </c>
      <c r="F9" s="207"/>
      <c r="G9" s="200" t="s">
        <v>675</v>
      </c>
      <c r="H9" s="200" t="s">
        <v>676</v>
      </c>
      <c r="I9" s="207"/>
      <c r="J9" s="200" t="s">
        <v>674</v>
      </c>
      <c r="K9" s="200" t="s">
        <v>675</v>
      </c>
      <c r="L9" s="207"/>
      <c r="M9" s="200" t="s">
        <v>675</v>
      </c>
      <c r="N9" s="200" t="s">
        <v>676</v>
      </c>
      <c r="O9" s="585"/>
      <c r="P9" s="585"/>
      <c r="Q9" s="585"/>
    </row>
    <row r="10" spans="1:17" ht="25.5">
      <c r="A10" s="200" t="s">
        <v>112</v>
      </c>
      <c r="B10" s="201" t="s">
        <v>684</v>
      </c>
      <c r="C10" s="515">
        <v>1751134363.72</v>
      </c>
      <c r="D10" s="515">
        <v>1751134363.72</v>
      </c>
      <c r="E10" s="515">
        <v>0</v>
      </c>
      <c r="F10" s="515">
        <v>0</v>
      </c>
      <c r="G10" s="515">
        <v>0</v>
      </c>
      <c r="H10" s="515">
        <v>0</v>
      </c>
      <c r="I10" s="515">
        <v>-35419.839999999997</v>
      </c>
      <c r="J10" s="515">
        <v>-35419.839999999997</v>
      </c>
      <c r="K10" s="515">
        <v>0</v>
      </c>
      <c r="L10" s="515">
        <v>0</v>
      </c>
      <c r="M10" s="515">
        <v>0</v>
      </c>
      <c r="N10" s="515">
        <v>0</v>
      </c>
      <c r="O10" s="515"/>
      <c r="P10" s="515">
        <v>0</v>
      </c>
      <c r="Q10" s="515">
        <v>0</v>
      </c>
    </row>
    <row r="11" spans="1:17">
      <c r="A11" s="200" t="s">
        <v>63</v>
      </c>
      <c r="B11" s="201" t="s">
        <v>685</v>
      </c>
      <c r="C11" s="515">
        <v>17055649373.17</v>
      </c>
      <c r="D11" s="515">
        <v>13517195238.66</v>
      </c>
      <c r="E11" s="515">
        <v>3523181935.8499999</v>
      </c>
      <c r="F11" s="515">
        <v>540254842.87</v>
      </c>
      <c r="G11" s="515">
        <v>0</v>
      </c>
      <c r="H11" s="515">
        <v>535573534.69999999</v>
      </c>
      <c r="I11" s="515">
        <v>-151870948</v>
      </c>
      <c r="J11" s="515">
        <v>-37075418.579999998</v>
      </c>
      <c r="K11" s="515">
        <v>-114795529.42</v>
      </c>
      <c r="L11" s="515">
        <v>-233984002.66999999</v>
      </c>
      <c r="M11" s="515">
        <v>0</v>
      </c>
      <c r="N11" s="515">
        <v>-233984002.68000001</v>
      </c>
      <c r="O11" s="515">
        <v>-3450499.43</v>
      </c>
      <c r="P11" s="515">
        <v>9602074676.8400002</v>
      </c>
      <c r="Q11" s="515">
        <v>211856770.05000001</v>
      </c>
    </row>
    <row r="12" spans="1:17">
      <c r="A12" s="202" t="s">
        <v>64</v>
      </c>
      <c r="B12" s="203" t="s">
        <v>686</v>
      </c>
      <c r="C12" s="515">
        <v>0</v>
      </c>
      <c r="D12" s="515">
        <v>0</v>
      </c>
      <c r="E12" s="515">
        <v>0</v>
      </c>
      <c r="F12" s="515">
        <v>0</v>
      </c>
      <c r="G12" s="515">
        <v>0</v>
      </c>
      <c r="H12" s="515">
        <v>0</v>
      </c>
      <c r="I12" s="515">
        <v>0</v>
      </c>
      <c r="J12" s="515">
        <v>0</v>
      </c>
      <c r="K12" s="515">
        <v>0</v>
      </c>
      <c r="L12" s="515">
        <v>0</v>
      </c>
      <c r="M12" s="515">
        <v>0</v>
      </c>
      <c r="N12" s="515">
        <v>0</v>
      </c>
      <c r="O12" s="515">
        <v>0</v>
      </c>
      <c r="P12" s="515">
        <v>0</v>
      </c>
      <c r="Q12" s="515">
        <v>0</v>
      </c>
    </row>
    <row r="13" spans="1:17">
      <c r="A13" s="202" t="s">
        <v>113</v>
      </c>
      <c r="B13" s="203" t="s">
        <v>687</v>
      </c>
      <c r="C13" s="515">
        <v>351085511.81</v>
      </c>
      <c r="D13" s="515">
        <v>307845265.74000001</v>
      </c>
      <c r="E13" s="515">
        <v>42970296.030000001</v>
      </c>
      <c r="F13" s="515">
        <v>584776.91</v>
      </c>
      <c r="G13" s="515">
        <v>0</v>
      </c>
      <c r="H13" s="515">
        <v>584776.91</v>
      </c>
      <c r="I13" s="515">
        <v>-1481015.66</v>
      </c>
      <c r="J13" s="515">
        <v>-386230.45</v>
      </c>
      <c r="K13" s="515">
        <v>-1094785.21</v>
      </c>
      <c r="L13" s="515">
        <v>-141737.88</v>
      </c>
      <c r="M13" s="515">
        <v>0</v>
      </c>
      <c r="N13" s="515">
        <v>-141737.89000000001</v>
      </c>
      <c r="O13" s="515">
        <v>0</v>
      </c>
      <c r="P13" s="515">
        <v>40315049.219999999</v>
      </c>
      <c r="Q13" s="515">
        <v>394625.27</v>
      </c>
    </row>
    <row r="14" spans="1:17">
      <c r="A14" s="202" t="s">
        <v>114</v>
      </c>
      <c r="B14" s="203" t="s">
        <v>688</v>
      </c>
      <c r="C14" s="515">
        <v>2045681479.04</v>
      </c>
      <c r="D14" s="515">
        <v>2045679601.3699999</v>
      </c>
      <c r="E14" s="515">
        <v>1877.67</v>
      </c>
      <c r="F14" s="515">
        <v>0</v>
      </c>
      <c r="G14" s="515">
        <v>0</v>
      </c>
      <c r="H14" s="515">
        <v>0</v>
      </c>
      <c r="I14" s="515">
        <v>-635124.97</v>
      </c>
      <c r="J14" s="515">
        <v>-634971.31000000006</v>
      </c>
      <c r="K14" s="515">
        <v>-153.66</v>
      </c>
      <c r="L14" s="515">
        <v>0</v>
      </c>
      <c r="M14" s="515">
        <v>0</v>
      </c>
      <c r="N14" s="515">
        <v>0</v>
      </c>
      <c r="O14" s="515">
        <v>0</v>
      </c>
      <c r="P14" s="515">
        <v>582679.87</v>
      </c>
      <c r="Q14" s="515">
        <v>0</v>
      </c>
    </row>
    <row r="15" spans="1:17" ht="25.5">
      <c r="A15" s="202" t="s">
        <v>115</v>
      </c>
      <c r="B15" s="203" t="s">
        <v>689</v>
      </c>
      <c r="C15" s="515">
        <v>559847522.76999998</v>
      </c>
      <c r="D15" s="515">
        <v>530824878.24000001</v>
      </c>
      <c r="E15" s="515">
        <v>29022644.530000001</v>
      </c>
      <c r="F15" s="515">
        <v>20131234.609999999</v>
      </c>
      <c r="G15" s="515">
        <v>0</v>
      </c>
      <c r="H15" s="515">
        <v>20131234.609999999</v>
      </c>
      <c r="I15" s="515">
        <v>-1703798.55</v>
      </c>
      <c r="J15" s="515">
        <v>-876705.16</v>
      </c>
      <c r="K15" s="515">
        <v>-827093.39</v>
      </c>
      <c r="L15" s="515">
        <v>-6441278.2300000004</v>
      </c>
      <c r="M15" s="515">
        <v>0</v>
      </c>
      <c r="N15" s="515">
        <v>-6441278.2300000004</v>
      </c>
      <c r="O15" s="515">
        <v>-107129.67</v>
      </c>
      <c r="P15" s="515">
        <v>155548625.61000001</v>
      </c>
      <c r="Q15" s="515">
        <v>10775115.210000001</v>
      </c>
    </row>
    <row r="16" spans="1:17" ht="25.5">
      <c r="A16" s="202" t="s">
        <v>116</v>
      </c>
      <c r="B16" s="203" t="s">
        <v>690</v>
      </c>
      <c r="C16" s="515">
        <v>8413246058.1199999</v>
      </c>
      <c r="D16" s="515">
        <v>5640467762.4399996</v>
      </c>
      <c r="E16" s="515">
        <v>2759584939.79</v>
      </c>
      <c r="F16" s="515">
        <v>357362628.94999999</v>
      </c>
      <c r="G16" s="515">
        <v>0</v>
      </c>
      <c r="H16" s="515">
        <v>355385395.54000002</v>
      </c>
      <c r="I16" s="515">
        <v>-113980320.36</v>
      </c>
      <c r="J16" s="515">
        <v>-25242588.359999999</v>
      </c>
      <c r="K16" s="515">
        <v>-88737732</v>
      </c>
      <c r="L16" s="515">
        <v>-155826571.83000001</v>
      </c>
      <c r="M16" s="515">
        <v>0</v>
      </c>
      <c r="N16" s="515">
        <v>-155826571.83000001</v>
      </c>
      <c r="O16" s="515">
        <v>-1207872.04</v>
      </c>
      <c r="P16" s="515">
        <v>5442385245.2600002</v>
      </c>
      <c r="Q16" s="515">
        <v>134745492.96000001</v>
      </c>
    </row>
    <row r="17" spans="1:17">
      <c r="A17" s="202" t="s">
        <v>117</v>
      </c>
      <c r="B17" s="209" t="s">
        <v>692</v>
      </c>
      <c r="C17" s="515">
        <v>5920228470.6599998</v>
      </c>
      <c r="D17" s="515">
        <v>3690004028.6599998</v>
      </c>
      <c r="E17" s="515">
        <v>2219666482.8200002</v>
      </c>
      <c r="F17" s="515">
        <v>286149228.29000002</v>
      </c>
      <c r="G17" s="515">
        <v>0</v>
      </c>
      <c r="H17" s="515">
        <v>284171994.88999999</v>
      </c>
      <c r="I17" s="515">
        <v>-93631454.989999995</v>
      </c>
      <c r="J17" s="515">
        <v>-18966961.550000001</v>
      </c>
      <c r="K17" s="515">
        <v>-74664493.439999998</v>
      </c>
      <c r="L17" s="515">
        <v>-128767263.16</v>
      </c>
      <c r="M17" s="515">
        <v>0</v>
      </c>
      <c r="N17" s="515">
        <v>-128767263.16</v>
      </c>
      <c r="O17" s="515">
        <v>-380000</v>
      </c>
      <c r="P17" s="515">
        <v>3793463525.0700002</v>
      </c>
      <c r="Q17" s="515">
        <v>106775378.45999999</v>
      </c>
    </row>
    <row r="18" spans="1:17">
      <c r="A18" s="202" t="s">
        <v>118</v>
      </c>
      <c r="B18" s="203" t="s">
        <v>691</v>
      </c>
      <c r="C18" s="515">
        <v>5685788801.4300003</v>
      </c>
      <c r="D18" s="515">
        <v>4992377730.8699999</v>
      </c>
      <c r="E18" s="515">
        <v>691602177.83000004</v>
      </c>
      <c r="F18" s="515">
        <v>162176202.40000001</v>
      </c>
      <c r="G18" s="515">
        <v>0</v>
      </c>
      <c r="H18" s="515">
        <v>159472127.63999999</v>
      </c>
      <c r="I18" s="515">
        <v>-34070688.460000001</v>
      </c>
      <c r="J18" s="515">
        <v>-9934923.3000000007</v>
      </c>
      <c r="K18" s="515">
        <v>-24135765.16</v>
      </c>
      <c r="L18" s="515">
        <v>-71574414.730000004</v>
      </c>
      <c r="M18" s="515">
        <v>0</v>
      </c>
      <c r="N18" s="515">
        <v>-71574414.730000004</v>
      </c>
      <c r="O18" s="515">
        <v>-2135497.7200000002</v>
      </c>
      <c r="P18" s="515">
        <v>3963243076.8800001</v>
      </c>
      <c r="Q18" s="515">
        <v>65941536.609999999</v>
      </c>
    </row>
    <row r="19" spans="1:17">
      <c r="A19" s="200" t="s">
        <v>119</v>
      </c>
      <c r="B19" s="201" t="s">
        <v>548</v>
      </c>
      <c r="C19" s="515">
        <v>1190620245.4100001</v>
      </c>
      <c r="D19" s="515">
        <v>1178908858.1500001</v>
      </c>
      <c r="E19" s="515">
        <v>11033316.76</v>
      </c>
      <c r="F19" s="515">
        <v>0</v>
      </c>
      <c r="G19" s="515">
        <v>0</v>
      </c>
      <c r="H19" s="515">
        <v>0</v>
      </c>
      <c r="I19" s="515">
        <v>-497696.47</v>
      </c>
      <c r="J19" s="515">
        <v>-496649.18</v>
      </c>
      <c r="K19" s="515">
        <v>-1047.29</v>
      </c>
      <c r="L19" s="515">
        <v>0</v>
      </c>
      <c r="M19" s="515">
        <v>0</v>
      </c>
      <c r="N19" s="515">
        <v>0</v>
      </c>
      <c r="O19" s="515">
        <v>0</v>
      </c>
      <c r="P19" s="515">
        <v>136820241.16</v>
      </c>
      <c r="Q19" s="515">
        <v>0</v>
      </c>
    </row>
    <row r="20" spans="1:17">
      <c r="A20" s="202" t="s">
        <v>120</v>
      </c>
      <c r="B20" s="203" t="s">
        <v>686</v>
      </c>
      <c r="C20" s="515">
        <v>16072774.9</v>
      </c>
      <c r="D20" s="515">
        <v>16072774.9</v>
      </c>
      <c r="E20" s="515">
        <v>0</v>
      </c>
      <c r="F20" s="515">
        <v>0</v>
      </c>
      <c r="G20" s="515">
        <v>0</v>
      </c>
      <c r="H20" s="515">
        <v>0</v>
      </c>
      <c r="I20" s="515">
        <v>0</v>
      </c>
      <c r="J20" s="515">
        <v>0</v>
      </c>
      <c r="K20" s="515">
        <v>0</v>
      </c>
      <c r="L20" s="515">
        <v>0</v>
      </c>
      <c r="M20" s="515">
        <v>0</v>
      </c>
      <c r="N20" s="515">
        <v>0</v>
      </c>
      <c r="O20" s="515">
        <v>0</v>
      </c>
      <c r="P20" s="515">
        <v>0</v>
      </c>
      <c r="Q20" s="515">
        <v>0</v>
      </c>
    </row>
    <row r="21" spans="1:17">
      <c r="A21" s="202" t="s">
        <v>121</v>
      </c>
      <c r="B21" s="203" t="s">
        <v>687</v>
      </c>
      <c r="C21" s="515">
        <v>879956279.51999998</v>
      </c>
      <c r="D21" s="515">
        <v>868922962.75999999</v>
      </c>
      <c r="E21" s="515">
        <v>11033316.76</v>
      </c>
      <c r="F21" s="515">
        <v>0</v>
      </c>
      <c r="G21" s="515">
        <v>0</v>
      </c>
      <c r="H21" s="515">
        <v>0</v>
      </c>
      <c r="I21" s="515">
        <v>-396380.65</v>
      </c>
      <c r="J21" s="515">
        <v>-395333.36</v>
      </c>
      <c r="K21" s="515">
        <v>-1047.29</v>
      </c>
      <c r="L21" s="515">
        <v>0</v>
      </c>
      <c r="M21" s="515">
        <v>0</v>
      </c>
      <c r="N21" s="515">
        <v>0</v>
      </c>
      <c r="O21" s="515">
        <v>0</v>
      </c>
      <c r="P21" s="515">
        <v>43411311.659999996</v>
      </c>
      <c r="Q21" s="515">
        <v>0</v>
      </c>
    </row>
    <row r="22" spans="1:17">
      <c r="A22" s="202" t="s">
        <v>122</v>
      </c>
      <c r="B22" s="203" t="s">
        <v>688</v>
      </c>
      <c r="C22" s="515">
        <v>236940537.31</v>
      </c>
      <c r="D22" s="515">
        <v>236262466.81</v>
      </c>
      <c r="E22" s="515">
        <v>0</v>
      </c>
      <c r="F22" s="515">
        <v>0</v>
      </c>
      <c r="G22" s="515">
        <v>0</v>
      </c>
      <c r="H22" s="515">
        <v>0</v>
      </c>
      <c r="I22" s="515">
        <v>-34304.26</v>
      </c>
      <c r="J22" s="515">
        <v>-34304.26</v>
      </c>
      <c r="K22" s="515">
        <v>0</v>
      </c>
      <c r="L22" s="515">
        <v>0</v>
      </c>
      <c r="M22" s="515">
        <v>0</v>
      </c>
      <c r="N22" s="515">
        <v>0</v>
      </c>
      <c r="O22" s="515">
        <v>0</v>
      </c>
      <c r="P22" s="515">
        <v>69408929.5</v>
      </c>
      <c r="Q22" s="515">
        <v>0</v>
      </c>
    </row>
    <row r="23" spans="1:17" ht="25.5">
      <c r="A23" s="202" t="s">
        <v>123</v>
      </c>
      <c r="B23" s="203" t="s">
        <v>689</v>
      </c>
      <c r="C23" s="515">
        <v>0</v>
      </c>
      <c r="D23" s="515">
        <v>0</v>
      </c>
      <c r="E23" s="515">
        <v>0</v>
      </c>
      <c r="F23" s="515">
        <v>0</v>
      </c>
      <c r="G23" s="515">
        <v>0</v>
      </c>
      <c r="H23" s="515">
        <v>0</v>
      </c>
      <c r="I23" s="515">
        <v>0</v>
      </c>
      <c r="J23" s="515">
        <v>0</v>
      </c>
      <c r="K23" s="515">
        <v>0</v>
      </c>
      <c r="L23" s="515">
        <v>0</v>
      </c>
      <c r="M23" s="515">
        <v>0</v>
      </c>
      <c r="N23" s="515">
        <v>0</v>
      </c>
      <c r="O23" s="515">
        <v>0</v>
      </c>
      <c r="P23" s="515">
        <v>0</v>
      </c>
      <c r="Q23" s="515">
        <v>0</v>
      </c>
    </row>
    <row r="24" spans="1:17" ht="25.5">
      <c r="A24" s="202" t="s">
        <v>124</v>
      </c>
      <c r="B24" s="203" t="s">
        <v>690</v>
      </c>
      <c r="C24" s="515">
        <v>57650653.68</v>
      </c>
      <c r="D24" s="515">
        <v>57650653.68</v>
      </c>
      <c r="E24" s="515">
        <v>0</v>
      </c>
      <c r="F24" s="515">
        <v>0</v>
      </c>
      <c r="G24" s="515">
        <v>0</v>
      </c>
      <c r="H24" s="515">
        <v>0</v>
      </c>
      <c r="I24" s="515">
        <v>-67011.56</v>
      </c>
      <c r="J24" s="515">
        <v>-67011.56</v>
      </c>
      <c r="K24" s="515">
        <v>0</v>
      </c>
      <c r="L24" s="515">
        <v>0</v>
      </c>
      <c r="M24" s="515">
        <v>0</v>
      </c>
      <c r="N24" s="515">
        <v>0</v>
      </c>
      <c r="O24" s="515">
        <v>0</v>
      </c>
      <c r="P24" s="515">
        <v>24000000</v>
      </c>
      <c r="Q24" s="515">
        <v>0</v>
      </c>
    </row>
    <row r="25" spans="1:17">
      <c r="A25" s="200" t="s">
        <v>125</v>
      </c>
      <c r="B25" s="201" t="s">
        <v>370</v>
      </c>
      <c r="C25" s="515">
        <v>6569163746.1400003</v>
      </c>
      <c r="D25" s="515">
        <v>5516718267.9799995</v>
      </c>
      <c r="E25" s="515">
        <v>488471787.83999997</v>
      </c>
      <c r="F25" s="515">
        <v>34620351.689999998</v>
      </c>
      <c r="G25" s="515">
        <v>0</v>
      </c>
      <c r="H25" s="515">
        <v>28061755.43</v>
      </c>
      <c r="I25" s="515">
        <v>25382780.370000001</v>
      </c>
      <c r="J25" s="515">
        <v>9397459.9000000004</v>
      </c>
      <c r="K25" s="515">
        <v>15985320.48</v>
      </c>
      <c r="L25" s="515">
        <v>17881847.920000002</v>
      </c>
      <c r="M25" s="515">
        <v>0</v>
      </c>
      <c r="N25" s="515">
        <v>15835562.609999999</v>
      </c>
      <c r="O25" s="516"/>
      <c r="P25" s="515">
        <v>655948114.37</v>
      </c>
      <c r="Q25" s="515">
        <v>5377670.4000000004</v>
      </c>
    </row>
    <row r="26" spans="1:17">
      <c r="A26" s="202" t="s">
        <v>126</v>
      </c>
      <c r="B26" s="203" t="s">
        <v>686</v>
      </c>
      <c r="C26" s="515">
        <v>0</v>
      </c>
      <c r="D26" s="515">
        <v>0</v>
      </c>
      <c r="E26" s="515">
        <v>0</v>
      </c>
      <c r="F26" s="515">
        <v>0</v>
      </c>
      <c r="G26" s="515">
        <v>0</v>
      </c>
      <c r="H26" s="515">
        <v>0</v>
      </c>
      <c r="I26" s="515">
        <v>0</v>
      </c>
      <c r="J26" s="515">
        <v>0</v>
      </c>
      <c r="K26" s="515">
        <v>0</v>
      </c>
      <c r="L26" s="515">
        <v>0</v>
      </c>
      <c r="M26" s="515">
        <v>0</v>
      </c>
      <c r="N26" s="515">
        <v>0</v>
      </c>
      <c r="O26" s="516"/>
      <c r="P26" s="515">
        <v>0</v>
      </c>
      <c r="Q26" s="515">
        <v>0</v>
      </c>
    </row>
    <row r="27" spans="1:17">
      <c r="A27" s="202" t="s">
        <v>127</v>
      </c>
      <c r="B27" s="203" t="s">
        <v>687</v>
      </c>
      <c r="C27" s="515">
        <v>121493178.79000001</v>
      </c>
      <c r="D27" s="515">
        <v>115143796</v>
      </c>
      <c r="E27" s="515">
        <v>6254101.7599999998</v>
      </c>
      <c r="F27" s="515">
        <v>0</v>
      </c>
      <c r="G27" s="515">
        <v>0</v>
      </c>
      <c r="H27" s="515">
        <v>0</v>
      </c>
      <c r="I27" s="515">
        <v>78371</v>
      </c>
      <c r="J27" s="515">
        <v>54647.54</v>
      </c>
      <c r="K27" s="515">
        <v>23723.46</v>
      </c>
      <c r="L27" s="515">
        <v>0</v>
      </c>
      <c r="M27" s="515">
        <v>0</v>
      </c>
      <c r="N27" s="515">
        <v>0</v>
      </c>
      <c r="O27" s="516"/>
      <c r="P27" s="515">
        <v>1584607.09</v>
      </c>
      <c r="Q27" s="515">
        <v>0</v>
      </c>
    </row>
    <row r="28" spans="1:17">
      <c r="A28" s="202" t="s">
        <v>128</v>
      </c>
      <c r="B28" s="203" t="s">
        <v>688</v>
      </c>
      <c r="C28" s="515">
        <v>2680175040.54</v>
      </c>
      <c r="D28" s="515">
        <v>2668584598.54</v>
      </c>
      <c r="E28" s="515">
        <v>0</v>
      </c>
      <c r="F28" s="515">
        <v>0</v>
      </c>
      <c r="G28" s="515">
        <v>0</v>
      </c>
      <c r="H28" s="515">
        <v>0</v>
      </c>
      <c r="I28" s="515">
        <v>701957.42</v>
      </c>
      <c r="J28" s="515">
        <v>701957.42</v>
      </c>
      <c r="K28" s="515">
        <v>0</v>
      </c>
      <c r="L28" s="515">
        <v>0</v>
      </c>
      <c r="M28" s="515">
        <v>0</v>
      </c>
      <c r="N28" s="515">
        <v>0</v>
      </c>
      <c r="O28" s="516"/>
      <c r="P28" s="515">
        <v>8612557.25</v>
      </c>
      <c r="Q28" s="515">
        <v>0</v>
      </c>
    </row>
    <row r="29" spans="1:17" ht="25.5">
      <c r="A29" s="202" t="s">
        <v>129</v>
      </c>
      <c r="B29" s="203" t="s">
        <v>689</v>
      </c>
      <c r="C29" s="515">
        <v>153683203.78999999</v>
      </c>
      <c r="D29" s="515">
        <v>142503874.03</v>
      </c>
      <c r="E29" s="515">
        <v>8692199.4000000004</v>
      </c>
      <c r="F29" s="515">
        <v>252167.25</v>
      </c>
      <c r="G29" s="515">
        <v>0</v>
      </c>
      <c r="H29" s="515">
        <v>252167.25</v>
      </c>
      <c r="I29" s="515">
        <v>620748.19999999995</v>
      </c>
      <c r="J29" s="515">
        <v>257983.55</v>
      </c>
      <c r="K29" s="515">
        <v>362764.66</v>
      </c>
      <c r="L29" s="515">
        <v>190497.49</v>
      </c>
      <c r="M29" s="515">
        <v>0</v>
      </c>
      <c r="N29" s="515">
        <v>190497.49</v>
      </c>
      <c r="O29" s="516"/>
      <c r="P29" s="515">
        <v>17907952.949999999</v>
      </c>
      <c r="Q29" s="515">
        <v>0</v>
      </c>
    </row>
    <row r="30" spans="1:17" ht="25.5">
      <c r="A30" s="202" t="s">
        <v>130</v>
      </c>
      <c r="B30" s="203" t="s">
        <v>690</v>
      </c>
      <c r="C30" s="515">
        <v>2700741273.6500001</v>
      </c>
      <c r="D30" s="515">
        <v>1753456431.4100001</v>
      </c>
      <c r="E30" s="515">
        <v>400338920.77999997</v>
      </c>
      <c r="F30" s="515">
        <v>31019097.93</v>
      </c>
      <c r="G30" s="515">
        <v>0</v>
      </c>
      <c r="H30" s="515">
        <v>24547298.920000002</v>
      </c>
      <c r="I30" s="515">
        <v>21799391.309999999</v>
      </c>
      <c r="J30" s="515">
        <v>7799615.8899999997</v>
      </c>
      <c r="K30" s="515">
        <v>13999775.43</v>
      </c>
      <c r="L30" s="515">
        <v>16410223.76</v>
      </c>
      <c r="M30" s="515">
        <v>0</v>
      </c>
      <c r="N30" s="515">
        <v>14397290.439999999</v>
      </c>
      <c r="O30" s="516"/>
      <c r="P30" s="515">
        <v>521658563.75999999</v>
      </c>
      <c r="Q30" s="515">
        <v>4437752.42</v>
      </c>
    </row>
    <row r="31" spans="1:17">
      <c r="A31" s="202" t="s">
        <v>131</v>
      </c>
      <c r="B31" s="203" t="s">
        <v>691</v>
      </c>
      <c r="C31" s="515">
        <v>913071049.37</v>
      </c>
      <c r="D31" s="515">
        <v>837029568</v>
      </c>
      <c r="E31" s="515">
        <v>73186565.900000006</v>
      </c>
      <c r="F31" s="515">
        <v>3349086.51</v>
      </c>
      <c r="G31" s="515">
        <v>0</v>
      </c>
      <c r="H31" s="515">
        <v>3262289.26</v>
      </c>
      <c r="I31" s="515">
        <v>2182312.44</v>
      </c>
      <c r="J31" s="515">
        <v>583255.5</v>
      </c>
      <c r="K31" s="515">
        <v>1599056.93</v>
      </c>
      <c r="L31" s="515">
        <v>1281126.67</v>
      </c>
      <c r="M31" s="515">
        <v>0</v>
      </c>
      <c r="N31" s="515">
        <v>1247774.68</v>
      </c>
      <c r="O31" s="516"/>
      <c r="P31" s="515">
        <v>106184433.31999999</v>
      </c>
      <c r="Q31" s="515">
        <v>939917.98</v>
      </c>
    </row>
    <row r="32" spans="1:17">
      <c r="A32" s="204" t="s">
        <v>132</v>
      </c>
      <c r="B32" s="205" t="s">
        <v>388</v>
      </c>
      <c r="C32" s="515">
        <v>26566567728.439999</v>
      </c>
      <c r="D32" s="515">
        <v>21963956728.509998</v>
      </c>
      <c r="E32" s="515">
        <v>4022687040.4500003</v>
      </c>
      <c r="F32" s="515">
        <v>574875194.55999994</v>
      </c>
      <c r="G32" s="515">
        <v>0</v>
      </c>
      <c r="H32" s="515">
        <v>563635290.13</v>
      </c>
      <c r="I32" s="515">
        <v>-177751424.84</v>
      </c>
      <c r="J32" s="515">
        <v>-46969527.659999996</v>
      </c>
      <c r="K32" s="515">
        <v>-130781897.19000001</v>
      </c>
      <c r="L32" s="515">
        <v>-251865850.58999997</v>
      </c>
      <c r="M32" s="515">
        <v>0</v>
      </c>
      <c r="N32" s="515">
        <v>-249819565.29000002</v>
      </c>
      <c r="O32" s="517">
        <v>-3450499.43</v>
      </c>
      <c r="P32" s="517">
        <v>10394843032.370001</v>
      </c>
      <c r="Q32" s="517">
        <v>217234440.45000002</v>
      </c>
    </row>
    <row r="33" spans="1:17">
      <c r="A33" s="579"/>
      <c r="B33" s="579"/>
      <c r="C33" s="579"/>
      <c r="D33" s="579"/>
      <c r="E33" s="579"/>
      <c r="F33" s="579"/>
      <c r="G33" s="579"/>
      <c r="H33" s="579"/>
      <c r="I33" s="579"/>
      <c r="J33" s="579"/>
      <c r="K33" s="580"/>
      <c r="L33" s="580"/>
      <c r="M33" s="581"/>
      <c r="N33" s="581"/>
      <c r="O33" s="581"/>
      <c r="P33" s="581"/>
      <c r="Q33" s="581"/>
    </row>
    <row r="34" spans="1:17">
      <c r="A34" s="579"/>
      <c r="B34" s="579"/>
      <c r="C34" s="579"/>
      <c r="D34" s="579"/>
      <c r="E34" s="579"/>
      <c r="F34" s="579"/>
      <c r="G34" s="579"/>
      <c r="H34" s="579"/>
      <c r="I34" s="579"/>
      <c r="J34" s="579"/>
      <c r="K34" s="580"/>
      <c r="L34" s="580"/>
      <c r="M34" s="581"/>
      <c r="N34" s="581"/>
      <c r="O34" s="581"/>
      <c r="P34" s="581"/>
      <c r="Q34" s="581"/>
    </row>
    <row r="35" spans="1:17">
      <c r="A35" s="580"/>
      <c r="B35" s="580"/>
      <c r="C35" s="580"/>
      <c r="D35" s="580"/>
      <c r="E35" s="580"/>
      <c r="F35" s="580"/>
      <c r="G35" s="580"/>
      <c r="H35" s="580"/>
      <c r="I35" s="580"/>
      <c r="J35" s="580"/>
      <c r="K35" s="196"/>
      <c r="L35" s="196"/>
      <c r="M35" s="206"/>
      <c r="N35" s="206"/>
      <c r="O35" s="206"/>
      <c r="P35" s="206"/>
      <c r="Q35" s="206"/>
    </row>
    <row r="36" spans="1:17">
      <c r="A36" s="579"/>
      <c r="B36" s="579"/>
      <c r="C36" s="579"/>
      <c r="D36" s="579"/>
      <c r="E36" s="579"/>
      <c r="F36" s="579"/>
      <c r="G36" s="579"/>
      <c r="H36" s="579"/>
      <c r="I36" s="579"/>
      <c r="J36" s="579"/>
      <c r="K36" s="196"/>
      <c r="L36" s="196"/>
      <c r="M36" s="206"/>
      <c r="N36" s="206"/>
      <c r="O36" s="206"/>
      <c r="P36" s="206"/>
      <c r="Q36" s="206"/>
    </row>
    <row r="37" spans="1:17">
      <c r="A37" s="578"/>
      <c r="B37" s="578"/>
      <c r="C37" s="578"/>
      <c r="D37" s="578"/>
      <c r="E37" s="578"/>
      <c r="F37" s="578"/>
      <c r="G37" s="578"/>
      <c r="H37" s="578"/>
      <c r="I37" s="578"/>
      <c r="J37" s="578"/>
      <c r="K37" s="578"/>
      <c r="L37" s="578"/>
      <c r="M37" s="578"/>
      <c r="N37" s="578"/>
      <c r="O37" s="578"/>
      <c r="P37" s="578"/>
      <c r="Q37" s="578"/>
    </row>
    <row r="38" spans="1:17">
      <c r="A38" s="578"/>
      <c r="B38" s="578"/>
      <c r="C38" s="578"/>
      <c r="D38" s="578"/>
      <c r="E38" s="578"/>
      <c r="F38" s="578"/>
      <c r="G38" s="578"/>
      <c r="H38" s="578"/>
      <c r="I38" s="578"/>
      <c r="J38" s="578"/>
      <c r="K38" s="578"/>
      <c r="L38" s="578"/>
      <c r="M38" s="578"/>
      <c r="N38" s="578"/>
      <c r="O38" s="578"/>
      <c r="P38" s="578"/>
      <c r="Q38" s="578"/>
    </row>
    <row r="39" spans="1:17">
      <c r="A39" s="578"/>
      <c r="B39" s="578"/>
      <c r="C39" s="578"/>
      <c r="D39" s="578"/>
      <c r="E39" s="578"/>
      <c r="F39" s="578"/>
      <c r="G39" s="578"/>
      <c r="H39" s="578"/>
      <c r="I39" s="578"/>
      <c r="J39" s="578"/>
      <c r="K39" s="578"/>
      <c r="L39" s="578"/>
      <c r="M39" s="578"/>
      <c r="N39" s="578"/>
      <c r="O39" s="578"/>
      <c r="P39" s="578"/>
      <c r="Q39" s="578"/>
    </row>
  </sheetData>
  <mergeCells count="24">
    <mergeCell ref="C7:H7"/>
    <mergeCell ref="I7:N7"/>
    <mergeCell ref="O7:O9"/>
    <mergeCell ref="P7:Q7"/>
    <mergeCell ref="C8:E8"/>
    <mergeCell ref="F8:H8"/>
    <mergeCell ref="I8:K8"/>
    <mergeCell ref="L8:N8"/>
    <mergeCell ref="P8:P9"/>
    <mergeCell ref="Q8:Q9"/>
    <mergeCell ref="A38:Q38"/>
    <mergeCell ref="A39:Q39"/>
    <mergeCell ref="A37:Q37"/>
    <mergeCell ref="A33:J33"/>
    <mergeCell ref="K33:K34"/>
    <mergeCell ref="L33:L34"/>
    <mergeCell ref="M33:M34"/>
    <mergeCell ref="N33:N34"/>
    <mergeCell ref="O33:O34"/>
    <mergeCell ref="P33:P34"/>
    <mergeCell ref="Q33:Q34"/>
    <mergeCell ref="A34:J34"/>
    <mergeCell ref="A35:J35"/>
    <mergeCell ref="A36:J36"/>
  </mergeCells>
  <hyperlinks>
    <hyperlink ref="A1" location="Index!A1" display="&lt;- zurück" xr:uid="{BC4E56D3-BB3D-4564-83BD-E9975737956E}"/>
  </hyperlinks>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CF2E-965F-41F7-B616-8EF756DD3BDA}">
  <sheetPr>
    <pageSetUpPr fitToPage="1"/>
  </sheetPr>
  <dimension ref="A1:H11"/>
  <sheetViews>
    <sheetView showGridLines="0" workbookViewId="0">
      <selection activeCell="E31" sqref="E31"/>
    </sheetView>
  </sheetViews>
  <sheetFormatPr baseColWidth="10" defaultColWidth="8.85546875" defaultRowHeight="12.75"/>
  <cols>
    <col min="1" max="1" width="6.140625" style="4" customWidth="1"/>
    <col min="2" max="2" width="27" style="4" customWidth="1"/>
    <col min="3" max="8" width="16.7109375" style="4" customWidth="1"/>
    <col min="9" max="16384" width="8.85546875" style="4"/>
  </cols>
  <sheetData>
    <row r="1" spans="1:8">
      <c r="A1" s="22" t="s">
        <v>267</v>
      </c>
    </row>
    <row r="3" spans="1:8" ht="24" customHeight="1">
      <c r="A3" s="64" t="s">
        <v>695</v>
      </c>
    </row>
    <row r="4" spans="1:8" ht="12.6" customHeight="1">
      <c r="A4" s="64"/>
    </row>
    <row r="5" spans="1:8">
      <c r="A5" s="210"/>
      <c r="H5" s="27" t="s">
        <v>303</v>
      </c>
    </row>
    <row r="6" spans="1:8">
      <c r="A6" s="210"/>
      <c r="C6" s="18" t="s">
        <v>20</v>
      </c>
      <c r="D6" s="18" t="s">
        <v>19</v>
      </c>
      <c r="E6" s="18" t="s">
        <v>18</v>
      </c>
      <c r="F6" s="18" t="s">
        <v>21</v>
      </c>
      <c r="G6" s="18" t="s">
        <v>22</v>
      </c>
      <c r="H6" s="18" t="s">
        <v>38</v>
      </c>
    </row>
    <row r="7" spans="1:8">
      <c r="C7" s="589" t="s">
        <v>701</v>
      </c>
      <c r="D7" s="589"/>
      <c r="E7" s="589"/>
      <c r="F7" s="589"/>
      <c r="G7" s="589"/>
      <c r="H7" s="589"/>
    </row>
    <row r="8" spans="1:8" ht="42" customHeight="1">
      <c r="C8" s="17" t="s">
        <v>696</v>
      </c>
      <c r="D8" s="17" t="s">
        <v>697</v>
      </c>
      <c r="E8" s="17" t="s">
        <v>698</v>
      </c>
      <c r="F8" s="17" t="s">
        <v>699</v>
      </c>
      <c r="G8" s="17" t="s">
        <v>700</v>
      </c>
      <c r="H8" s="17" t="s">
        <v>388</v>
      </c>
    </row>
    <row r="9" spans="1:8">
      <c r="A9" s="159">
        <v>1</v>
      </c>
      <c r="B9" s="212" t="s">
        <v>685</v>
      </c>
      <c r="C9" s="492">
        <v>2127248.2829999998</v>
      </c>
      <c r="D9" s="492">
        <v>1673099.3970000001</v>
      </c>
      <c r="E9" s="492">
        <v>3584940.4959999998</v>
      </c>
      <c r="F9" s="492">
        <v>9815529.0999999996</v>
      </c>
      <c r="G9" s="492">
        <v>53.427</v>
      </c>
      <c r="H9" s="492">
        <v>17200870.703000002</v>
      </c>
    </row>
    <row r="10" spans="1:8">
      <c r="A10" s="159">
        <v>2</v>
      </c>
      <c r="B10" s="212" t="s">
        <v>548</v>
      </c>
      <c r="C10" s="492">
        <v>164448.16500000001</v>
      </c>
      <c r="D10" s="492">
        <v>115456.477</v>
      </c>
      <c r="E10" s="492">
        <v>596445.80200000003</v>
      </c>
      <c r="F10" s="492">
        <v>370458.53700000001</v>
      </c>
      <c r="G10" s="492">
        <v>0</v>
      </c>
      <c r="H10" s="492">
        <v>1246808.9810000001</v>
      </c>
    </row>
    <row r="11" spans="1:8">
      <c r="A11" s="213">
        <v>3</v>
      </c>
      <c r="B11" s="214" t="s">
        <v>388</v>
      </c>
      <c r="C11" s="492">
        <v>2291696.4479999999</v>
      </c>
      <c r="D11" s="492">
        <v>1788555.8740000001</v>
      </c>
      <c r="E11" s="492">
        <v>4181386.298</v>
      </c>
      <c r="F11" s="492">
        <v>10185987.637</v>
      </c>
      <c r="G11" s="492">
        <v>53.427</v>
      </c>
      <c r="H11" s="492">
        <v>18447679.684</v>
      </c>
    </row>
  </sheetData>
  <mergeCells count="1">
    <mergeCell ref="C7:H7"/>
  </mergeCells>
  <hyperlinks>
    <hyperlink ref="A1" location="Index!A1" display="&lt;- zurück" xr:uid="{F263A4F2-C820-4856-91C8-C80A0B073125}"/>
  </hyperlinks>
  <pageMargins left="0.70866141732283472" right="0.70866141732283472" top="0.74803149606299213" bottom="0.74803149606299213" header="0.31496062992125984" footer="0.31496062992125984"/>
  <pageSetup paperSize="9" scale="80" orientation="landscape" r:id="rId1"/>
  <headerFooter>
    <oddHeader>&amp;CEN
Annex XV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0FC0-806E-4B55-B000-83D59718E073}">
  <sheetPr>
    <pageSetUpPr fitToPage="1"/>
  </sheetPr>
  <dimension ref="A1:C17"/>
  <sheetViews>
    <sheetView showGridLines="0" workbookViewId="0">
      <selection activeCell="C26" sqref="C26"/>
    </sheetView>
  </sheetViews>
  <sheetFormatPr baseColWidth="10" defaultColWidth="9.140625" defaultRowHeight="12.75"/>
  <cols>
    <col min="1" max="1" width="5.85546875" style="215" customWidth="1"/>
    <col min="2" max="2" width="74.5703125" style="215" customWidth="1"/>
    <col min="3" max="3" width="26" style="215" customWidth="1"/>
    <col min="4" max="4" width="9.140625" style="215"/>
    <col min="5" max="5" width="3.28515625" style="215" customWidth="1"/>
    <col min="6" max="16384" width="9.140625" style="215"/>
  </cols>
  <sheetData>
    <row r="1" spans="1:3">
      <c r="A1" s="22" t="s">
        <v>267</v>
      </c>
    </row>
    <row r="3" spans="1:3" ht="24" customHeight="1">
      <c r="A3" s="64" t="s">
        <v>703</v>
      </c>
    </row>
    <row r="4" spans="1:3" ht="14.45" customHeight="1">
      <c r="A4" s="64"/>
    </row>
    <row r="5" spans="1:3">
      <c r="A5" s="216"/>
      <c r="C5" s="27" t="s">
        <v>303</v>
      </c>
    </row>
    <row r="6" spans="1:3">
      <c r="A6" s="216"/>
      <c r="C6" s="219" t="s">
        <v>20</v>
      </c>
    </row>
    <row r="7" spans="1:3">
      <c r="A7" s="216"/>
      <c r="C7" s="219" t="s">
        <v>709</v>
      </c>
    </row>
    <row r="8" spans="1:3" ht="16.899999999999999" customHeight="1">
      <c r="A8" s="217" t="s">
        <v>63</v>
      </c>
      <c r="B8" s="9" t="str">
        <f>"Ursprünglicher Bestand notleidender Darlehen und Kredite - "&amp;'Ref Date'!D4</f>
        <v>Ursprünglicher Bestand notleidender Darlehen und Kredite - Dez 23</v>
      </c>
      <c r="C8" s="541">
        <v>462884452</v>
      </c>
    </row>
    <row r="9" spans="1:3" ht="16.899999999999999" customHeight="1">
      <c r="A9" s="218" t="s">
        <v>64</v>
      </c>
      <c r="B9" s="8" t="s">
        <v>705</v>
      </c>
      <c r="C9" s="542">
        <f>248915178+122002</f>
        <v>249037180</v>
      </c>
    </row>
    <row r="10" spans="1:3" ht="16.899999999999999" customHeight="1">
      <c r="A10" s="218" t="s">
        <v>113</v>
      </c>
      <c r="B10" s="220" t="s">
        <v>706</v>
      </c>
      <c r="C10" s="542">
        <f>-171409058</f>
        <v>-171409058</v>
      </c>
    </row>
    <row r="11" spans="1:3" ht="16.899999999999999" customHeight="1">
      <c r="A11" s="218" t="s">
        <v>114</v>
      </c>
      <c r="B11" s="418" t="s">
        <v>707</v>
      </c>
      <c r="C11" s="542">
        <v>-10194633</v>
      </c>
    </row>
    <row r="12" spans="1:3" ht="16.899999999999999" customHeight="1">
      <c r="A12" s="218" t="s">
        <v>115</v>
      </c>
      <c r="B12" s="418" t="s">
        <v>708</v>
      </c>
      <c r="C12" s="542">
        <v>-161214425</v>
      </c>
    </row>
    <row r="13" spans="1:3" ht="16.899999999999999" customHeight="1">
      <c r="A13" s="217" t="s">
        <v>116</v>
      </c>
      <c r="B13" s="9" t="str">
        <f>"Endgültiger Bestand notleidender Darlehen und Kredite - "&amp;'Ref Date'!D2</f>
        <v>Endgültiger Bestand notleidender Darlehen und Kredite - Jun 24</v>
      </c>
      <c r="C13" s="543">
        <v>540512574</v>
      </c>
    </row>
    <row r="16" spans="1:3">
      <c r="C16" s="551"/>
    </row>
    <row r="17" spans="3:3">
      <c r="C17" s="551"/>
    </row>
  </sheetData>
  <hyperlinks>
    <hyperlink ref="A1" location="Index!A1" display="&lt;- zurück" xr:uid="{059D1E0D-8642-43C6-8A38-481DA018DF61}"/>
  </hyperlink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29D4-30DC-4364-B371-DE472DFEBF7F}">
  <dimension ref="A1:J24"/>
  <sheetViews>
    <sheetView showGridLines="0" workbookViewId="0">
      <selection activeCell="F27" sqref="F27"/>
    </sheetView>
  </sheetViews>
  <sheetFormatPr baseColWidth="10" defaultColWidth="9.140625" defaultRowHeight="12.75"/>
  <cols>
    <col min="1" max="1" width="9.140625" style="4"/>
    <col min="2" max="2" width="38.42578125" style="4" customWidth="1"/>
    <col min="3" max="3" width="20" style="4" customWidth="1"/>
    <col min="4" max="4" width="22.7109375" style="4" customWidth="1"/>
    <col min="5" max="5" width="15" style="4" customWidth="1"/>
    <col min="6" max="6" width="16.5703125" style="4" customWidth="1"/>
    <col min="7" max="7" width="20.42578125" style="4" customWidth="1"/>
    <col min="8" max="8" width="22" style="4" customWidth="1"/>
    <col min="9" max="9" width="20.28515625" style="4" customWidth="1"/>
    <col min="10" max="10" width="46.7109375" style="4" customWidth="1"/>
    <col min="11" max="16384" width="9.140625" style="4"/>
  </cols>
  <sheetData>
    <row r="1" spans="1:10">
      <c r="A1" s="22" t="s">
        <v>267</v>
      </c>
    </row>
    <row r="3" spans="1:10" ht="24" customHeight="1">
      <c r="A3" s="64" t="s">
        <v>720</v>
      </c>
      <c r="B3" s="33"/>
      <c r="C3" s="33"/>
      <c r="D3" s="33"/>
      <c r="E3" s="33"/>
      <c r="F3" s="33"/>
    </row>
    <row r="5" spans="1:10">
      <c r="J5" s="27" t="s">
        <v>303</v>
      </c>
    </row>
    <row r="6" spans="1:10">
      <c r="A6" s="316"/>
      <c r="B6" s="317"/>
      <c r="C6" s="18" t="s">
        <v>20</v>
      </c>
      <c r="D6" s="18" t="s">
        <v>19</v>
      </c>
      <c r="E6" s="18" t="s">
        <v>18</v>
      </c>
      <c r="F6" s="18" t="s">
        <v>21</v>
      </c>
      <c r="G6" s="18" t="s">
        <v>22</v>
      </c>
      <c r="H6" s="18" t="s">
        <v>38</v>
      </c>
      <c r="I6" s="18" t="s">
        <v>39</v>
      </c>
      <c r="J6" s="18" t="s">
        <v>40</v>
      </c>
    </row>
    <row r="7" spans="1:10" ht="58.15" customHeight="1">
      <c r="A7" s="316"/>
      <c r="B7" s="317"/>
      <c r="C7" s="591" t="s">
        <v>710</v>
      </c>
      <c r="D7" s="592"/>
      <c r="E7" s="592"/>
      <c r="F7" s="593"/>
      <c r="G7" s="591" t="s">
        <v>679</v>
      </c>
      <c r="H7" s="593"/>
      <c r="I7" s="594" t="s">
        <v>711</v>
      </c>
      <c r="J7" s="595"/>
    </row>
    <row r="8" spans="1:10" ht="23.25" customHeight="1">
      <c r="A8" s="316"/>
      <c r="B8" s="317"/>
      <c r="C8" s="596" t="s">
        <v>712</v>
      </c>
      <c r="D8" s="598" t="s">
        <v>713</v>
      </c>
      <c r="E8" s="598"/>
      <c r="F8" s="598"/>
      <c r="G8" s="596" t="s">
        <v>716</v>
      </c>
      <c r="H8" s="596" t="s">
        <v>717</v>
      </c>
      <c r="I8" s="228"/>
      <c r="J8" s="596" t="s">
        <v>718</v>
      </c>
    </row>
    <row r="9" spans="1:10" ht="34.15" customHeight="1">
      <c r="A9" s="318"/>
      <c r="B9" s="319"/>
      <c r="C9" s="597"/>
      <c r="D9" s="229"/>
      <c r="E9" s="11" t="s">
        <v>714</v>
      </c>
      <c r="F9" s="230" t="s">
        <v>715</v>
      </c>
      <c r="G9" s="597"/>
      <c r="H9" s="597"/>
      <c r="I9" s="228"/>
      <c r="J9" s="597"/>
    </row>
    <row r="10" spans="1:10" ht="33" customHeight="1">
      <c r="A10" s="200" t="s">
        <v>112</v>
      </c>
      <c r="B10" s="222" t="s">
        <v>684</v>
      </c>
      <c r="C10" s="518">
        <v>0</v>
      </c>
      <c r="D10" s="518">
        <v>0</v>
      </c>
      <c r="E10" s="518">
        <v>0</v>
      </c>
      <c r="F10" s="518">
        <v>0</v>
      </c>
      <c r="G10" s="518">
        <v>0</v>
      </c>
      <c r="H10" s="518">
        <v>0</v>
      </c>
      <c r="I10" s="518">
        <v>0</v>
      </c>
      <c r="J10" s="518">
        <v>0</v>
      </c>
    </row>
    <row r="11" spans="1:10">
      <c r="A11" s="200" t="s">
        <v>63</v>
      </c>
      <c r="B11" s="222" t="s">
        <v>685</v>
      </c>
      <c r="C11" s="518">
        <v>458852105.74000001</v>
      </c>
      <c r="D11" s="518">
        <v>192132892.80000001</v>
      </c>
      <c r="E11" s="518">
        <v>192132892.80000001</v>
      </c>
      <c r="F11" s="518">
        <v>192132892.80000001</v>
      </c>
      <c r="G11" s="518">
        <v>-14693447.34</v>
      </c>
      <c r="H11" s="518">
        <v>-67822235</v>
      </c>
      <c r="I11" s="518">
        <v>451861829.39999998</v>
      </c>
      <c r="J11" s="518">
        <v>96167666.409999996</v>
      </c>
    </row>
    <row r="12" spans="1:10">
      <c r="A12" s="202" t="s">
        <v>64</v>
      </c>
      <c r="B12" s="419" t="s">
        <v>686</v>
      </c>
      <c r="C12" s="518">
        <v>0</v>
      </c>
      <c r="D12" s="518">
        <v>0</v>
      </c>
      <c r="E12" s="518">
        <v>0</v>
      </c>
      <c r="F12" s="518">
        <v>0</v>
      </c>
      <c r="G12" s="518">
        <v>0</v>
      </c>
      <c r="H12" s="518">
        <v>0</v>
      </c>
      <c r="I12" s="518">
        <v>0</v>
      </c>
      <c r="J12" s="518">
        <v>0</v>
      </c>
    </row>
    <row r="13" spans="1:10">
      <c r="A13" s="202" t="s">
        <v>113</v>
      </c>
      <c r="B13" s="419" t="s">
        <v>687</v>
      </c>
      <c r="C13" s="518">
        <v>0</v>
      </c>
      <c r="D13" s="518">
        <v>0</v>
      </c>
      <c r="E13" s="518">
        <v>0</v>
      </c>
      <c r="F13" s="518">
        <v>0</v>
      </c>
      <c r="G13" s="518">
        <v>0</v>
      </c>
      <c r="H13" s="518">
        <v>0</v>
      </c>
      <c r="I13" s="518">
        <v>0</v>
      </c>
      <c r="J13" s="518">
        <v>0</v>
      </c>
    </row>
    <row r="14" spans="1:10">
      <c r="A14" s="202" t="s">
        <v>114</v>
      </c>
      <c r="B14" s="419" t="s">
        <v>688</v>
      </c>
      <c r="C14" s="518">
        <v>0</v>
      </c>
      <c r="D14" s="518">
        <v>0</v>
      </c>
      <c r="E14" s="518">
        <v>0</v>
      </c>
      <c r="F14" s="518">
        <v>0</v>
      </c>
      <c r="G14" s="518">
        <v>0</v>
      </c>
      <c r="H14" s="518">
        <v>0</v>
      </c>
      <c r="I14" s="518">
        <v>0</v>
      </c>
      <c r="J14" s="518">
        <v>0</v>
      </c>
    </row>
    <row r="15" spans="1:10">
      <c r="A15" s="202" t="s">
        <v>115</v>
      </c>
      <c r="B15" s="419" t="s">
        <v>689</v>
      </c>
      <c r="C15" s="518">
        <v>1355818.26</v>
      </c>
      <c r="D15" s="518">
        <v>16314358.93</v>
      </c>
      <c r="E15" s="518">
        <v>16314358.93</v>
      </c>
      <c r="F15" s="518">
        <v>16314358.93</v>
      </c>
      <c r="G15" s="518">
        <v>-112428.04</v>
      </c>
      <c r="H15" s="518">
        <v>-4750363.95</v>
      </c>
      <c r="I15" s="518">
        <v>9629055.9499999993</v>
      </c>
      <c r="J15" s="518">
        <v>8721525.0600000005</v>
      </c>
    </row>
    <row r="16" spans="1:10">
      <c r="A16" s="202" t="s">
        <v>116</v>
      </c>
      <c r="B16" s="419" t="s">
        <v>690</v>
      </c>
      <c r="C16" s="518">
        <v>358821449.18000001</v>
      </c>
      <c r="D16" s="518">
        <v>134708501.19</v>
      </c>
      <c r="E16" s="518">
        <v>134708501.19</v>
      </c>
      <c r="F16" s="518">
        <v>134708501.19</v>
      </c>
      <c r="G16" s="518">
        <v>-12555212.5</v>
      </c>
      <c r="H16" s="518">
        <v>-51118358.369999997</v>
      </c>
      <c r="I16" s="518">
        <v>338849597.85000002</v>
      </c>
      <c r="J16" s="518">
        <v>63053256.130000003</v>
      </c>
    </row>
    <row r="17" spans="1:10">
      <c r="A17" s="202" t="s">
        <v>117</v>
      </c>
      <c r="B17" s="419" t="s">
        <v>691</v>
      </c>
      <c r="C17" s="518">
        <v>98674838.299999997</v>
      </c>
      <c r="D17" s="518">
        <v>41110032.68</v>
      </c>
      <c r="E17" s="518">
        <v>41110032.68</v>
      </c>
      <c r="F17" s="518">
        <v>41110032.68</v>
      </c>
      <c r="G17" s="518">
        <v>-2025806.8</v>
      </c>
      <c r="H17" s="518">
        <v>-11953512.68</v>
      </c>
      <c r="I17" s="518">
        <v>103383175.59999999</v>
      </c>
      <c r="J17" s="518">
        <v>24392885.219999999</v>
      </c>
    </row>
    <row r="18" spans="1:10">
      <c r="A18" s="200" t="s">
        <v>118</v>
      </c>
      <c r="B18" s="222" t="s">
        <v>548</v>
      </c>
      <c r="C18" s="518">
        <v>0</v>
      </c>
      <c r="D18" s="518">
        <v>0</v>
      </c>
      <c r="E18" s="518">
        <v>0</v>
      </c>
      <c r="F18" s="518">
        <v>0</v>
      </c>
      <c r="G18" s="518">
        <v>0</v>
      </c>
      <c r="H18" s="518">
        <v>0</v>
      </c>
      <c r="I18" s="518">
        <v>0</v>
      </c>
      <c r="J18" s="518">
        <v>0</v>
      </c>
    </row>
    <row r="19" spans="1:10">
      <c r="A19" s="224" t="s">
        <v>119</v>
      </c>
      <c r="B19" s="225" t="s">
        <v>719</v>
      </c>
      <c r="C19" s="519">
        <v>30474209</v>
      </c>
      <c r="D19" s="519">
        <v>9342273.5800000001</v>
      </c>
      <c r="E19" s="519">
        <v>9342273.5800000001</v>
      </c>
      <c r="F19" s="519">
        <v>9342273.5800000001</v>
      </c>
      <c r="G19" s="519">
        <v>618597.37</v>
      </c>
      <c r="H19" s="519">
        <v>3683123.96</v>
      </c>
      <c r="I19" s="519">
        <v>7194625.79</v>
      </c>
      <c r="J19" s="519">
        <v>2316463.44</v>
      </c>
    </row>
    <row r="20" spans="1:10">
      <c r="A20" s="226">
        <v>100</v>
      </c>
      <c r="B20" s="227" t="s">
        <v>388</v>
      </c>
      <c r="C20" s="519">
        <v>489326314.74000001</v>
      </c>
      <c r="D20" s="519">
        <v>201475166.38000003</v>
      </c>
      <c r="E20" s="519">
        <v>201475166.38000003</v>
      </c>
      <c r="F20" s="519">
        <v>201475166.38000003</v>
      </c>
      <c r="G20" s="519">
        <v>-15312044.709999999</v>
      </c>
      <c r="H20" s="519">
        <v>-71505358.959999993</v>
      </c>
      <c r="I20" s="519">
        <v>459056455.19</v>
      </c>
      <c r="J20" s="519">
        <v>98484129.849999994</v>
      </c>
    </row>
    <row r="22" spans="1:10">
      <c r="A22" s="590"/>
      <c r="B22" s="590"/>
      <c r="C22" s="590"/>
      <c r="D22" s="590"/>
      <c r="E22" s="590"/>
      <c r="F22" s="590"/>
      <c r="G22" s="590"/>
      <c r="H22" s="590"/>
      <c r="I22" s="590"/>
      <c r="J22" s="590"/>
    </row>
    <row r="23" spans="1:10">
      <c r="A23" s="590"/>
      <c r="B23" s="590"/>
      <c r="C23" s="590"/>
      <c r="D23" s="590"/>
      <c r="E23" s="590"/>
      <c r="F23" s="590"/>
      <c r="G23" s="590"/>
      <c r="H23" s="590"/>
      <c r="I23" s="590"/>
      <c r="J23" s="590"/>
    </row>
    <row r="24" spans="1:10">
      <c r="A24" s="590"/>
      <c r="B24" s="590"/>
      <c r="C24" s="590"/>
      <c r="D24" s="590"/>
      <c r="E24" s="590"/>
      <c r="F24" s="590"/>
      <c r="G24" s="590"/>
      <c r="H24" s="590"/>
      <c r="I24" s="590"/>
      <c r="J24" s="590"/>
    </row>
  </sheetData>
  <mergeCells count="9">
    <mergeCell ref="A22:J24"/>
    <mergeCell ref="C7:F7"/>
    <mergeCell ref="G7:H7"/>
    <mergeCell ref="I7:J7"/>
    <mergeCell ref="C8:C9"/>
    <mergeCell ref="D8:F8"/>
    <mergeCell ref="G8:G9"/>
    <mergeCell ref="H8:H9"/>
    <mergeCell ref="J8:J9"/>
  </mergeCells>
  <hyperlinks>
    <hyperlink ref="A1" location="Index!A1" display="&lt;- zurück" xr:uid="{ABC62930-9F70-4668-91A1-44EB1FA9D676}"/>
  </hyperlinks>
  <pageMargins left="0.7" right="0.7" top="0.75" bottom="0.75" header="0.3" footer="0.3"/>
  <pageSetup paperSize="9"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19C3-82A4-4C03-A28D-44EB1BCE6029}">
  <dimension ref="A1:K47"/>
  <sheetViews>
    <sheetView showGridLines="0" workbookViewId="0">
      <selection activeCell="L31" sqref="L31"/>
    </sheetView>
  </sheetViews>
  <sheetFormatPr baseColWidth="10" defaultColWidth="9.140625" defaultRowHeight="12.75"/>
  <cols>
    <col min="1" max="1" width="9.140625" style="194"/>
    <col min="2" max="2" width="37.7109375" style="194" customWidth="1"/>
    <col min="3" max="9" width="22.28515625" style="194" customWidth="1"/>
    <col min="10" max="16384" width="9.140625" style="194"/>
  </cols>
  <sheetData>
    <row r="1" spans="1:11">
      <c r="A1" s="22" t="s">
        <v>267</v>
      </c>
    </row>
    <row r="3" spans="1:11" ht="24" customHeight="1">
      <c r="A3" s="64" t="s">
        <v>722</v>
      </c>
      <c r="C3" s="231"/>
      <c r="D3" s="231"/>
      <c r="E3" s="231"/>
      <c r="F3" s="232"/>
      <c r="G3" s="232"/>
      <c r="H3" s="232"/>
      <c r="I3" s="232"/>
      <c r="J3" s="232"/>
      <c r="K3" s="232"/>
    </row>
    <row r="4" spans="1:11">
      <c r="B4" s="603"/>
      <c r="C4" s="603"/>
      <c r="D4" s="603"/>
      <c r="E4" s="603"/>
      <c r="F4" s="232"/>
      <c r="G4" s="232"/>
      <c r="H4" s="232"/>
      <c r="I4" s="232"/>
      <c r="J4" s="232"/>
      <c r="K4" s="232"/>
    </row>
    <row r="5" spans="1:11">
      <c r="B5" s="195"/>
      <c r="C5" s="195"/>
      <c r="D5" s="195"/>
      <c r="E5" s="195"/>
      <c r="F5" s="195"/>
      <c r="G5" s="195"/>
      <c r="H5" s="195"/>
      <c r="I5" s="27" t="s">
        <v>303</v>
      </c>
      <c r="J5" s="233"/>
      <c r="K5" s="195"/>
    </row>
    <row r="6" spans="1:11">
      <c r="A6" s="327"/>
      <c r="B6" s="328"/>
      <c r="C6" s="326" t="s">
        <v>20</v>
      </c>
      <c r="D6" s="326" t="s">
        <v>19</v>
      </c>
      <c r="E6" s="326" t="s">
        <v>18</v>
      </c>
      <c r="F6" s="326" t="s">
        <v>21</v>
      </c>
      <c r="G6" s="326" t="s">
        <v>22</v>
      </c>
      <c r="H6" s="326" t="s">
        <v>38</v>
      </c>
      <c r="I6" s="326" t="s">
        <v>39</v>
      </c>
      <c r="J6" s="233"/>
      <c r="K6" s="195"/>
    </row>
    <row r="7" spans="1:11" ht="47.45" customHeight="1">
      <c r="A7" s="327"/>
      <c r="B7" s="234"/>
      <c r="C7" s="607" t="s">
        <v>671</v>
      </c>
      <c r="D7" s="608"/>
      <c r="E7" s="608"/>
      <c r="F7" s="609"/>
      <c r="G7" s="604" t="s">
        <v>726</v>
      </c>
      <c r="H7" s="604" t="s">
        <v>727</v>
      </c>
      <c r="I7" s="604" t="s">
        <v>728</v>
      </c>
    </row>
    <row r="8" spans="1:11" ht="23.45" customHeight="1">
      <c r="A8" s="327"/>
      <c r="B8" s="235"/>
      <c r="C8" s="315"/>
      <c r="D8" s="605" t="s">
        <v>724</v>
      </c>
      <c r="E8" s="606"/>
      <c r="F8" s="604" t="s">
        <v>725</v>
      </c>
      <c r="G8" s="604"/>
      <c r="H8" s="604"/>
      <c r="I8" s="604"/>
    </row>
    <row r="9" spans="1:11" ht="23.45" customHeight="1">
      <c r="A9" s="327"/>
      <c r="B9" s="236"/>
      <c r="C9" s="314"/>
      <c r="D9" s="250"/>
      <c r="E9" s="325" t="s">
        <v>714</v>
      </c>
      <c r="F9" s="604"/>
      <c r="G9" s="604"/>
      <c r="H9" s="604"/>
      <c r="I9" s="604"/>
    </row>
    <row r="10" spans="1:11">
      <c r="A10" s="253" t="s">
        <v>63</v>
      </c>
      <c r="B10" s="237" t="s">
        <v>729</v>
      </c>
      <c r="C10" s="520">
        <v>18786524461.430004</v>
      </c>
      <c r="D10" s="521">
        <v>540254842.85000002</v>
      </c>
      <c r="E10" s="520">
        <v>540254842.85000002</v>
      </c>
      <c r="F10" s="521">
        <v>18784341050.110001</v>
      </c>
      <c r="G10" s="521">
        <v>-386352647.13999999</v>
      </c>
      <c r="H10" s="522"/>
      <c r="I10" s="523">
        <v>0</v>
      </c>
    </row>
    <row r="11" spans="1:11">
      <c r="A11" s="252" t="s">
        <v>64</v>
      </c>
      <c r="B11" s="239" t="s">
        <v>730</v>
      </c>
      <c r="C11" s="491">
        <v>18265255428.420006</v>
      </c>
      <c r="D11" s="523">
        <v>533849518.98000002</v>
      </c>
      <c r="E11" s="491">
        <v>533849518.98000002</v>
      </c>
      <c r="F11" s="523">
        <v>18263072017.100002</v>
      </c>
      <c r="G11" s="523">
        <v>-380380591.18000001</v>
      </c>
      <c r="H11" s="522"/>
      <c r="I11" s="523">
        <v>0</v>
      </c>
    </row>
    <row r="12" spans="1:11">
      <c r="A12" s="252" t="s">
        <v>113</v>
      </c>
      <c r="B12" s="239" t="s">
        <v>731</v>
      </c>
      <c r="C12" s="491">
        <v>15312137334.950001</v>
      </c>
      <c r="D12" s="523">
        <v>454278182.02999997</v>
      </c>
      <c r="E12" s="491">
        <v>454278182.02999997</v>
      </c>
      <c r="F12" s="523">
        <v>15309953923.629999</v>
      </c>
      <c r="G12" s="523">
        <v>-272049108.02999997</v>
      </c>
      <c r="H12" s="522"/>
      <c r="I12" s="523">
        <v>0</v>
      </c>
    </row>
    <row r="13" spans="1:11">
      <c r="A13" s="252" t="s">
        <v>114</v>
      </c>
      <c r="B13" s="239" t="s">
        <v>732</v>
      </c>
      <c r="C13" s="491">
        <v>1361673672.4200001</v>
      </c>
      <c r="D13" s="523">
        <v>27272389.43</v>
      </c>
      <c r="E13" s="491">
        <v>27272389.43</v>
      </c>
      <c r="F13" s="523">
        <v>1361673672.4200001</v>
      </c>
      <c r="G13" s="523">
        <v>-56892043.600000001</v>
      </c>
      <c r="H13" s="522"/>
      <c r="I13" s="523">
        <v>0</v>
      </c>
    </row>
    <row r="14" spans="1:11">
      <c r="A14" s="252" t="s">
        <v>115</v>
      </c>
      <c r="B14" s="239" t="s">
        <v>733</v>
      </c>
      <c r="C14" s="491">
        <v>936506491.10000002</v>
      </c>
      <c r="D14" s="523">
        <v>43450943.450000003</v>
      </c>
      <c r="E14" s="491">
        <v>43450943.450000003</v>
      </c>
      <c r="F14" s="523">
        <v>936506491.10000002</v>
      </c>
      <c r="G14" s="523">
        <v>-47223476.939999998</v>
      </c>
      <c r="H14" s="522"/>
      <c r="I14" s="523">
        <v>0</v>
      </c>
    </row>
    <row r="15" spans="1:11">
      <c r="A15" s="252" t="s">
        <v>116</v>
      </c>
      <c r="B15" s="239" t="s">
        <v>734</v>
      </c>
      <c r="C15" s="491">
        <v>466289266.57999998</v>
      </c>
      <c r="D15" s="523">
        <v>8093364.1600000001</v>
      </c>
      <c r="E15" s="491">
        <v>8093364.1600000001</v>
      </c>
      <c r="F15" s="523">
        <v>466289266.57999998</v>
      </c>
      <c r="G15" s="523">
        <v>-3431263.32</v>
      </c>
      <c r="H15" s="522"/>
      <c r="I15" s="523">
        <v>0</v>
      </c>
    </row>
    <row r="16" spans="1:11">
      <c r="A16" s="252" t="s">
        <v>117</v>
      </c>
      <c r="B16" s="239" t="s">
        <v>735</v>
      </c>
      <c r="C16" s="491">
        <v>71958606.150000006</v>
      </c>
      <c r="D16" s="523">
        <v>754639.91</v>
      </c>
      <c r="E16" s="491">
        <v>754639.91</v>
      </c>
      <c r="F16" s="523">
        <v>71958606.150000006</v>
      </c>
      <c r="G16" s="523">
        <v>-624817.47</v>
      </c>
      <c r="H16" s="522"/>
      <c r="I16" s="523">
        <v>0</v>
      </c>
    </row>
    <row r="17" spans="1:9">
      <c r="A17" s="252" t="s">
        <v>118</v>
      </c>
      <c r="B17" s="239" t="s">
        <v>736</v>
      </c>
      <c r="C17" s="491">
        <v>96099722.480000004</v>
      </c>
      <c r="D17" s="523">
        <v>0</v>
      </c>
      <c r="E17" s="491">
        <v>0</v>
      </c>
      <c r="F17" s="523">
        <v>96099722.480000004</v>
      </c>
      <c r="G17" s="523">
        <v>-121712.86</v>
      </c>
      <c r="H17" s="522"/>
      <c r="I17" s="523">
        <v>0</v>
      </c>
    </row>
    <row r="18" spans="1:9">
      <c r="A18" s="252" t="s">
        <v>119</v>
      </c>
      <c r="B18" s="239" t="s">
        <v>737</v>
      </c>
      <c r="C18" s="491">
        <v>20590334.739999998</v>
      </c>
      <c r="D18" s="523">
        <v>0</v>
      </c>
      <c r="E18" s="491">
        <v>0</v>
      </c>
      <c r="F18" s="523">
        <v>20590334.739999998</v>
      </c>
      <c r="G18" s="523">
        <v>-38168.959999999999</v>
      </c>
      <c r="H18" s="522"/>
      <c r="I18" s="523">
        <v>0</v>
      </c>
    </row>
    <row r="19" spans="1:9">
      <c r="A19" s="252" t="s">
        <v>120</v>
      </c>
      <c r="B19" s="239" t="s">
        <v>738</v>
      </c>
      <c r="C19" s="491">
        <v>495549087.25999993</v>
      </c>
      <c r="D19" s="523">
        <v>6120389.8700000001</v>
      </c>
      <c r="E19" s="491">
        <v>6120389.8700000001</v>
      </c>
      <c r="F19" s="523">
        <v>495549087.25999993</v>
      </c>
      <c r="G19" s="523">
        <v>-5661699.9600000018</v>
      </c>
      <c r="H19" s="522"/>
      <c r="I19" s="523">
        <v>0</v>
      </c>
    </row>
    <row r="20" spans="1:9">
      <c r="A20" s="252" t="s">
        <v>121</v>
      </c>
      <c r="B20" s="239" t="s">
        <v>739</v>
      </c>
      <c r="C20" s="491">
        <v>23066622.34</v>
      </c>
      <c r="D20" s="523">
        <v>284934</v>
      </c>
      <c r="E20" s="491">
        <v>284934</v>
      </c>
      <c r="F20" s="523">
        <v>23066622.34</v>
      </c>
      <c r="G20" s="523">
        <v>-277072.63999999996</v>
      </c>
      <c r="H20" s="522"/>
      <c r="I20" s="523">
        <v>0</v>
      </c>
    </row>
    <row r="21" spans="1:9">
      <c r="A21" s="252" t="s">
        <v>122</v>
      </c>
      <c r="B21" s="239" t="s">
        <v>740</v>
      </c>
      <c r="C21" s="491">
        <v>2653323.41</v>
      </c>
      <c r="D21" s="523">
        <v>0</v>
      </c>
      <c r="E21" s="491">
        <v>0</v>
      </c>
      <c r="F21" s="523">
        <v>2653323.41</v>
      </c>
      <c r="G21" s="523">
        <v>-33283.360000000001</v>
      </c>
      <c r="H21" s="522"/>
      <c r="I21" s="523">
        <v>0</v>
      </c>
    </row>
    <row r="22" spans="1:9">
      <c r="A22" s="253" t="s">
        <v>123</v>
      </c>
      <c r="B22" s="237" t="s">
        <v>370</v>
      </c>
      <c r="C22" s="521">
        <v>6603784097.8099995</v>
      </c>
      <c r="D22" s="521">
        <v>34620351.699999996</v>
      </c>
      <c r="E22" s="520">
        <v>34620351.699999996</v>
      </c>
      <c r="F22" s="522"/>
      <c r="G22" s="522"/>
      <c r="H22" s="520">
        <v>43264628.289999992</v>
      </c>
      <c r="I22" s="522"/>
    </row>
    <row r="23" spans="1:9">
      <c r="A23" s="252" t="s">
        <v>124</v>
      </c>
      <c r="B23" s="239" t="s">
        <v>730</v>
      </c>
      <c r="C23" s="523">
        <v>6547229110.6699991</v>
      </c>
      <c r="D23" s="523">
        <v>34600218.659999996</v>
      </c>
      <c r="E23" s="491">
        <v>34600218.659999996</v>
      </c>
      <c r="F23" s="522"/>
      <c r="G23" s="522"/>
      <c r="H23" s="491">
        <v>42914514.639999993</v>
      </c>
      <c r="I23" s="522"/>
    </row>
    <row r="24" spans="1:9">
      <c r="A24" s="252" t="s">
        <v>125</v>
      </c>
      <c r="B24" s="239" t="s">
        <v>731</v>
      </c>
      <c r="C24" s="523">
        <v>5650648402.1899996</v>
      </c>
      <c r="D24" s="523">
        <v>28160137.870000001</v>
      </c>
      <c r="E24" s="491">
        <v>28160137.870000001</v>
      </c>
      <c r="F24" s="522"/>
      <c r="G24" s="522"/>
      <c r="H24" s="491">
        <v>31408954.960000001</v>
      </c>
      <c r="I24" s="522"/>
    </row>
    <row r="25" spans="1:9">
      <c r="A25" s="252" t="s">
        <v>126</v>
      </c>
      <c r="B25" s="239" t="s">
        <v>732</v>
      </c>
      <c r="C25" s="523">
        <v>572141678.23000002</v>
      </c>
      <c r="D25" s="523">
        <v>6291693.9199999999</v>
      </c>
      <c r="E25" s="491">
        <v>6291693.9199999999</v>
      </c>
      <c r="F25" s="522"/>
      <c r="G25" s="522"/>
      <c r="H25" s="491">
        <v>5451900.3799999999</v>
      </c>
      <c r="I25" s="522"/>
    </row>
    <row r="26" spans="1:9">
      <c r="A26" s="252" t="s">
        <v>127</v>
      </c>
      <c r="B26" s="239" t="s">
        <v>733</v>
      </c>
      <c r="C26" s="523">
        <v>274469560.98000002</v>
      </c>
      <c r="D26" s="523">
        <v>16511.73</v>
      </c>
      <c r="E26" s="491">
        <v>16511.73</v>
      </c>
      <c r="F26" s="522"/>
      <c r="G26" s="522"/>
      <c r="H26" s="491">
        <v>5838320.8700000001</v>
      </c>
      <c r="I26" s="522"/>
    </row>
    <row r="27" spans="1:9">
      <c r="A27" s="252" t="s">
        <v>128</v>
      </c>
      <c r="B27" s="239" t="s">
        <v>734</v>
      </c>
      <c r="C27" s="523">
        <v>14084196.32</v>
      </c>
      <c r="D27" s="523">
        <v>127150.34</v>
      </c>
      <c r="E27" s="491">
        <v>127150.34</v>
      </c>
      <c r="F27" s="522"/>
      <c r="G27" s="522"/>
      <c r="H27" s="491">
        <v>148847.37</v>
      </c>
      <c r="I27" s="522"/>
    </row>
    <row r="28" spans="1:9">
      <c r="A28" s="252" t="s">
        <v>129</v>
      </c>
      <c r="B28" s="239" t="s">
        <v>735</v>
      </c>
      <c r="C28" s="523">
        <v>15242492.25</v>
      </c>
      <c r="D28" s="523">
        <v>4724.8</v>
      </c>
      <c r="E28" s="491">
        <v>4724.8</v>
      </c>
      <c r="F28" s="522"/>
      <c r="G28" s="522"/>
      <c r="H28" s="491">
        <v>44506.26</v>
      </c>
      <c r="I28" s="522"/>
    </row>
    <row r="29" spans="1:9">
      <c r="A29" s="252" t="s">
        <v>130</v>
      </c>
      <c r="B29" s="239" t="s">
        <v>736</v>
      </c>
      <c r="C29" s="523">
        <v>20069635.440000001</v>
      </c>
      <c r="D29" s="523">
        <v>0</v>
      </c>
      <c r="E29" s="491">
        <v>0</v>
      </c>
      <c r="F29" s="522"/>
      <c r="G29" s="522"/>
      <c r="H29" s="491">
        <v>21529.65</v>
      </c>
      <c r="I29" s="522"/>
    </row>
    <row r="30" spans="1:9">
      <c r="A30" s="252" t="s">
        <v>131</v>
      </c>
      <c r="B30" s="239" t="s">
        <v>737</v>
      </c>
      <c r="C30" s="523">
        <v>573145.26</v>
      </c>
      <c r="D30" s="523">
        <v>0</v>
      </c>
      <c r="E30" s="491">
        <v>0</v>
      </c>
      <c r="F30" s="522"/>
      <c r="G30" s="522"/>
      <c r="H30" s="491">
        <v>455.15</v>
      </c>
      <c r="I30" s="522"/>
    </row>
    <row r="31" spans="1:9">
      <c r="A31" s="252" t="s">
        <v>132</v>
      </c>
      <c r="B31" s="239" t="s">
        <v>738</v>
      </c>
      <c r="C31" s="523">
        <v>54391690.29999999</v>
      </c>
      <c r="D31" s="523">
        <v>17133.04</v>
      </c>
      <c r="E31" s="491">
        <v>17133.04</v>
      </c>
      <c r="F31" s="522"/>
      <c r="G31" s="522"/>
      <c r="H31" s="491">
        <v>338561.22000000003</v>
      </c>
      <c r="I31" s="522"/>
    </row>
    <row r="32" spans="1:9">
      <c r="A32" s="252" t="s">
        <v>230</v>
      </c>
      <c r="B32" s="239" t="s">
        <v>739</v>
      </c>
      <c r="C32" s="523">
        <v>1656969.29</v>
      </c>
      <c r="D32" s="523">
        <v>3000</v>
      </c>
      <c r="E32" s="491">
        <v>3000</v>
      </c>
      <c r="F32" s="522"/>
      <c r="G32" s="522"/>
      <c r="H32" s="491">
        <v>8766.4900000000016</v>
      </c>
      <c r="I32" s="522"/>
    </row>
    <row r="33" spans="1:11">
      <c r="A33" s="252" t="s">
        <v>231</v>
      </c>
      <c r="B33" s="239" t="s">
        <v>740</v>
      </c>
      <c r="C33" s="523">
        <v>506327.55000000005</v>
      </c>
      <c r="D33" s="523">
        <v>0</v>
      </c>
      <c r="E33" s="491">
        <v>0</v>
      </c>
      <c r="F33" s="522"/>
      <c r="G33" s="522"/>
      <c r="H33" s="491">
        <v>2785.9400000000005</v>
      </c>
      <c r="I33" s="522"/>
    </row>
    <row r="34" spans="1:11">
      <c r="A34" s="253" t="s">
        <v>232</v>
      </c>
      <c r="B34" s="240" t="s">
        <v>388</v>
      </c>
      <c r="C34" s="524">
        <v>25390308559.240005</v>
      </c>
      <c r="D34" s="525">
        <v>574875194.55000007</v>
      </c>
      <c r="E34" s="524">
        <v>574875194.55000007</v>
      </c>
      <c r="F34" s="525">
        <v>18784341050.110001</v>
      </c>
      <c r="G34" s="524">
        <v>-386352647.13999999</v>
      </c>
      <c r="H34" s="524">
        <v>43264628.289999992</v>
      </c>
      <c r="I34" s="524">
        <v>0</v>
      </c>
    </row>
    <row r="35" spans="1:11">
      <c r="B35" s="599"/>
      <c r="C35" s="599"/>
      <c r="D35" s="599"/>
      <c r="E35" s="599"/>
      <c r="F35" s="599"/>
      <c r="G35" s="599"/>
      <c r="H35" s="599"/>
      <c r="I35" s="599"/>
      <c r="J35" s="600"/>
      <c r="K35" s="600"/>
    </row>
    <row r="36" spans="1:11">
      <c r="B36" s="600"/>
      <c r="C36" s="600"/>
      <c r="D36" s="600"/>
      <c r="E36" s="600"/>
      <c r="F36" s="600"/>
      <c r="G36" s="600"/>
      <c r="H36" s="600"/>
      <c r="I36" s="600"/>
      <c r="J36" s="600"/>
      <c r="K36" s="600"/>
    </row>
    <row r="37" spans="1:11">
      <c r="B37" s="599"/>
      <c r="C37" s="599"/>
      <c r="D37" s="599"/>
      <c r="E37" s="599"/>
      <c r="F37" s="599"/>
      <c r="G37" s="599"/>
      <c r="H37" s="599"/>
      <c r="I37" s="599"/>
      <c r="J37" s="600"/>
      <c r="K37" s="600"/>
    </row>
    <row r="38" spans="1:11">
      <c r="B38" s="601"/>
      <c r="C38" s="601"/>
      <c r="D38" s="601"/>
      <c r="E38" s="601"/>
      <c r="F38" s="601"/>
      <c r="G38" s="601"/>
      <c r="H38" s="601"/>
      <c r="I38" s="601"/>
      <c r="J38" s="601"/>
      <c r="K38" s="601"/>
    </row>
    <row r="39" spans="1:11" ht="60" customHeight="1">
      <c r="B39" s="601"/>
      <c r="C39" s="601"/>
      <c r="D39" s="601"/>
      <c r="E39" s="601"/>
      <c r="F39" s="601"/>
      <c r="G39" s="601"/>
      <c r="H39" s="601"/>
      <c r="I39" s="601"/>
      <c r="J39" s="601"/>
      <c r="K39" s="601"/>
    </row>
    <row r="40" spans="1:11">
      <c r="B40" s="601"/>
      <c r="C40" s="601"/>
      <c r="D40" s="601"/>
      <c r="E40" s="601"/>
      <c r="F40" s="601"/>
      <c r="G40" s="601"/>
      <c r="H40" s="601"/>
      <c r="I40" s="601"/>
      <c r="J40" s="601"/>
      <c r="K40" s="601"/>
    </row>
    <row r="41" spans="1:11">
      <c r="B41" s="601"/>
      <c r="C41" s="601"/>
      <c r="D41" s="601"/>
      <c r="E41" s="601"/>
      <c r="F41" s="601"/>
      <c r="G41" s="601"/>
      <c r="H41" s="601"/>
      <c r="I41" s="601"/>
      <c r="J41" s="601"/>
      <c r="K41" s="601"/>
    </row>
    <row r="42" spans="1:11" ht="24" customHeight="1">
      <c r="B42" s="601"/>
      <c r="C42" s="601"/>
      <c r="D42" s="601"/>
      <c r="E42" s="601"/>
      <c r="F42" s="601"/>
      <c r="G42" s="601"/>
      <c r="H42" s="601"/>
      <c r="I42" s="601"/>
      <c r="J42" s="601"/>
      <c r="K42" s="601"/>
    </row>
    <row r="43" spans="1:11" ht="24" customHeight="1">
      <c r="B43" s="601"/>
      <c r="C43" s="601"/>
      <c r="D43" s="601"/>
      <c r="E43" s="601"/>
      <c r="F43" s="601"/>
      <c r="G43" s="601"/>
      <c r="H43" s="601"/>
      <c r="I43" s="601"/>
      <c r="J43" s="601"/>
      <c r="K43" s="601"/>
    </row>
    <row r="44" spans="1:11">
      <c r="B44" s="599"/>
      <c r="C44" s="599"/>
      <c r="D44" s="599"/>
      <c r="E44" s="599"/>
      <c r="F44" s="599"/>
      <c r="G44" s="599"/>
      <c r="H44" s="599"/>
      <c r="I44" s="599"/>
      <c r="J44" s="600"/>
      <c r="K44" s="600"/>
    </row>
    <row r="45" spans="1:11">
      <c r="B45" s="601"/>
      <c r="C45" s="601"/>
      <c r="D45" s="601"/>
      <c r="E45" s="601"/>
      <c r="F45" s="601"/>
      <c r="G45" s="601"/>
      <c r="H45" s="601"/>
      <c r="I45" s="601"/>
      <c r="J45" s="601"/>
      <c r="K45" s="601"/>
    </row>
    <row r="46" spans="1:11" ht="24" customHeight="1">
      <c r="B46" s="602"/>
      <c r="C46" s="602"/>
      <c r="D46" s="602"/>
      <c r="E46" s="602"/>
      <c r="F46" s="602"/>
      <c r="G46" s="602"/>
      <c r="H46" s="602"/>
      <c r="I46" s="602"/>
      <c r="J46" s="602"/>
      <c r="K46" s="602"/>
    </row>
    <row r="47" spans="1:11" ht="24" customHeight="1">
      <c r="B47" s="602"/>
      <c r="C47" s="602"/>
      <c r="D47" s="602"/>
      <c r="E47" s="602"/>
      <c r="F47" s="602"/>
      <c r="G47" s="602"/>
      <c r="H47" s="602"/>
      <c r="I47" s="602"/>
      <c r="J47" s="602"/>
      <c r="K47" s="602"/>
    </row>
  </sheetData>
  <mergeCells count="24">
    <mergeCell ref="B4:E4"/>
    <mergeCell ref="G7:G9"/>
    <mergeCell ref="H7:H9"/>
    <mergeCell ref="I7:I9"/>
    <mergeCell ref="D8:E8"/>
    <mergeCell ref="F8:F9"/>
    <mergeCell ref="C7:F7"/>
    <mergeCell ref="B42:K42"/>
    <mergeCell ref="B43:K43"/>
    <mergeCell ref="B35:I35"/>
    <mergeCell ref="J35:K35"/>
    <mergeCell ref="B36:I36"/>
    <mergeCell ref="J36:K36"/>
    <mergeCell ref="B37:I37"/>
    <mergeCell ref="J37:K37"/>
    <mergeCell ref="B38:K38"/>
    <mergeCell ref="B39:K39"/>
    <mergeCell ref="B40:K40"/>
    <mergeCell ref="B41:K41"/>
    <mergeCell ref="B44:I44"/>
    <mergeCell ref="J44:K44"/>
    <mergeCell ref="B45:K45"/>
    <mergeCell ref="B46:K46"/>
    <mergeCell ref="B47:K47"/>
  </mergeCells>
  <phoneticPr fontId="5" type="noConversion"/>
  <hyperlinks>
    <hyperlink ref="A1" location="Index!A1" display="&lt;- zurück" xr:uid="{7B9E7F5F-4E86-40DE-9226-976596EEE394}"/>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38BC-B4AB-4147-B109-8035E3882B6E}">
  <sheetPr>
    <tabColor rgb="FF00B050"/>
  </sheetPr>
  <dimension ref="B2:K13"/>
  <sheetViews>
    <sheetView workbookViewId="0">
      <selection activeCell="D2" sqref="D2"/>
    </sheetView>
  </sheetViews>
  <sheetFormatPr baseColWidth="10" defaultColWidth="8.85546875" defaultRowHeight="18"/>
  <cols>
    <col min="1" max="1" width="8.85546875" style="33"/>
    <col min="2" max="2" width="20.28515625" style="337" customWidth="1"/>
    <col min="3" max="3" width="21.7109375" style="332" customWidth="1"/>
    <col min="4" max="4" width="21.28515625" style="338" customWidth="1"/>
    <col min="5" max="5" width="18.42578125" style="332" customWidth="1"/>
    <col min="6" max="6" width="17.7109375" style="332" customWidth="1"/>
    <col min="7" max="7" width="17.28515625" style="33" customWidth="1"/>
    <col min="8" max="10" width="8.85546875" style="33"/>
    <col min="11" max="11" width="8.85546875" style="339"/>
    <col min="12" max="16384" width="8.85546875" style="33"/>
  </cols>
  <sheetData>
    <row r="2" spans="2:7">
      <c r="B2" s="329" t="s">
        <v>245</v>
      </c>
      <c r="C2" s="330">
        <f>Deckblatt!C14</f>
        <v>45473</v>
      </c>
      <c r="D2" s="331" t="str">
        <f>CONCATENATE(VLOOKUP(MONTH(C2),$F$2:$G$13,2,0)," ",RIGHT(YEAR(C2),2))</f>
        <v>Jun 24</v>
      </c>
      <c r="E2" s="402"/>
      <c r="F2" s="333">
        <v>1</v>
      </c>
      <c r="G2" s="402" t="s">
        <v>272</v>
      </c>
    </row>
    <row r="3" spans="2:7">
      <c r="B3" s="335" t="s">
        <v>246</v>
      </c>
      <c r="C3" s="336">
        <f>EOMONTH(C2,-3)</f>
        <v>45382</v>
      </c>
      <c r="D3" s="331" t="str">
        <f>CONCATENATE(VLOOKUP(MONTH(C3),$F$2:$G$13,2,0)," ",RIGHT(YEAR(C3),2))</f>
        <v>Mär 24</v>
      </c>
      <c r="E3" s="402"/>
      <c r="F3" s="333">
        <v>2</v>
      </c>
      <c r="G3" s="334" t="s">
        <v>247</v>
      </c>
    </row>
    <row r="4" spans="2:7">
      <c r="B4" s="335" t="s">
        <v>248</v>
      </c>
      <c r="C4" s="336">
        <f>EOMONTH(C2,-6)</f>
        <v>45291</v>
      </c>
      <c r="D4" s="331" t="str">
        <f>CONCATENATE(VLOOKUP(MONTH(C4),$F$2:$G$13,2,0)," ",RIGHT(YEAR(C4),2))</f>
        <v>Dez 23</v>
      </c>
      <c r="E4" s="402"/>
      <c r="F4" s="333">
        <v>3</v>
      </c>
      <c r="G4" s="334" t="s">
        <v>273</v>
      </c>
    </row>
    <row r="5" spans="2:7">
      <c r="B5" s="335" t="s">
        <v>255</v>
      </c>
      <c r="C5" s="341">
        <v>45291</v>
      </c>
      <c r="D5" s="331" t="str">
        <f>CONCATENATE(VLOOKUP(MONTH(C5),$F$2:$G$13,2,0)," ",RIGHT(YEAR(C5),2))</f>
        <v>Dez 23</v>
      </c>
      <c r="E5" s="402"/>
      <c r="F5" s="333">
        <v>4</v>
      </c>
      <c r="G5" s="334" t="s">
        <v>249</v>
      </c>
    </row>
    <row r="6" spans="2:7">
      <c r="E6" s="402"/>
      <c r="F6" s="333">
        <v>5</v>
      </c>
      <c r="G6" s="334" t="s">
        <v>274</v>
      </c>
    </row>
    <row r="7" spans="2:7">
      <c r="E7" s="402"/>
      <c r="F7" s="333">
        <v>6</v>
      </c>
      <c r="G7" s="334" t="s">
        <v>250</v>
      </c>
    </row>
    <row r="8" spans="2:7">
      <c r="E8" s="402"/>
      <c r="F8" s="333">
        <v>7</v>
      </c>
      <c r="G8" s="334" t="s">
        <v>251</v>
      </c>
    </row>
    <row r="9" spans="2:7">
      <c r="E9" s="402"/>
      <c r="F9" s="333">
        <v>8</v>
      </c>
      <c r="G9" s="334" t="s">
        <v>252</v>
      </c>
    </row>
    <row r="10" spans="2:7">
      <c r="E10" s="402"/>
      <c r="F10" s="333">
        <v>9</v>
      </c>
      <c r="G10" s="334" t="s">
        <v>253</v>
      </c>
    </row>
    <row r="11" spans="2:7">
      <c r="E11" s="402"/>
      <c r="F11" s="333">
        <v>10</v>
      </c>
      <c r="G11" s="334" t="s">
        <v>275</v>
      </c>
    </row>
    <row r="12" spans="2:7">
      <c r="E12" s="402"/>
      <c r="F12" s="333">
        <v>11</v>
      </c>
      <c r="G12" s="334" t="s">
        <v>254</v>
      </c>
    </row>
    <row r="13" spans="2:7">
      <c r="E13" s="402"/>
      <c r="F13" s="333">
        <v>12</v>
      </c>
      <c r="G13" s="334" t="s">
        <v>271</v>
      </c>
    </row>
  </sheetData>
  <pageMargins left="0.7" right="0.7" top="0.75" bottom="0.75" header="0.3" footer="0.3"/>
  <pageSetup paperSize="9"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9FF88-8734-4DA9-8DE0-24D90A2F6317}">
  <dimension ref="A1:J47"/>
  <sheetViews>
    <sheetView showGridLines="0" workbookViewId="0">
      <selection activeCell="A7" sqref="A7"/>
    </sheetView>
  </sheetViews>
  <sheetFormatPr baseColWidth="10" defaultColWidth="9.140625" defaultRowHeight="12.75"/>
  <cols>
    <col min="1" max="1" width="5.5703125" style="194" customWidth="1"/>
    <col min="2" max="2" width="50.7109375" style="194" customWidth="1"/>
    <col min="3" max="8" width="19.28515625" style="194" customWidth="1"/>
    <col min="9" max="16384" width="9.140625" style="194"/>
  </cols>
  <sheetData>
    <row r="1" spans="1:10">
      <c r="A1" s="22" t="s">
        <v>267</v>
      </c>
    </row>
    <row r="3" spans="1:10" ht="24" customHeight="1">
      <c r="A3" s="64" t="s">
        <v>741</v>
      </c>
      <c r="B3" s="33"/>
      <c r="C3" s="33"/>
      <c r="D3" s="33"/>
      <c r="E3" s="33"/>
      <c r="F3" s="33"/>
      <c r="G3" s="33"/>
      <c r="H3" s="33"/>
      <c r="I3" s="33"/>
      <c r="J3" s="33"/>
    </row>
    <row r="4" spans="1:10">
      <c r="A4" s="613"/>
      <c r="B4" s="613"/>
      <c r="C4" s="613"/>
      <c r="D4" s="613"/>
      <c r="E4" s="613"/>
      <c r="F4" s="600"/>
      <c r="G4" s="600"/>
      <c r="H4" s="600"/>
      <c r="I4" s="600"/>
      <c r="J4" s="600"/>
    </row>
    <row r="5" spans="1:10">
      <c r="F5" s="232"/>
      <c r="G5" s="232"/>
      <c r="H5" s="27" t="s">
        <v>303</v>
      </c>
      <c r="I5" s="232"/>
      <c r="J5" s="232"/>
    </row>
    <row r="6" spans="1:10">
      <c r="C6" s="208" t="s">
        <v>20</v>
      </c>
      <c r="D6" s="208" t="s">
        <v>19</v>
      </c>
      <c r="E6" s="208" t="s">
        <v>18</v>
      </c>
      <c r="F6" s="208" t="s">
        <v>21</v>
      </c>
      <c r="G6" s="208" t="s">
        <v>22</v>
      </c>
      <c r="H6" s="208" t="s">
        <v>38</v>
      </c>
      <c r="I6" s="232"/>
      <c r="J6" s="232"/>
    </row>
    <row r="7" spans="1:10" ht="30" customHeight="1">
      <c r="A7" s="13"/>
      <c r="B7" s="241"/>
      <c r="C7" s="605" t="s">
        <v>762</v>
      </c>
      <c r="D7" s="606"/>
      <c r="E7" s="606"/>
      <c r="F7" s="606"/>
      <c r="G7" s="604" t="s">
        <v>726</v>
      </c>
      <c r="H7" s="604" t="s">
        <v>728</v>
      </c>
      <c r="I7" s="614"/>
      <c r="J7" s="614"/>
    </row>
    <row r="8" spans="1:10" ht="30" customHeight="1">
      <c r="B8" s="235"/>
      <c r="C8" s="315"/>
      <c r="D8" s="605" t="s">
        <v>724</v>
      </c>
      <c r="E8" s="606"/>
      <c r="F8" s="604" t="s">
        <v>763</v>
      </c>
      <c r="G8" s="604"/>
      <c r="H8" s="604"/>
      <c r="I8" s="614"/>
      <c r="J8" s="614"/>
    </row>
    <row r="9" spans="1:10" ht="30" customHeight="1">
      <c r="A9" s="242"/>
      <c r="B9" s="243"/>
      <c r="C9" s="314"/>
      <c r="D9" s="250"/>
      <c r="E9" s="251" t="s">
        <v>714</v>
      </c>
      <c r="F9" s="604"/>
      <c r="G9" s="604"/>
      <c r="H9" s="604"/>
      <c r="I9" s="614"/>
      <c r="J9" s="614"/>
    </row>
    <row r="10" spans="1:10" ht="15" customHeight="1">
      <c r="A10" s="244" t="s">
        <v>63</v>
      </c>
      <c r="B10" s="245" t="s">
        <v>743</v>
      </c>
      <c r="C10" s="523">
        <v>122816090.22</v>
      </c>
      <c r="D10" s="523">
        <v>1817999.5</v>
      </c>
      <c r="E10" s="523">
        <v>1817999.5</v>
      </c>
      <c r="F10" s="523">
        <v>122816090.22</v>
      </c>
      <c r="G10" s="523">
        <v>-4233365.54</v>
      </c>
      <c r="H10" s="523">
        <v>0</v>
      </c>
      <c r="I10" s="600"/>
      <c r="J10" s="600"/>
    </row>
    <row r="11" spans="1:10" ht="15" customHeight="1">
      <c r="A11" s="246" t="s">
        <v>64</v>
      </c>
      <c r="B11" s="245" t="s">
        <v>744</v>
      </c>
      <c r="C11" s="523">
        <v>38500759.340000004</v>
      </c>
      <c r="D11" s="523">
        <v>390764.56</v>
      </c>
      <c r="E11" s="523">
        <v>390764.56</v>
      </c>
      <c r="F11" s="523">
        <v>38500759.340000004</v>
      </c>
      <c r="G11" s="523">
        <v>-1450701.46</v>
      </c>
      <c r="H11" s="523">
        <v>0</v>
      </c>
      <c r="I11" s="600"/>
      <c r="J11" s="600"/>
    </row>
    <row r="12" spans="1:10" ht="15" customHeight="1">
      <c r="A12" s="246" t="s">
        <v>113</v>
      </c>
      <c r="B12" s="245" t="s">
        <v>745</v>
      </c>
      <c r="C12" s="523">
        <v>882108167.75</v>
      </c>
      <c r="D12" s="523">
        <v>58959451.259999998</v>
      </c>
      <c r="E12" s="523">
        <v>58959451.259999998</v>
      </c>
      <c r="F12" s="523">
        <v>882108167.75</v>
      </c>
      <c r="G12" s="523">
        <v>-35392912.460000001</v>
      </c>
      <c r="H12" s="523">
        <v>0</v>
      </c>
      <c r="I12" s="600"/>
      <c r="J12" s="600"/>
    </row>
    <row r="13" spans="1:10" ht="15" customHeight="1">
      <c r="A13" s="246" t="s">
        <v>114</v>
      </c>
      <c r="B13" s="245" t="s">
        <v>746</v>
      </c>
      <c r="C13" s="523">
        <v>507597759.02999997</v>
      </c>
      <c r="D13" s="523">
        <v>1317962.4099999999</v>
      </c>
      <c r="E13" s="523">
        <v>1317962.4099999999</v>
      </c>
      <c r="F13" s="523">
        <v>507597759.02999997</v>
      </c>
      <c r="G13" s="523">
        <v>-12664862.18</v>
      </c>
      <c r="H13" s="523">
        <v>0</v>
      </c>
      <c r="I13" s="600"/>
      <c r="J13" s="600"/>
    </row>
    <row r="14" spans="1:10" ht="15" customHeight="1">
      <c r="A14" s="246" t="s">
        <v>115</v>
      </c>
      <c r="B14" s="245" t="s">
        <v>747</v>
      </c>
      <c r="C14" s="523">
        <v>60679864.289999999</v>
      </c>
      <c r="D14" s="491">
        <v>220194.85</v>
      </c>
      <c r="E14" s="491">
        <v>220194.85</v>
      </c>
      <c r="F14" s="523">
        <v>60679864.289999999</v>
      </c>
      <c r="G14" s="523">
        <v>-477278.59</v>
      </c>
      <c r="H14" s="523">
        <v>0</v>
      </c>
      <c r="I14" s="600"/>
      <c r="J14" s="600"/>
    </row>
    <row r="15" spans="1:10" ht="15" customHeight="1">
      <c r="A15" s="246" t="s">
        <v>116</v>
      </c>
      <c r="B15" s="245" t="s">
        <v>748</v>
      </c>
      <c r="C15" s="523">
        <v>1657337206.71</v>
      </c>
      <c r="D15" s="523">
        <v>75634310.530000001</v>
      </c>
      <c r="E15" s="523">
        <v>75634310.530000001</v>
      </c>
      <c r="F15" s="523">
        <v>1656101833.6700001</v>
      </c>
      <c r="G15" s="523">
        <v>-57087387.700000003</v>
      </c>
      <c r="H15" s="523">
        <v>0</v>
      </c>
      <c r="I15" s="600"/>
      <c r="J15" s="600"/>
    </row>
    <row r="16" spans="1:10" ht="15" customHeight="1">
      <c r="A16" s="246" t="s">
        <v>117</v>
      </c>
      <c r="B16" s="245" t="s">
        <v>749</v>
      </c>
      <c r="C16" s="523">
        <v>943862461.46000004</v>
      </c>
      <c r="D16" s="523">
        <v>59182517.210000001</v>
      </c>
      <c r="E16" s="523">
        <v>59182517.210000001</v>
      </c>
      <c r="F16" s="523">
        <v>943862461.46000004</v>
      </c>
      <c r="G16" s="523">
        <v>-43242302.93</v>
      </c>
      <c r="H16" s="523">
        <v>0</v>
      </c>
      <c r="I16" s="600"/>
      <c r="J16" s="600"/>
    </row>
    <row r="17" spans="1:10" ht="15" customHeight="1">
      <c r="A17" s="246" t="s">
        <v>118</v>
      </c>
      <c r="B17" s="245" t="s">
        <v>750</v>
      </c>
      <c r="C17" s="523">
        <v>328641918.25</v>
      </c>
      <c r="D17" s="523">
        <v>9446758.9900000002</v>
      </c>
      <c r="E17" s="523">
        <v>9446758.9900000002</v>
      </c>
      <c r="F17" s="523">
        <v>328641918.25</v>
      </c>
      <c r="G17" s="523">
        <v>-9204215.8900000006</v>
      </c>
      <c r="H17" s="523">
        <v>0</v>
      </c>
      <c r="I17" s="600"/>
      <c r="J17" s="600"/>
    </row>
    <row r="18" spans="1:10" ht="15" customHeight="1">
      <c r="A18" s="244" t="s">
        <v>119</v>
      </c>
      <c r="B18" s="245" t="s">
        <v>751</v>
      </c>
      <c r="C18" s="523">
        <v>205718196.46000001</v>
      </c>
      <c r="D18" s="523">
        <v>23857070.030000001</v>
      </c>
      <c r="E18" s="523">
        <v>23857070.030000001</v>
      </c>
      <c r="F18" s="523">
        <v>205718196.46000001</v>
      </c>
      <c r="G18" s="523">
        <v>-13763137.07</v>
      </c>
      <c r="H18" s="523">
        <v>0</v>
      </c>
      <c r="I18" s="600"/>
      <c r="J18" s="600"/>
    </row>
    <row r="19" spans="1:10" ht="15" customHeight="1">
      <c r="A19" s="246" t="s">
        <v>120</v>
      </c>
      <c r="B19" s="201" t="s">
        <v>752</v>
      </c>
      <c r="C19" s="515">
        <v>68247282.219999999</v>
      </c>
      <c r="D19" s="515">
        <v>3368307.64</v>
      </c>
      <c r="E19" s="515">
        <v>3368307.64</v>
      </c>
      <c r="F19" s="515">
        <v>68247282.219999999</v>
      </c>
      <c r="G19" s="515">
        <v>-1621449.97</v>
      </c>
      <c r="H19" s="515">
        <v>0</v>
      </c>
      <c r="I19" s="580"/>
      <c r="J19" s="580"/>
    </row>
    <row r="20" spans="1:10" ht="15" customHeight="1">
      <c r="A20" s="246" t="s">
        <v>121</v>
      </c>
      <c r="B20" s="247" t="s">
        <v>753</v>
      </c>
      <c r="C20" s="515">
        <v>8782843.3599999994</v>
      </c>
      <c r="D20" s="515">
        <v>3896256.04</v>
      </c>
      <c r="E20" s="515">
        <v>3896256.04</v>
      </c>
      <c r="F20" s="515">
        <v>8782843.3599999994</v>
      </c>
      <c r="G20" s="515">
        <v>-1324076.42</v>
      </c>
      <c r="H20" s="515">
        <v>0</v>
      </c>
      <c r="I20" s="580"/>
      <c r="J20" s="580"/>
    </row>
    <row r="21" spans="1:10" ht="15" customHeight="1">
      <c r="A21" s="246" t="s">
        <v>122</v>
      </c>
      <c r="B21" s="248" t="s">
        <v>754</v>
      </c>
      <c r="C21" s="515">
        <v>3508189197.0500002</v>
      </c>
      <c r="D21" s="515">
        <v>102715506.73</v>
      </c>
      <c r="E21" s="515">
        <v>102715506.73</v>
      </c>
      <c r="F21" s="515">
        <v>3508189197.0500002</v>
      </c>
      <c r="G21" s="515">
        <v>-76415410.890000001</v>
      </c>
      <c r="H21" s="515">
        <v>0</v>
      </c>
      <c r="I21" s="196"/>
      <c r="J21" s="196"/>
    </row>
    <row r="22" spans="1:10" ht="25.5">
      <c r="A22" s="244" t="s">
        <v>123</v>
      </c>
      <c r="B22" s="245" t="s">
        <v>755</v>
      </c>
      <c r="C22" s="523">
        <v>174841145.33000001</v>
      </c>
      <c r="D22" s="523">
        <v>8087803.0099999998</v>
      </c>
      <c r="E22" s="523">
        <v>8087803.0099999998</v>
      </c>
      <c r="F22" s="523">
        <v>174841145.33000001</v>
      </c>
      <c r="G22" s="523">
        <v>-4819053.96</v>
      </c>
      <c r="H22" s="523">
        <v>0</v>
      </c>
      <c r="I22" s="600"/>
      <c r="J22" s="600"/>
    </row>
    <row r="23" spans="1:10" ht="15" customHeight="1">
      <c r="A23" s="246" t="s">
        <v>124</v>
      </c>
      <c r="B23" s="201" t="s">
        <v>756</v>
      </c>
      <c r="C23" s="515">
        <v>100629662.98999999</v>
      </c>
      <c r="D23" s="515">
        <v>4564876.18</v>
      </c>
      <c r="E23" s="515">
        <v>4564876.18</v>
      </c>
      <c r="F23" s="515">
        <v>100629662.98999999</v>
      </c>
      <c r="G23" s="515">
        <v>-3787541.12</v>
      </c>
      <c r="H23" s="515">
        <v>0</v>
      </c>
      <c r="I23" s="580"/>
      <c r="J23" s="580"/>
    </row>
    <row r="24" spans="1:10" ht="15" customHeight="1">
      <c r="A24" s="246" t="s">
        <v>125</v>
      </c>
      <c r="B24" s="247" t="s">
        <v>757</v>
      </c>
      <c r="C24" s="515">
        <v>5391524.1699999999</v>
      </c>
      <c r="D24" s="515">
        <v>0</v>
      </c>
      <c r="E24" s="515">
        <v>0</v>
      </c>
      <c r="F24" s="515">
        <v>5391524.1699999999</v>
      </c>
      <c r="G24" s="515">
        <v>-7347.04</v>
      </c>
      <c r="H24" s="515">
        <v>0</v>
      </c>
      <c r="I24" s="580"/>
      <c r="J24" s="580"/>
    </row>
    <row r="25" spans="1:10" ht="15" customHeight="1">
      <c r="A25" s="246" t="s">
        <v>126</v>
      </c>
      <c r="B25" s="248" t="s">
        <v>758</v>
      </c>
      <c r="C25" s="515">
        <v>5693122.3399999999</v>
      </c>
      <c r="D25" s="515">
        <v>74227.820000000007</v>
      </c>
      <c r="E25" s="515">
        <v>74227.820000000007</v>
      </c>
      <c r="F25" s="515">
        <v>5693122.3399999999</v>
      </c>
      <c r="G25" s="515">
        <v>-91634.03</v>
      </c>
      <c r="H25" s="515">
        <v>0</v>
      </c>
      <c r="I25" s="196"/>
      <c r="J25" s="196"/>
    </row>
    <row r="26" spans="1:10" ht="15" customHeight="1">
      <c r="A26" s="244" t="s">
        <v>127</v>
      </c>
      <c r="B26" s="245" t="s">
        <v>759</v>
      </c>
      <c r="C26" s="523">
        <v>95674574.019999996</v>
      </c>
      <c r="D26" s="523">
        <v>1608204.81</v>
      </c>
      <c r="E26" s="523">
        <v>1608204.81</v>
      </c>
      <c r="F26" s="523">
        <v>95674574.019999996</v>
      </c>
      <c r="G26" s="523">
        <v>-2170342.48</v>
      </c>
      <c r="H26" s="523">
        <v>0</v>
      </c>
      <c r="I26" s="600"/>
      <c r="J26" s="600"/>
    </row>
    <row r="27" spans="1:10" ht="15" customHeight="1">
      <c r="A27" s="246" t="s">
        <v>128</v>
      </c>
      <c r="B27" s="201" t="s">
        <v>760</v>
      </c>
      <c r="C27" s="515">
        <v>26000968.629999999</v>
      </c>
      <c r="D27" s="515">
        <v>1649935.32</v>
      </c>
      <c r="E27" s="515">
        <v>1649935.32</v>
      </c>
      <c r="F27" s="515">
        <v>26000968.629999999</v>
      </c>
      <c r="G27" s="515">
        <v>-1331877.01</v>
      </c>
      <c r="H27" s="515">
        <v>0</v>
      </c>
      <c r="I27" s="580"/>
      <c r="J27" s="580"/>
    </row>
    <row r="28" spans="1:10" ht="15" customHeight="1">
      <c r="A28" s="246" t="s">
        <v>129</v>
      </c>
      <c r="B28" s="201" t="s">
        <v>761</v>
      </c>
      <c r="C28" s="515">
        <v>29895943.41</v>
      </c>
      <c r="D28" s="515">
        <v>570482.06000000006</v>
      </c>
      <c r="E28" s="515">
        <v>570482.06000000006</v>
      </c>
      <c r="F28" s="515">
        <v>29895943.41</v>
      </c>
      <c r="G28" s="515">
        <v>-721995.45</v>
      </c>
      <c r="H28" s="515">
        <v>0</v>
      </c>
      <c r="I28" s="580"/>
      <c r="J28" s="580"/>
    </row>
    <row r="29" spans="1:10" ht="15" customHeight="1">
      <c r="A29" s="254" t="s">
        <v>130</v>
      </c>
      <c r="B29" s="249" t="s">
        <v>388</v>
      </c>
      <c r="C29" s="526">
        <v>8770608687.0300007</v>
      </c>
      <c r="D29" s="527">
        <v>357362628.94999999</v>
      </c>
      <c r="E29" s="527">
        <v>357362628.94999999</v>
      </c>
      <c r="F29" s="527">
        <v>8769373313.9899998</v>
      </c>
      <c r="G29" s="527">
        <v>-269806892.18999994</v>
      </c>
      <c r="H29" s="527">
        <v>0</v>
      </c>
      <c r="I29" s="580"/>
      <c r="J29" s="580"/>
    </row>
    <row r="30" spans="1:10">
      <c r="B30" s="206"/>
      <c r="C30" s="206"/>
      <c r="D30" s="206"/>
      <c r="E30" s="206"/>
      <c r="F30" s="581"/>
      <c r="G30" s="581"/>
      <c r="H30" s="581"/>
      <c r="I30" s="581"/>
      <c r="J30" s="196"/>
    </row>
    <row r="31" spans="1:10">
      <c r="A31" s="610"/>
      <c r="B31" s="610"/>
      <c r="C31" s="610"/>
      <c r="D31" s="610"/>
      <c r="F31" s="611"/>
      <c r="G31" s="611"/>
      <c r="H31" s="611"/>
      <c r="I31" s="611"/>
      <c r="J31" s="232"/>
    </row>
    <row r="32" spans="1:10">
      <c r="F32" s="611"/>
      <c r="G32" s="611"/>
      <c r="H32" s="611"/>
      <c r="I32" s="611"/>
      <c r="J32" s="232"/>
    </row>
    <row r="33" spans="1:10">
      <c r="A33" s="610"/>
      <c r="B33" s="610"/>
      <c r="C33" s="610"/>
      <c r="D33" s="610"/>
      <c r="F33" s="611"/>
      <c r="G33" s="611"/>
      <c r="H33" s="611"/>
      <c r="I33" s="611"/>
      <c r="J33" s="232"/>
    </row>
    <row r="34" spans="1:10">
      <c r="A34" s="612"/>
      <c r="B34" s="612"/>
      <c r="C34" s="612"/>
      <c r="D34" s="612"/>
      <c r="E34" s="612"/>
      <c r="F34" s="612"/>
      <c r="G34" s="612"/>
      <c r="H34" s="612"/>
      <c r="I34" s="612"/>
      <c r="J34" s="232"/>
    </row>
    <row r="35" spans="1:10">
      <c r="A35" s="601"/>
      <c r="B35" s="601"/>
      <c r="C35" s="601"/>
      <c r="D35" s="601"/>
      <c r="E35" s="601"/>
      <c r="F35" s="601"/>
      <c r="G35" s="601"/>
      <c r="H35" s="601"/>
      <c r="I35" s="601"/>
      <c r="J35" s="600"/>
    </row>
    <row r="36" spans="1:10">
      <c r="A36" s="602"/>
      <c r="B36" s="602"/>
      <c r="C36" s="602"/>
      <c r="D36" s="602"/>
      <c r="E36" s="602"/>
      <c r="F36" s="602"/>
      <c r="G36" s="602"/>
      <c r="H36" s="602"/>
      <c r="I36" s="602"/>
      <c r="J36" s="600"/>
    </row>
    <row r="37" spans="1:10">
      <c r="A37" s="601"/>
      <c r="B37" s="601"/>
      <c r="C37" s="601"/>
      <c r="D37" s="601"/>
      <c r="E37" s="601"/>
      <c r="F37" s="601"/>
      <c r="G37" s="601"/>
      <c r="H37" s="601"/>
      <c r="I37" s="601"/>
      <c r="J37" s="600"/>
    </row>
    <row r="38" spans="1:10">
      <c r="A38" s="601"/>
      <c r="B38" s="601"/>
      <c r="C38" s="601"/>
      <c r="D38" s="601"/>
      <c r="E38" s="601"/>
      <c r="F38" s="601"/>
      <c r="G38" s="601"/>
      <c r="H38" s="601"/>
      <c r="I38" s="601"/>
      <c r="J38" s="600"/>
    </row>
    <row r="39" spans="1:10">
      <c r="A39" s="601"/>
      <c r="B39" s="601"/>
      <c r="C39" s="601"/>
      <c r="D39" s="601"/>
      <c r="E39" s="601"/>
      <c r="F39" s="601"/>
      <c r="G39" s="601"/>
      <c r="H39" s="601"/>
      <c r="I39" s="601"/>
      <c r="J39" s="600"/>
    </row>
    <row r="40" spans="1:10">
      <c r="A40" s="601"/>
      <c r="B40" s="601"/>
      <c r="C40" s="601"/>
      <c r="D40" s="601"/>
      <c r="E40" s="601"/>
      <c r="F40" s="601"/>
      <c r="G40" s="601"/>
      <c r="H40" s="601"/>
      <c r="I40" s="601"/>
      <c r="J40" s="600"/>
    </row>
    <row r="41" spans="1:10">
      <c r="A41" s="602"/>
      <c r="B41" s="602"/>
      <c r="C41" s="602"/>
      <c r="D41" s="602"/>
      <c r="E41" s="602"/>
      <c r="F41" s="602"/>
      <c r="G41" s="602"/>
      <c r="H41" s="602"/>
      <c r="I41" s="602"/>
      <c r="J41" s="600"/>
    </row>
    <row r="42" spans="1:10">
      <c r="A42" s="610"/>
      <c r="B42" s="610"/>
      <c r="C42" s="610"/>
      <c r="D42" s="610"/>
      <c r="F42" s="232"/>
      <c r="H42" s="611"/>
      <c r="I42" s="611"/>
      <c r="J42" s="611"/>
    </row>
    <row r="43" spans="1:10">
      <c r="A43" s="602"/>
      <c r="B43" s="602"/>
      <c r="C43" s="602"/>
      <c r="D43" s="602"/>
      <c r="E43" s="602"/>
      <c r="F43" s="602"/>
      <c r="G43" s="602"/>
      <c r="H43" s="602"/>
      <c r="I43" s="602"/>
      <c r="J43" s="600"/>
    </row>
    <row r="44" spans="1:10">
      <c r="A44" s="602"/>
      <c r="B44" s="602"/>
      <c r="C44" s="602"/>
      <c r="D44" s="602"/>
      <c r="E44" s="602"/>
      <c r="F44" s="602"/>
      <c r="G44" s="602"/>
      <c r="H44" s="602"/>
      <c r="I44" s="602"/>
      <c r="J44" s="600"/>
    </row>
    <row r="45" spans="1:10">
      <c r="A45" s="602"/>
      <c r="B45" s="602"/>
      <c r="C45" s="602"/>
      <c r="D45" s="602"/>
      <c r="E45" s="602"/>
      <c r="F45" s="602"/>
      <c r="G45" s="602"/>
      <c r="H45" s="602"/>
      <c r="I45" s="602"/>
      <c r="J45" s="600"/>
    </row>
    <row r="46" spans="1:10">
      <c r="A46" s="602"/>
      <c r="B46" s="602"/>
      <c r="C46" s="602"/>
      <c r="D46" s="602"/>
      <c r="E46" s="602"/>
      <c r="F46" s="602"/>
      <c r="G46" s="602"/>
      <c r="H46" s="602"/>
      <c r="I46" s="602"/>
      <c r="J46" s="600"/>
    </row>
    <row r="47" spans="1:10">
      <c r="A47" s="231"/>
    </row>
  </sheetData>
  <mergeCells count="55">
    <mergeCell ref="I15:J15"/>
    <mergeCell ref="A4:E4"/>
    <mergeCell ref="F4:J4"/>
    <mergeCell ref="C7:F7"/>
    <mergeCell ref="G7:G9"/>
    <mergeCell ref="H7:H9"/>
    <mergeCell ref="I7:J9"/>
    <mergeCell ref="D8:E8"/>
    <mergeCell ref="F8:F9"/>
    <mergeCell ref="I10:J10"/>
    <mergeCell ref="I11:J11"/>
    <mergeCell ref="I12:J12"/>
    <mergeCell ref="I13:J13"/>
    <mergeCell ref="I14:J14"/>
    <mergeCell ref="I29:J29"/>
    <mergeCell ref="I16:J16"/>
    <mergeCell ref="I17:J17"/>
    <mergeCell ref="I18:J18"/>
    <mergeCell ref="I19:J19"/>
    <mergeCell ref="I20:J20"/>
    <mergeCell ref="I22:J22"/>
    <mergeCell ref="I23:J23"/>
    <mergeCell ref="I24:J24"/>
    <mergeCell ref="I26:J26"/>
    <mergeCell ref="I27:J27"/>
    <mergeCell ref="I28:J28"/>
    <mergeCell ref="J35:J36"/>
    <mergeCell ref="A36:I36"/>
    <mergeCell ref="F30:G30"/>
    <mergeCell ref="H30:I30"/>
    <mergeCell ref="A31:D31"/>
    <mergeCell ref="F31:G31"/>
    <mergeCell ref="H31:I31"/>
    <mergeCell ref="F32:G32"/>
    <mergeCell ref="H32:I32"/>
    <mergeCell ref="A33:D33"/>
    <mergeCell ref="F33:G33"/>
    <mergeCell ref="H33:I33"/>
    <mergeCell ref="A34:I34"/>
    <mergeCell ref="A35:I35"/>
    <mergeCell ref="A45:I45"/>
    <mergeCell ref="J45:J46"/>
    <mergeCell ref="A46:I46"/>
    <mergeCell ref="A37:I37"/>
    <mergeCell ref="J37:J39"/>
    <mergeCell ref="A38:I38"/>
    <mergeCell ref="A39:I39"/>
    <mergeCell ref="A40:I40"/>
    <mergeCell ref="J40:J41"/>
    <mergeCell ref="A41:I41"/>
    <mergeCell ref="A42:D42"/>
    <mergeCell ref="H42:J42"/>
    <mergeCell ref="A43:I43"/>
    <mergeCell ref="J43:J44"/>
    <mergeCell ref="A44:I44"/>
  </mergeCells>
  <hyperlinks>
    <hyperlink ref="A1" location="Index!A1" display="&lt;- zurück" xr:uid="{F7FBE466-9E28-4353-953C-D1A4344E609E}"/>
  </hyperlinks>
  <pageMargins left="0.7" right="0.7" top="0.75" bottom="0.75" header="0.3" footer="0.3"/>
  <pageSetup paperSize="9" orientation="portrait" horizontalDpi="200" verticalDpi="200" copies="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EB89-B53D-4DD5-AEE8-326210166573}">
  <dimension ref="A1:E41"/>
  <sheetViews>
    <sheetView showGridLines="0" workbookViewId="0">
      <selection activeCell="A7" sqref="A7"/>
    </sheetView>
  </sheetViews>
  <sheetFormatPr baseColWidth="10" defaultColWidth="20.5703125" defaultRowHeight="12.75"/>
  <cols>
    <col min="1" max="1" width="6.42578125" style="115" customWidth="1"/>
    <col min="2" max="2" width="37.5703125" style="115" customWidth="1"/>
    <col min="3" max="3" width="22.5703125" style="115" bestFit="1" customWidth="1"/>
    <col min="4" max="16384" width="20.5703125" style="115"/>
  </cols>
  <sheetData>
    <row r="1" spans="1:4">
      <c r="A1" s="22" t="s">
        <v>267</v>
      </c>
    </row>
    <row r="3" spans="1:4" ht="24" customHeight="1">
      <c r="A3" s="64" t="s">
        <v>773</v>
      </c>
      <c r="B3" s="33"/>
      <c r="C3" s="33"/>
      <c r="D3" s="33"/>
    </row>
    <row r="5" spans="1:4">
      <c r="D5" s="27" t="s">
        <v>303</v>
      </c>
    </row>
    <row r="6" spans="1:4">
      <c r="C6" s="159" t="s">
        <v>20</v>
      </c>
      <c r="D6" s="159" t="s">
        <v>19</v>
      </c>
    </row>
    <row r="7" spans="1:4" ht="27.6" customHeight="1">
      <c r="A7" s="13"/>
      <c r="B7" s="241"/>
      <c r="C7" s="616" t="s">
        <v>764</v>
      </c>
      <c r="D7" s="616"/>
    </row>
    <row r="8" spans="1:4" ht="27.6" customHeight="1">
      <c r="A8" s="116"/>
      <c r="B8" s="117"/>
      <c r="C8" s="16" t="s">
        <v>765</v>
      </c>
      <c r="D8" s="16" t="s">
        <v>766</v>
      </c>
    </row>
    <row r="9" spans="1:4" ht="15" customHeight="1">
      <c r="A9" s="251" t="s">
        <v>63</v>
      </c>
      <c r="B9" s="6" t="s">
        <v>562</v>
      </c>
      <c r="C9" s="238">
        <v>411028.72</v>
      </c>
      <c r="D9" s="238">
        <v>-294429.21000000002</v>
      </c>
    </row>
    <row r="10" spans="1:4" ht="15" customHeight="1">
      <c r="A10" s="251" t="s">
        <v>64</v>
      </c>
      <c r="B10" s="6" t="s">
        <v>767</v>
      </c>
      <c r="C10" s="238">
        <v>3767080.84</v>
      </c>
      <c r="D10" s="238">
        <v>-2650206.0699999998</v>
      </c>
    </row>
    <row r="11" spans="1:4" ht="15" customHeight="1">
      <c r="A11" s="255" t="s">
        <v>113</v>
      </c>
      <c r="B11" s="420" t="s">
        <v>768</v>
      </c>
      <c r="C11" s="238">
        <v>0</v>
      </c>
      <c r="D11" s="238">
        <v>0</v>
      </c>
    </row>
    <row r="12" spans="1:4" ht="15" customHeight="1">
      <c r="A12" s="255" t="s">
        <v>114</v>
      </c>
      <c r="B12" s="420" t="s">
        <v>769</v>
      </c>
      <c r="C12" s="238">
        <v>3363946.17</v>
      </c>
      <c r="D12" s="238">
        <v>-2247071.4</v>
      </c>
    </row>
    <row r="13" spans="1:4" ht="25.5">
      <c r="A13" s="255" t="s">
        <v>115</v>
      </c>
      <c r="B13" s="421" t="s">
        <v>770</v>
      </c>
      <c r="C13" s="238">
        <v>0</v>
      </c>
      <c r="D13" s="238">
        <v>0</v>
      </c>
    </row>
    <row r="14" spans="1:4" ht="15" customHeight="1">
      <c r="A14" s="255" t="s">
        <v>116</v>
      </c>
      <c r="B14" s="420" t="s">
        <v>771</v>
      </c>
      <c r="C14" s="238">
        <v>0</v>
      </c>
      <c r="D14" s="238">
        <v>0</v>
      </c>
    </row>
    <row r="15" spans="1:4" ht="15" customHeight="1">
      <c r="A15" s="255" t="s">
        <v>117</v>
      </c>
      <c r="B15" s="420" t="s">
        <v>772</v>
      </c>
      <c r="C15" s="238">
        <v>403134.67</v>
      </c>
      <c r="D15" s="238">
        <v>-403134.67</v>
      </c>
    </row>
    <row r="16" spans="1:4" ht="15" customHeight="1">
      <c r="A16" s="256" t="s">
        <v>118</v>
      </c>
      <c r="B16" s="257" t="s">
        <v>388</v>
      </c>
      <c r="C16" s="238">
        <v>4178109.5599999996</v>
      </c>
      <c r="D16" s="120">
        <v>-2944635.28</v>
      </c>
    </row>
    <row r="18" spans="1:5">
      <c r="A18" s="617"/>
      <c r="B18" s="617"/>
    </row>
    <row r="20" spans="1:5">
      <c r="A20" s="258"/>
    </row>
    <row r="21" spans="1:5">
      <c r="A21" s="615"/>
      <c r="B21" s="615"/>
      <c r="C21" s="615"/>
      <c r="D21" s="615"/>
      <c r="E21" s="615"/>
    </row>
    <row r="22" spans="1:5" ht="36" customHeight="1">
      <c r="A22" s="615"/>
      <c r="B22" s="615"/>
      <c r="C22" s="615"/>
      <c r="D22" s="615"/>
      <c r="E22" s="615"/>
    </row>
    <row r="23" spans="1:5" ht="60" customHeight="1">
      <c r="A23" s="615"/>
      <c r="B23" s="615"/>
      <c r="C23" s="615"/>
      <c r="D23" s="615"/>
      <c r="E23" s="615"/>
    </row>
    <row r="25" spans="1:5">
      <c r="A25" s="258"/>
    </row>
    <row r="26" spans="1:5">
      <c r="A26" s="615"/>
      <c r="B26" s="615"/>
      <c r="C26" s="615"/>
      <c r="D26" s="615"/>
      <c r="E26" s="615"/>
    </row>
    <row r="27" spans="1:5" ht="48" customHeight="1">
      <c r="A27" s="615"/>
      <c r="B27" s="615"/>
      <c r="C27" s="615"/>
      <c r="D27" s="615"/>
      <c r="E27" s="615"/>
    </row>
    <row r="28" spans="1:5">
      <c r="A28" s="615"/>
      <c r="B28" s="615"/>
      <c r="C28" s="615"/>
      <c r="D28" s="615"/>
      <c r="E28" s="615"/>
    </row>
    <row r="29" spans="1:5">
      <c r="A29" s="615"/>
      <c r="B29" s="615"/>
      <c r="C29" s="615"/>
      <c r="D29" s="615"/>
      <c r="E29" s="615"/>
    </row>
    <row r="30" spans="1:5" ht="96" customHeight="1">
      <c r="A30" s="615"/>
      <c r="B30" s="615"/>
      <c r="C30" s="615"/>
      <c r="D30" s="615"/>
      <c r="E30" s="615"/>
    </row>
    <row r="31" spans="1:5">
      <c r="A31" s="615"/>
      <c r="B31" s="615"/>
      <c r="C31" s="615"/>
      <c r="D31" s="615"/>
      <c r="E31" s="615"/>
    </row>
    <row r="32" spans="1:5" ht="36" customHeight="1">
      <c r="A32" s="615"/>
      <c r="B32" s="615"/>
      <c r="C32" s="615"/>
      <c r="D32" s="615"/>
      <c r="E32" s="615"/>
    </row>
    <row r="33" spans="1:5">
      <c r="A33" s="615"/>
      <c r="B33" s="615"/>
      <c r="C33" s="615"/>
      <c r="D33" s="615"/>
      <c r="E33" s="615"/>
    </row>
    <row r="34" spans="1:5" ht="60" customHeight="1">
      <c r="A34" s="615"/>
      <c r="B34" s="615"/>
      <c r="C34" s="615"/>
      <c r="D34" s="615"/>
      <c r="E34" s="615"/>
    </row>
    <row r="35" spans="1:5">
      <c r="A35" s="615"/>
      <c r="B35" s="615"/>
      <c r="C35" s="615"/>
      <c r="D35" s="615"/>
      <c r="E35" s="615"/>
    </row>
    <row r="36" spans="1:5" ht="24" customHeight="1">
      <c r="A36" s="615"/>
      <c r="B36" s="615"/>
      <c r="C36" s="615"/>
      <c r="D36" s="615"/>
      <c r="E36" s="615"/>
    </row>
    <row r="37" spans="1:5">
      <c r="A37" s="615"/>
      <c r="B37" s="615"/>
      <c r="C37" s="615"/>
      <c r="D37" s="615"/>
      <c r="E37" s="615"/>
    </row>
    <row r="38" spans="1:5" ht="24" customHeight="1">
      <c r="A38" s="615"/>
      <c r="B38" s="615"/>
      <c r="C38" s="615"/>
      <c r="D38" s="615"/>
      <c r="E38" s="615"/>
    </row>
    <row r="39" spans="1:5">
      <c r="A39" s="615"/>
      <c r="B39" s="615"/>
      <c r="C39" s="615"/>
      <c r="D39" s="615"/>
      <c r="E39" s="615"/>
    </row>
    <row r="40" spans="1:5" ht="60" customHeight="1">
      <c r="A40" s="615"/>
      <c r="B40" s="615"/>
      <c r="C40" s="615"/>
      <c r="D40" s="615"/>
      <c r="E40" s="615"/>
    </row>
    <row r="41" spans="1:5">
      <c r="A41" s="615"/>
      <c r="B41" s="615"/>
      <c r="C41" s="615"/>
      <c r="D41" s="615"/>
      <c r="E41" s="615"/>
    </row>
  </sheetData>
  <mergeCells count="21">
    <mergeCell ref="A32:E32"/>
    <mergeCell ref="C7:D7"/>
    <mergeCell ref="A18:B18"/>
    <mergeCell ref="A21:E21"/>
    <mergeCell ref="A22:E22"/>
    <mergeCell ref="A23:E23"/>
    <mergeCell ref="A26:E26"/>
    <mergeCell ref="A27:E27"/>
    <mergeCell ref="A28:E28"/>
    <mergeCell ref="A29:E29"/>
    <mergeCell ref="A30:E30"/>
    <mergeCell ref="A31:E31"/>
    <mergeCell ref="A39:E39"/>
    <mergeCell ref="A40:E40"/>
    <mergeCell ref="A41:E41"/>
    <mergeCell ref="A33:E33"/>
    <mergeCell ref="A34:E34"/>
    <mergeCell ref="A35:E35"/>
    <mergeCell ref="A36:E36"/>
    <mergeCell ref="A37:E37"/>
    <mergeCell ref="A38:E38"/>
  </mergeCells>
  <hyperlinks>
    <hyperlink ref="A1" location="Index!A1" display="&lt;- zurück" xr:uid="{972DD6C5-47AB-4CBE-A88F-F32020705D2A}"/>
  </hyperlinks>
  <pageMargins left="0.7" right="0.7" top="0.75" bottom="0.75" header="0.3" footer="0.3"/>
  <pageSetup paperSize="9" orientation="portrait" horizontalDpi="200" verticalDpi="200" copies="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4A4B-4AA5-43B0-BFFA-990ADD9EFE9B}">
  <dimension ref="A1:I15"/>
  <sheetViews>
    <sheetView showGridLines="0" workbookViewId="0">
      <selection activeCell="E25" sqref="E25"/>
    </sheetView>
  </sheetViews>
  <sheetFormatPr baseColWidth="10" defaultColWidth="9.140625" defaultRowHeight="12.75"/>
  <cols>
    <col min="1" max="1" width="7.140625" style="4" customWidth="1"/>
    <col min="2" max="2" width="38.140625" style="4" customWidth="1"/>
    <col min="3" max="7" width="22.7109375" style="4" customWidth="1"/>
    <col min="8" max="16384" width="9.140625" style="4"/>
  </cols>
  <sheetData>
    <row r="1" spans="1:9">
      <c r="A1" s="22" t="s">
        <v>267</v>
      </c>
    </row>
    <row r="2" spans="1:9">
      <c r="B2" s="216"/>
      <c r="C2" s="216"/>
      <c r="D2" s="216"/>
      <c r="E2" s="216"/>
      <c r="F2" s="216"/>
      <c r="G2" s="216"/>
      <c r="H2" s="216"/>
      <c r="I2" s="15"/>
    </row>
    <row r="3" spans="1:9" ht="24" customHeight="1">
      <c r="A3" s="64" t="s">
        <v>784</v>
      </c>
      <c r="I3" s="15"/>
    </row>
    <row r="5" spans="1:9">
      <c r="G5" s="27" t="s">
        <v>303</v>
      </c>
    </row>
    <row r="6" spans="1:9" ht="30.6" customHeight="1">
      <c r="A6" s="13"/>
      <c r="B6" s="241"/>
      <c r="C6" s="618" t="s">
        <v>775</v>
      </c>
      <c r="D6" s="621" t="s">
        <v>776</v>
      </c>
      <c r="E6" s="622"/>
      <c r="F6" s="622"/>
      <c r="G6" s="623"/>
      <c r="H6" s="15"/>
      <c r="I6" s="15"/>
    </row>
    <row r="7" spans="1:9" ht="30.6" customHeight="1">
      <c r="B7" s="259"/>
      <c r="C7" s="619"/>
      <c r="D7" s="619"/>
      <c r="E7" s="624" t="s">
        <v>779</v>
      </c>
      <c r="F7" s="625" t="s">
        <v>778</v>
      </c>
      <c r="G7" s="623"/>
      <c r="H7" s="15"/>
      <c r="I7" s="15"/>
    </row>
    <row r="8" spans="1:9" ht="30.6" customHeight="1">
      <c r="A8" s="262"/>
      <c r="B8" s="259"/>
      <c r="C8" s="620"/>
      <c r="D8" s="620"/>
      <c r="E8" s="620"/>
      <c r="F8" s="261"/>
      <c r="G8" s="265" t="s">
        <v>777</v>
      </c>
      <c r="H8" s="15"/>
      <c r="I8" s="15"/>
    </row>
    <row r="9" spans="1:9" ht="30.6" customHeight="1">
      <c r="A9" s="105"/>
      <c r="B9" s="260"/>
      <c r="C9" s="263" t="s">
        <v>20</v>
      </c>
      <c r="D9" s="263" t="s">
        <v>19</v>
      </c>
      <c r="E9" s="263" t="s">
        <v>18</v>
      </c>
      <c r="F9" s="264" t="s">
        <v>21</v>
      </c>
      <c r="G9" s="265" t="s">
        <v>22</v>
      </c>
      <c r="H9" s="15"/>
      <c r="I9" s="15"/>
    </row>
    <row r="10" spans="1:9" ht="18" customHeight="1">
      <c r="A10" s="266">
        <v>1</v>
      </c>
      <c r="B10" s="225" t="s">
        <v>685</v>
      </c>
      <c r="C10" s="528">
        <v>9147216762.3099995</v>
      </c>
      <c r="D10" s="528">
        <v>9813931446.8799992</v>
      </c>
      <c r="E10" s="528">
        <v>9522235207</v>
      </c>
      <c r="F10" s="528">
        <v>291696239.88</v>
      </c>
      <c r="G10" s="528">
        <v>0</v>
      </c>
      <c r="H10" s="15"/>
      <c r="I10" s="15"/>
    </row>
    <row r="11" spans="1:9" ht="18" customHeight="1">
      <c r="A11" s="266">
        <v>2</v>
      </c>
      <c r="B11" s="225" t="s">
        <v>780</v>
      </c>
      <c r="C11" s="528">
        <v>1053302307.78</v>
      </c>
      <c r="D11" s="528">
        <v>136820241.16</v>
      </c>
      <c r="E11" s="528">
        <v>0</v>
      </c>
      <c r="F11" s="528">
        <v>136820241.16</v>
      </c>
      <c r="G11" s="529"/>
      <c r="H11" s="15"/>
      <c r="I11" s="15"/>
    </row>
    <row r="12" spans="1:9" ht="18" customHeight="1">
      <c r="A12" s="266">
        <v>3</v>
      </c>
      <c r="B12" s="225" t="s">
        <v>781</v>
      </c>
      <c r="C12" s="528">
        <v>10200519070.09</v>
      </c>
      <c r="D12" s="528">
        <v>9950751688.039999</v>
      </c>
      <c r="E12" s="528">
        <v>9522235207</v>
      </c>
      <c r="F12" s="528">
        <v>428516481.03999996</v>
      </c>
      <c r="G12" s="528">
        <v>0</v>
      </c>
      <c r="H12" s="15"/>
      <c r="I12" s="15"/>
    </row>
    <row r="13" spans="1:9" ht="18" customHeight="1">
      <c r="A13" s="266">
        <v>4</v>
      </c>
      <c r="B13" s="223" t="s">
        <v>782</v>
      </c>
      <c r="C13" s="528">
        <v>94414070.150000006</v>
      </c>
      <c r="D13" s="528">
        <v>211856770.05000001</v>
      </c>
      <c r="E13" s="528">
        <v>191860926.28999999</v>
      </c>
      <c r="F13" s="528">
        <v>19995843.760000002</v>
      </c>
      <c r="G13" s="528">
        <v>0</v>
      </c>
      <c r="H13" s="15"/>
      <c r="I13" s="15"/>
    </row>
    <row r="14" spans="1:9" ht="18" customHeight="1">
      <c r="A14" s="267" t="s">
        <v>101</v>
      </c>
      <c r="B14" s="223" t="s">
        <v>783</v>
      </c>
      <c r="C14" s="530">
        <f>C13</f>
        <v>94414070.150000006</v>
      </c>
      <c r="D14" s="531">
        <f>D13</f>
        <v>211856770.05000001</v>
      </c>
      <c r="E14" s="532"/>
      <c r="F14" s="532"/>
      <c r="G14" s="532"/>
      <c r="H14" s="15"/>
      <c r="I14" s="15"/>
    </row>
    <row r="15" spans="1:9">
      <c r="B15" s="7"/>
    </row>
  </sheetData>
  <mergeCells count="5">
    <mergeCell ref="C6:C8"/>
    <mergeCell ref="D6:G6"/>
    <mergeCell ref="D7:D8"/>
    <mergeCell ref="E7:E8"/>
    <mergeCell ref="F7:G7"/>
  </mergeCells>
  <hyperlinks>
    <hyperlink ref="A1" location="Index!A1" display="&lt;- zurück" xr:uid="{4D2451A3-D847-4D4B-BBE0-7E73310422D0}"/>
  </hyperlinks>
  <pageMargins left="0.7" right="0.7" top="0.75" bottom="0.75" header="0.3" footer="0.3"/>
  <pageSetup paperSize="9" orientation="portrait" horizontalDpi="200" verticalDpi="200" copies="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2942-BBB4-4DC5-A4FB-3CA3675B49AD}">
  <dimension ref="A1:DP30"/>
  <sheetViews>
    <sheetView showGridLines="0" workbookViewId="0">
      <selection activeCell="A6" sqref="A6"/>
    </sheetView>
  </sheetViews>
  <sheetFormatPr baseColWidth="10" defaultColWidth="11.5703125" defaultRowHeight="12.75"/>
  <cols>
    <col min="1" max="1" width="8" style="268" customWidth="1"/>
    <col min="2" max="2" width="61.85546875" style="268" bestFit="1" customWidth="1"/>
    <col min="3" max="8" width="26.7109375" style="268" customWidth="1"/>
    <col min="9" max="120" width="11.5703125" style="268"/>
    <col min="121" max="16384" width="11.5703125" style="4"/>
  </cols>
  <sheetData>
    <row r="1" spans="1:120">
      <c r="A1" s="22" t="s">
        <v>267</v>
      </c>
    </row>
    <row r="3" spans="1:120" ht="24" customHeight="1">
      <c r="A3" s="64" t="s">
        <v>350</v>
      </c>
    </row>
    <row r="4" spans="1:120">
      <c r="DB4" s="4"/>
      <c r="DC4" s="4"/>
      <c r="DD4" s="4"/>
      <c r="DE4" s="4"/>
      <c r="DF4" s="4"/>
      <c r="DG4" s="4"/>
      <c r="DH4" s="4"/>
      <c r="DI4" s="4"/>
      <c r="DJ4" s="4"/>
      <c r="DK4" s="4"/>
      <c r="DL4" s="4"/>
      <c r="DM4" s="4"/>
      <c r="DN4" s="4"/>
      <c r="DO4" s="4"/>
      <c r="DP4" s="4"/>
    </row>
    <row r="5" spans="1:120">
      <c r="H5" s="27" t="s">
        <v>303</v>
      </c>
      <c r="DB5" s="4"/>
      <c r="DC5" s="4"/>
      <c r="DD5" s="4"/>
      <c r="DE5" s="4"/>
      <c r="DF5" s="4"/>
      <c r="DG5" s="4"/>
      <c r="DH5" s="4"/>
      <c r="DI5" s="4"/>
      <c r="DJ5" s="4"/>
      <c r="DK5" s="4"/>
      <c r="DL5" s="4"/>
      <c r="DM5" s="4"/>
      <c r="DN5" s="4"/>
      <c r="DO5" s="4"/>
      <c r="DP5" s="4"/>
    </row>
    <row r="6" spans="1:120" s="270" customFormat="1" ht="36.6" customHeight="1">
      <c r="A6" s="278"/>
      <c r="B6" s="631" t="s">
        <v>133</v>
      </c>
      <c r="C6" s="626" t="s">
        <v>373</v>
      </c>
      <c r="D6" s="627"/>
      <c r="E6" s="628" t="s">
        <v>374</v>
      </c>
      <c r="F6" s="626"/>
      <c r="G6" s="629" t="s">
        <v>375</v>
      </c>
      <c r="H6" s="630"/>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c r="CO6" s="269"/>
      <c r="CP6" s="269"/>
      <c r="CQ6" s="269"/>
      <c r="CR6" s="269"/>
      <c r="CS6" s="269"/>
      <c r="CT6" s="269"/>
      <c r="CU6" s="269"/>
      <c r="CV6" s="269"/>
      <c r="CW6" s="269"/>
      <c r="CX6" s="269"/>
      <c r="CY6" s="269"/>
      <c r="CZ6" s="269"/>
      <c r="DA6" s="269"/>
    </row>
    <row r="7" spans="1:120" s="270" customFormat="1" ht="37.15" customHeight="1">
      <c r="A7" s="279"/>
      <c r="B7" s="632"/>
      <c r="C7" s="271" t="s">
        <v>369</v>
      </c>
      <c r="D7" s="211" t="s">
        <v>370</v>
      </c>
      <c r="E7" s="271" t="s">
        <v>369</v>
      </c>
      <c r="F7" s="211" t="s">
        <v>370</v>
      </c>
      <c r="G7" s="5" t="s">
        <v>371</v>
      </c>
      <c r="H7" s="5" t="s">
        <v>372</v>
      </c>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69"/>
      <c r="CL7" s="269"/>
      <c r="CM7" s="269"/>
      <c r="CN7" s="269"/>
      <c r="CO7" s="269"/>
      <c r="CP7" s="269"/>
      <c r="CQ7" s="269"/>
      <c r="CR7" s="269"/>
      <c r="CS7" s="269"/>
      <c r="CT7" s="269"/>
      <c r="CU7" s="269"/>
      <c r="CV7" s="269"/>
      <c r="CW7" s="269"/>
      <c r="CX7" s="269"/>
      <c r="CY7" s="269"/>
      <c r="CZ7" s="269"/>
      <c r="DA7" s="269"/>
    </row>
    <row r="8" spans="1:120" s="270" customFormat="1" ht="19.149999999999999" customHeight="1">
      <c r="A8" s="279"/>
      <c r="B8" s="633"/>
      <c r="C8" s="19" t="s">
        <v>20</v>
      </c>
      <c r="D8" s="19" t="s">
        <v>19</v>
      </c>
      <c r="E8" s="19" t="s">
        <v>18</v>
      </c>
      <c r="F8" s="19" t="s">
        <v>21</v>
      </c>
      <c r="G8" s="277" t="s">
        <v>22</v>
      </c>
      <c r="H8" s="277" t="s">
        <v>38</v>
      </c>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69"/>
      <c r="CR8" s="269"/>
      <c r="CS8" s="269"/>
      <c r="CT8" s="269"/>
      <c r="CU8" s="269"/>
      <c r="CV8" s="269"/>
      <c r="CW8" s="269"/>
      <c r="CX8" s="269"/>
      <c r="CY8" s="269"/>
      <c r="CZ8" s="269"/>
      <c r="DA8" s="269"/>
    </row>
    <row r="9" spans="1:120" s="13" customFormat="1" ht="19.5" customHeight="1">
      <c r="A9" s="10">
        <v>1</v>
      </c>
      <c r="B9" s="21" t="s">
        <v>352</v>
      </c>
      <c r="C9" s="533">
        <v>2446944793.5899997</v>
      </c>
      <c r="D9" s="533">
        <v>0</v>
      </c>
      <c r="E9" s="533">
        <v>2679494439.6900001</v>
      </c>
      <c r="F9" s="533">
        <v>34502928.149999999</v>
      </c>
      <c r="G9" s="533">
        <v>198687874.74000001</v>
      </c>
      <c r="H9" s="272">
        <v>7.3208573115946141E-2</v>
      </c>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3"/>
      <c r="BG9" s="273"/>
      <c r="BH9" s="273"/>
      <c r="BI9" s="273"/>
      <c r="BJ9" s="273"/>
      <c r="BK9" s="273"/>
      <c r="BL9" s="273"/>
      <c r="BM9" s="273"/>
      <c r="BN9" s="273"/>
      <c r="BO9" s="273"/>
      <c r="BP9" s="273"/>
      <c r="BQ9" s="273"/>
      <c r="BR9" s="273"/>
      <c r="BS9" s="273"/>
      <c r="BT9" s="273"/>
      <c r="BU9" s="273"/>
      <c r="BV9" s="273"/>
      <c r="BW9" s="273"/>
      <c r="BX9" s="273"/>
      <c r="BY9" s="273"/>
      <c r="BZ9" s="273"/>
      <c r="CA9" s="273"/>
      <c r="CB9" s="273"/>
      <c r="CC9" s="273"/>
      <c r="CD9" s="273"/>
      <c r="CE9" s="273"/>
      <c r="CF9" s="273"/>
      <c r="CG9" s="273"/>
      <c r="CH9" s="273"/>
      <c r="CI9" s="273"/>
      <c r="CJ9" s="273"/>
      <c r="CK9" s="273"/>
      <c r="CL9" s="273"/>
      <c r="CM9" s="273"/>
      <c r="CN9" s="273"/>
      <c r="CO9" s="273"/>
      <c r="CP9" s="273"/>
      <c r="CQ9" s="273"/>
      <c r="CR9" s="273"/>
      <c r="CS9" s="273"/>
      <c r="CT9" s="273"/>
      <c r="CU9" s="273"/>
      <c r="CV9" s="273"/>
      <c r="CW9" s="273"/>
      <c r="CX9" s="273"/>
      <c r="CY9" s="273"/>
      <c r="CZ9" s="273"/>
      <c r="DA9" s="273"/>
    </row>
    <row r="10" spans="1:120" s="13" customFormat="1" ht="19.5" customHeight="1">
      <c r="A10" s="10">
        <v>2</v>
      </c>
      <c r="B10" s="274" t="s">
        <v>353</v>
      </c>
      <c r="C10" s="533">
        <v>342946546.38</v>
      </c>
      <c r="D10" s="533">
        <v>114556631.95</v>
      </c>
      <c r="E10" s="533">
        <v>379906999.72000003</v>
      </c>
      <c r="F10" s="533">
        <v>57010745.539999999</v>
      </c>
      <c r="G10" s="533">
        <v>29729875.460000001</v>
      </c>
      <c r="H10" s="272">
        <v>6.8044559376521568E-2</v>
      </c>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c r="BW10" s="273"/>
      <c r="BX10" s="273"/>
      <c r="BY10" s="273"/>
      <c r="BZ10" s="273"/>
      <c r="CA10" s="273"/>
      <c r="CB10" s="273"/>
      <c r="CC10" s="273"/>
      <c r="CD10" s="273"/>
      <c r="CE10" s="273"/>
      <c r="CF10" s="273"/>
      <c r="CG10" s="273"/>
      <c r="CH10" s="273"/>
      <c r="CI10" s="273"/>
      <c r="CJ10" s="273"/>
      <c r="CK10" s="273"/>
      <c r="CL10" s="273"/>
      <c r="CM10" s="273"/>
      <c r="CN10" s="273"/>
      <c r="CO10" s="273"/>
      <c r="CP10" s="273"/>
      <c r="CQ10" s="273"/>
      <c r="CR10" s="273"/>
      <c r="CS10" s="273"/>
      <c r="CT10" s="273"/>
      <c r="CU10" s="273"/>
      <c r="CV10" s="273"/>
      <c r="CW10" s="273"/>
      <c r="CX10" s="273"/>
      <c r="CY10" s="273"/>
      <c r="CZ10" s="273"/>
      <c r="DA10" s="273"/>
    </row>
    <row r="11" spans="1:120" s="13" customFormat="1" ht="19.5" customHeight="1">
      <c r="A11" s="10">
        <v>3</v>
      </c>
      <c r="B11" s="274" t="s">
        <v>354</v>
      </c>
      <c r="C11" s="533">
        <v>185954148.59999999</v>
      </c>
      <c r="D11" s="533">
        <v>14907109.029999999</v>
      </c>
      <c r="E11" s="533">
        <v>96344252.439999998</v>
      </c>
      <c r="F11" s="533">
        <v>5012255.28</v>
      </c>
      <c r="G11" s="533">
        <v>8347368.879999999</v>
      </c>
      <c r="H11" s="272">
        <v>8.2356516298487947E-2</v>
      </c>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3"/>
      <c r="BG11" s="273"/>
      <c r="BH11" s="273"/>
      <c r="BI11" s="273"/>
      <c r="BJ11" s="273"/>
      <c r="BK11" s="273"/>
      <c r="BL11" s="273"/>
      <c r="BM11" s="273"/>
      <c r="BN11" s="273"/>
      <c r="BO11" s="273"/>
      <c r="BP11" s="273"/>
      <c r="BQ11" s="273"/>
      <c r="BR11" s="273"/>
      <c r="BS11" s="273"/>
      <c r="BT11" s="273"/>
      <c r="BU11" s="273"/>
      <c r="BV11" s="273"/>
      <c r="BW11" s="273"/>
      <c r="BX11" s="273"/>
      <c r="BY11" s="273"/>
      <c r="BZ11" s="273"/>
      <c r="CA11" s="273"/>
      <c r="CB11" s="273"/>
      <c r="CC11" s="273"/>
      <c r="CD11" s="273"/>
      <c r="CE11" s="273"/>
      <c r="CF11" s="273"/>
      <c r="CG11" s="273"/>
      <c r="CH11" s="273"/>
      <c r="CI11" s="273"/>
      <c r="CJ11" s="273"/>
      <c r="CK11" s="273"/>
      <c r="CL11" s="273"/>
      <c r="CM11" s="273"/>
      <c r="CN11" s="273"/>
      <c r="CO11" s="273"/>
      <c r="CP11" s="273"/>
      <c r="CQ11" s="273"/>
      <c r="CR11" s="273"/>
      <c r="CS11" s="273"/>
      <c r="CT11" s="273"/>
      <c r="CU11" s="273"/>
      <c r="CV11" s="273"/>
      <c r="CW11" s="273"/>
      <c r="CX11" s="273"/>
      <c r="CY11" s="273"/>
      <c r="CZ11" s="273"/>
      <c r="DA11" s="273"/>
    </row>
    <row r="12" spans="1:120" s="13" customFormat="1" ht="19.5" customHeight="1">
      <c r="A12" s="10">
        <v>4</v>
      </c>
      <c r="B12" s="274" t="s">
        <v>355</v>
      </c>
      <c r="C12" s="533">
        <v>96811590.769999996</v>
      </c>
      <c r="D12" s="533">
        <v>0</v>
      </c>
      <c r="E12" s="533">
        <v>100754708.31999999</v>
      </c>
      <c r="F12" s="533">
        <v>0</v>
      </c>
      <c r="G12" s="533">
        <v>0</v>
      </c>
      <c r="H12" s="272">
        <v>0</v>
      </c>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c r="BP12" s="273"/>
      <c r="BQ12" s="273"/>
      <c r="BR12" s="273"/>
      <c r="BS12" s="273"/>
      <c r="BT12" s="273"/>
      <c r="BU12" s="273"/>
      <c r="BV12" s="273"/>
      <c r="BW12" s="273"/>
      <c r="BX12" s="273"/>
      <c r="BY12" s="273"/>
      <c r="BZ12" s="273"/>
      <c r="CA12" s="273"/>
      <c r="CB12" s="273"/>
      <c r="CC12" s="273"/>
      <c r="CD12" s="273"/>
      <c r="CE12" s="273"/>
      <c r="CF12" s="273"/>
      <c r="CG12" s="273"/>
      <c r="CH12" s="273"/>
      <c r="CI12" s="273"/>
      <c r="CJ12" s="273"/>
      <c r="CK12" s="273"/>
      <c r="CL12" s="273"/>
      <c r="CM12" s="273"/>
      <c r="CN12" s="273"/>
      <c r="CO12" s="273"/>
      <c r="CP12" s="273"/>
      <c r="CQ12" s="273"/>
      <c r="CR12" s="273"/>
      <c r="CS12" s="273"/>
      <c r="CT12" s="273"/>
      <c r="CU12" s="273"/>
      <c r="CV12" s="273"/>
      <c r="CW12" s="273"/>
      <c r="CX12" s="273"/>
      <c r="CY12" s="273"/>
      <c r="CZ12" s="273"/>
      <c r="DA12" s="273"/>
    </row>
    <row r="13" spans="1:120" s="13" customFormat="1" ht="19.5" customHeight="1">
      <c r="A13" s="10">
        <v>5</v>
      </c>
      <c r="B13" s="274" t="s">
        <v>356</v>
      </c>
      <c r="C13" s="533">
        <v>87743426.640000001</v>
      </c>
      <c r="D13" s="533">
        <v>0</v>
      </c>
      <c r="E13" s="533">
        <v>87743426.640000001</v>
      </c>
      <c r="F13" s="533">
        <v>0</v>
      </c>
      <c r="G13" s="533">
        <v>0</v>
      </c>
      <c r="H13" s="272">
        <v>0</v>
      </c>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3"/>
      <c r="BG13" s="273"/>
      <c r="BH13" s="273"/>
      <c r="BI13" s="273"/>
      <c r="BJ13" s="273"/>
      <c r="BK13" s="273"/>
      <c r="BL13" s="273"/>
      <c r="BM13" s="273"/>
      <c r="BN13" s="273"/>
      <c r="BO13" s="273"/>
      <c r="BP13" s="273"/>
      <c r="BQ13" s="273"/>
      <c r="BR13" s="273"/>
      <c r="BS13" s="273"/>
      <c r="BT13" s="273"/>
      <c r="BU13" s="273"/>
      <c r="BV13" s="273"/>
      <c r="BW13" s="273"/>
      <c r="BX13" s="273"/>
      <c r="BY13" s="273"/>
      <c r="BZ13" s="273"/>
      <c r="CA13" s="273"/>
      <c r="CB13" s="273"/>
      <c r="CC13" s="273"/>
      <c r="CD13" s="273"/>
      <c r="CE13" s="273"/>
      <c r="CF13" s="273"/>
      <c r="CG13" s="273"/>
      <c r="CH13" s="273"/>
      <c r="CI13" s="273"/>
      <c r="CJ13" s="273"/>
      <c r="CK13" s="273"/>
      <c r="CL13" s="273"/>
      <c r="CM13" s="273"/>
      <c r="CN13" s="273"/>
      <c r="CO13" s="273"/>
      <c r="CP13" s="273"/>
      <c r="CQ13" s="273"/>
      <c r="CR13" s="273"/>
      <c r="CS13" s="273"/>
      <c r="CT13" s="273"/>
      <c r="CU13" s="273"/>
      <c r="CV13" s="273"/>
      <c r="CW13" s="273"/>
      <c r="CX13" s="273"/>
      <c r="CY13" s="273"/>
      <c r="CZ13" s="273"/>
      <c r="DA13" s="273"/>
    </row>
    <row r="14" spans="1:120" s="13" customFormat="1" ht="19.5" customHeight="1">
      <c r="A14" s="10">
        <v>6</v>
      </c>
      <c r="B14" s="274" t="s">
        <v>357</v>
      </c>
      <c r="C14" s="533">
        <v>2075471688.8199999</v>
      </c>
      <c r="D14" s="533">
        <v>2678582170.2000003</v>
      </c>
      <c r="E14" s="533">
        <v>2094217504.53</v>
      </c>
      <c r="F14" s="533">
        <v>2670001323.1999998</v>
      </c>
      <c r="G14" s="533">
        <v>143958261.46000001</v>
      </c>
      <c r="H14" s="272">
        <v>3.0216551058086388E-2</v>
      </c>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73"/>
      <c r="BR14" s="273"/>
      <c r="BS14" s="273"/>
      <c r="BT14" s="273"/>
      <c r="BU14" s="273"/>
      <c r="BV14" s="273"/>
      <c r="BW14" s="273"/>
      <c r="BX14" s="273"/>
      <c r="BY14" s="273"/>
      <c r="BZ14" s="273"/>
      <c r="CA14" s="273"/>
      <c r="CB14" s="273"/>
      <c r="CC14" s="273"/>
      <c r="CD14" s="273"/>
      <c r="CE14" s="273"/>
      <c r="CF14" s="273"/>
      <c r="CG14" s="273"/>
      <c r="CH14" s="273"/>
      <c r="CI14" s="273"/>
      <c r="CJ14" s="273"/>
      <c r="CK14" s="273"/>
      <c r="CL14" s="273"/>
      <c r="CM14" s="273"/>
      <c r="CN14" s="273"/>
      <c r="CO14" s="273"/>
      <c r="CP14" s="273"/>
      <c r="CQ14" s="273"/>
      <c r="CR14" s="273"/>
      <c r="CS14" s="273"/>
      <c r="CT14" s="273"/>
      <c r="CU14" s="273"/>
      <c r="CV14" s="273"/>
      <c r="CW14" s="273"/>
      <c r="CX14" s="273"/>
      <c r="CY14" s="273"/>
      <c r="CZ14" s="273"/>
      <c r="DA14" s="273"/>
    </row>
    <row r="15" spans="1:120" s="13" customFormat="1" ht="19.5" customHeight="1">
      <c r="A15" s="10">
        <v>7</v>
      </c>
      <c r="B15" s="274" t="s">
        <v>358</v>
      </c>
      <c r="C15" s="533">
        <v>1128026176.1099999</v>
      </c>
      <c r="D15" s="533">
        <v>789075543.72000003</v>
      </c>
      <c r="E15" s="533">
        <v>1081236986.51</v>
      </c>
      <c r="F15" s="533">
        <v>163554119.72999999</v>
      </c>
      <c r="G15" s="533">
        <v>1079745414.03</v>
      </c>
      <c r="H15" s="272">
        <v>0.86741093233824995</v>
      </c>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3"/>
      <c r="CE15" s="273"/>
      <c r="CF15" s="273"/>
      <c r="CG15" s="273"/>
      <c r="CH15" s="273"/>
      <c r="CI15" s="273"/>
      <c r="CJ15" s="273"/>
      <c r="CK15" s="273"/>
      <c r="CL15" s="273"/>
      <c r="CM15" s="273"/>
      <c r="CN15" s="273"/>
      <c r="CO15" s="273"/>
      <c r="CP15" s="273"/>
      <c r="CQ15" s="273"/>
      <c r="CR15" s="273"/>
      <c r="CS15" s="273"/>
      <c r="CT15" s="273"/>
      <c r="CU15" s="273"/>
      <c r="CV15" s="273"/>
      <c r="CW15" s="273"/>
      <c r="CX15" s="273"/>
      <c r="CY15" s="273"/>
      <c r="CZ15" s="273"/>
      <c r="DA15" s="273"/>
    </row>
    <row r="16" spans="1:120" s="13" customFormat="1" ht="19.5" customHeight="1">
      <c r="A16" s="10">
        <v>8</v>
      </c>
      <c r="B16" s="274" t="s">
        <v>359</v>
      </c>
      <c r="C16" s="533">
        <v>811359666.25999999</v>
      </c>
      <c r="D16" s="533">
        <v>95176734.940000013</v>
      </c>
      <c r="E16" s="533">
        <v>793013777.78999996</v>
      </c>
      <c r="F16" s="533">
        <v>31912403.640000001</v>
      </c>
      <c r="G16" s="533">
        <v>578958592.72000003</v>
      </c>
      <c r="H16" s="272">
        <v>0.70183078892754025</v>
      </c>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c r="BW16" s="273"/>
      <c r="BX16" s="273"/>
      <c r="BY16" s="273"/>
      <c r="BZ16" s="273"/>
      <c r="CA16" s="273"/>
      <c r="CB16" s="273"/>
      <c r="CC16" s="273"/>
      <c r="CD16" s="273"/>
      <c r="CE16" s="273"/>
      <c r="CF16" s="273"/>
      <c r="CG16" s="273"/>
      <c r="CH16" s="273"/>
      <c r="CI16" s="273"/>
      <c r="CJ16" s="273"/>
      <c r="CK16" s="273"/>
      <c r="CL16" s="273"/>
      <c r="CM16" s="273"/>
      <c r="CN16" s="273"/>
      <c r="CO16" s="273"/>
      <c r="CP16" s="273"/>
      <c r="CQ16" s="273"/>
      <c r="CR16" s="273"/>
      <c r="CS16" s="273"/>
      <c r="CT16" s="273"/>
      <c r="CU16" s="273"/>
      <c r="CV16" s="273"/>
      <c r="CW16" s="273"/>
      <c r="CX16" s="273"/>
      <c r="CY16" s="273"/>
      <c r="CZ16" s="273"/>
      <c r="DA16" s="273"/>
    </row>
    <row r="17" spans="1:120" s="13" customFormat="1" ht="19.5" customHeight="1">
      <c r="A17" s="10">
        <v>9</v>
      </c>
      <c r="B17" s="274" t="s">
        <v>360</v>
      </c>
      <c r="C17" s="533">
        <v>513067930.67000002</v>
      </c>
      <c r="D17" s="533">
        <v>28126132.260000002</v>
      </c>
      <c r="E17" s="533">
        <v>513067930.67000002</v>
      </c>
      <c r="F17" s="533">
        <v>11788027.609999999</v>
      </c>
      <c r="G17" s="533">
        <v>195421252.47000003</v>
      </c>
      <c r="H17" s="272">
        <v>0.37233311232745259</v>
      </c>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3"/>
      <c r="BV17" s="273"/>
      <c r="BW17" s="273"/>
      <c r="BX17" s="273"/>
      <c r="BY17" s="273"/>
      <c r="BZ17" s="273"/>
      <c r="CA17" s="273"/>
      <c r="CB17" s="273"/>
      <c r="CC17" s="273"/>
      <c r="CD17" s="273"/>
      <c r="CE17" s="273"/>
      <c r="CF17" s="273"/>
      <c r="CG17" s="273"/>
      <c r="CH17" s="273"/>
      <c r="CI17" s="273"/>
      <c r="CJ17" s="273"/>
      <c r="CK17" s="273"/>
      <c r="CL17" s="273"/>
      <c r="CM17" s="273"/>
      <c r="CN17" s="273"/>
      <c r="CO17" s="273"/>
      <c r="CP17" s="273"/>
      <c r="CQ17" s="273"/>
      <c r="CR17" s="273"/>
      <c r="CS17" s="273"/>
      <c r="CT17" s="273"/>
      <c r="CU17" s="273"/>
      <c r="CV17" s="273"/>
      <c r="CW17" s="273"/>
      <c r="CX17" s="273"/>
      <c r="CY17" s="273"/>
      <c r="CZ17" s="273"/>
      <c r="DA17" s="273"/>
    </row>
    <row r="18" spans="1:120" s="13" customFormat="1" ht="19.5" customHeight="1">
      <c r="A18" s="10">
        <v>10</v>
      </c>
      <c r="B18" s="274" t="s">
        <v>361</v>
      </c>
      <c r="C18" s="533">
        <v>21609092.670000002</v>
      </c>
      <c r="D18" s="533">
        <v>3807698.5999999996</v>
      </c>
      <c r="E18" s="533">
        <v>21520747.27</v>
      </c>
      <c r="F18" s="533">
        <v>82718.03</v>
      </c>
      <c r="G18" s="533">
        <v>23686617.780000001</v>
      </c>
      <c r="H18" s="272">
        <v>1.096426774643418</v>
      </c>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3"/>
      <c r="CW18" s="273"/>
      <c r="CX18" s="273"/>
      <c r="CY18" s="273"/>
      <c r="CZ18" s="273"/>
      <c r="DA18" s="273"/>
    </row>
    <row r="19" spans="1:120" s="13" customFormat="1" ht="19.5" customHeight="1">
      <c r="A19" s="10">
        <v>11</v>
      </c>
      <c r="B19" s="274" t="s">
        <v>362</v>
      </c>
      <c r="C19" s="533">
        <v>0</v>
      </c>
      <c r="D19" s="533">
        <v>0</v>
      </c>
      <c r="E19" s="533">
        <v>0</v>
      </c>
      <c r="F19" s="533">
        <v>0</v>
      </c>
      <c r="G19" s="533">
        <v>0</v>
      </c>
      <c r="H19" s="272">
        <v>0</v>
      </c>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c r="BX19" s="273"/>
      <c r="BY19" s="273"/>
      <c r="BZ19" s="273"/>
      <c r="CA19" s="273"/>
      <c r="CB19" s="273"/>
      <c r="CC19" s="273"/>
      <c r="CD19" s="273"/>
      <c r="CE19" s="273"/>
      <c r="CF19" s="273"/>
      <c r="CG19" s="273"/>
      <c r="CH19" s="273"/>
      <c r="CI19" s="273"/>
      <c r="CJ19" s="273"/>
      <c r="CK19" s="273"/>
      <c r="CL19" s="273"/>
      <c r="CM19" s="273"/>
      <c r="CN19" s="273"/>
      <c r="CO19" s="273"/>
      <c r="CP19" s="273"/>
      <c r="CQ19" s="273"/>
      <c r="CR19" s="273"/>
      <c r="CS19" s="273"/>
      <c r="CT19" s="273"/>
      <c r="CU19" s="273"/>
      <c r="CV19" s="273"/>
      <c r="CW19" s="273"/>
      <c r="CX19" s="273"/>
      <c r="CY19" s="273"/>
      <c r="CZ19" s="273"/>
      <c r="DA19" s="273"/>
    </row>
    <row r="20" spans="1:120" s="13" customFormat="1" ht="19.149999999999999" customHeight="1">
      <c r="A20" s="10">
        <v>12</v>
      </c>
      <c r="B20" s="274" t="s">
        <v>363</v>
      </c>
      <c r="C20" s="533">
        <v>0</v>
      </c>
      <c r="D20" s="533">
        <v>0</v>
      </c>
      <c r="E20" s="533">
        <v>0</v>
      </c>
      <c r="F20" s="533">
        <v>0</v>
      </c>
      <c r="G20" s="533">
        <v>0</v>
      </c>
      <c r="H20" s="272">
        <v>0</v>
      </c>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3"/>
      <c r="CB20" s="273"/>
      <c r="CC20" s="273"/>
      <c r="CD20" s="273"/>
      <c r="CE20" s="273"/>
      <c r="CF20" s="273"/>
      <c r="CG20" s="273"/>
      <c r="CH20" s="273"/>
      <c r="CI20" s="273"/>
      <c r="CJ20" s="273"/>
      <c r="CK20" s="273"/>
      <c r="CL20" s="273"/>
      <c r="CM20" s="273"/>
      <c r="CN20" s="273"/>
      <c r="CO20" s="273"/>
      <c r="CP20" s="273"/>
      <c r="CQ20" s="273"/>
      <c r="CR20" s="273"/>
      <c r="CS20" s="273"/>
      <c r="CT20" s="273"/>
      <c r="CU20" s="273"/>
      <c r="CV20" s="273"/>
      <c r="CW20" s="273"/>
      <c r="CX20" s="273"/>
      <c r="CY20" s="273"/>
      <c r="CZ20" s="273"/>
      <c r="DA20" s="273"/>
    </row>
    <row r="21" spans="1:120" s="13" customFormat="1" ht="19.149999999999999" customHeight="1">
      <c r="A21" s="10">
        <v>13</v>
      </c>
      <c r="B21" s="274" t="s">
        <v>364</v>
      </c>
      <c r="C21" s="533">
        <v>0</v>
      </c>
      <c r="D21" s="533">
        <v>0</v>
      </c>
      <c r="E21" s="533">
        <v>0</v>
      </c>
      <c r="F21" s="533">
        <v>0</v>
      </c>
      <c r="G21" s="533">
        <v>0</v>
      </c>
      <c r="H21" s="272">
        <v>0</v>
      </c>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3"/>
      <c r="BV21" s="273"/>
      <c r="BW21" s="273"/>
      <c r="BX21" s="273"/>
      <c r="BY21" s="273"/>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3"/>
      <c r="CW21" s="273"/>
      <c r="CX21" s="273"/>
      <c r="CY21" s="273"/>
      <c r="CZ21" s="273"/>
      <c r="DA21" s="273"/>
    </row>
    <row r="22" spans="1:120" s="13" customFormat="1" ht="19.5" customHeight="1">
      <c r="A22" s="10">
        <v>14</v>
      </c>
      <c r="B22" s="274" t="s">
        <v>365</v>
      </c>
      <c r="C22" s="533">
        <v>111610357.59999999</v>
      </c>
      <c r="D22" s="533">
        <v>0</v>
      </c>
      <c r="E22" s="533">
        <v>111610357.59999999</v>
      </c>
      <c r="F22" s="533">
        <v>0</v>
      </c>
      <c r="G22" s="533">
        <v>2220285.9500000002</v>
      </c>
      <c r="H22" s="272">
        <v>1.9893189106671229E-2</v>
      </c>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73"/>
    </row>
    <row r="23" spans="1:120" s="13" customFormat="1" ht="19.5" customHeight="1">
      <c r="A23" s="10">
        <v>15</v>
      </c>
      <c r="B23" s="274" t="s">
        <v>366</v>
      </c>
      <c r="C23" s="533">
        <v>198581664.69</v>
      </c>
      <c r="D23" s="533">
        <v>0</v>
      </c>
      <c r="E23" s="533">
        <v>198581664.69</v>
      </c>
      <c r="F23" s="533">
        <v>0</v>
      </c>
      <c r="G23" s="533">
        <v>198601907.72</v>
      </c>
      <c r="H23" s="272">
        <v>1.0001019380617622</v>
      </c>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73"/>
      <c r="BR23" s="273"/>
      <c r="BS23" s="273"/>
      <c r="BT23" s="273"/>
      <c r="BU23" s="273"/>
      <c r="BV23" s="273"/>
      <c r="BW23" s="273"/>
      <c r="BX23" s="273"/>
      <c r="BY23" s="273"/>
      <c r="BZ23" s="273"/>
      <c r="CA23" s="273"/>
      <c r="CB23" s="273"/>
      <c r="CC23" s="273"/>
      <c r="CD23" s="273"/>
      <c r="CE23" s="273"/>
      <c r="CF23" s="273"/>
      <c r="CG23" s="273"/>
      <c r="CH23" s="273"/>
      <c r="CI23" s="273"/>
      <c r="CJ23" s="273"/>
      <c r="CK23" s="273"/>
      <c r="CL23" s="273"/>
      <c r="CM23" s="273"/>
      <c r="CN23" s="273"/>
      <c r="CO23" s="273"/>
      <c r="CP23" s="273"/>
      <c r="CQ23" s="273"/>
      <c r="CR23" s="273"/>
      <c r="CS23" s="273"/>
      <c r="CT23" s="273"/>
      <c r="CU23" s="273"/>
      <c r="CV23" s="273"/>
      <c r="CW23" s="273"/>
      <c r="CX23" s="273"/>
      <c r="CY23" s="273"/>
      <c r="CZ23" s="273"/>
      <c r="DA23" s="273"/>
    </row>
    <row r="24" spans="1:120" s="13" customFormat="1" ht="19.5" customHeight="1">
      <c r="A24" s="10">
        <v>16</v>
      </c>
      <c r="B24" s="274" t="s">
        <v>367</v>
      </c>
      <c r="C24" s="533">
        <v>186961751.86000001</v>
      </c>
      <c r="D24" s="533">
        <v>0</v>
      </c>
      <c r="E24" s="533">
        <v>186961751.86000001</v>
      </c>
      <c r="F24" s="533">
        <v>0</v>
      </c>
      <c r="G24" s="533">
        <v>90968810.840000004</v>
      </c>
      <c r="H24" s="272">
        <v>0.48656374865442492</v>
      </c>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row>
    <row r="25" spans="1:120" s="13" customFormat="1" ht="19.5" customHeight="1">
      <c r="A25" s="221">
        <v>17</v>
      </c>
      <c r="B25" s="275" t="s">
        <v>368</v>
      </c>
      <c r="C25" s="534">
        <v>8207088834.6599989</v>
      </c>
      <c r="D25" s="534">
        <v>3724232020.7000008</v>
      </c>
      <c r="E25" s="534">
        <v>8344454547.7300005</v>
      </c>
      <c r="F25" s="534">
        <v>2973864521.1799998</v>
      </c>
      <c r="G25" s="534">
        <v>2550326262.0500002</v>
      </c>
      <c r="H25" s="276">
        <v>0.22532729873779808</v>
      </c>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row>
    <row r="26" spans="1:120" s="13" customFormat="1">
      <c r="A26" s="273"/>
      <c r="B26" s="273"/>
      <c r="C26" s="273"/>
      <c r="D26" s="273"/>
      <c r="E26" s="273"/>
      <c r="F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row>
    <row r="27" spans="1:120" s="13" customFormat="1">
      <c r="A27" s="273"/>
      <c r="B27" s="273"/>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3"/>
      <c r="BZ27" s="273"/>
      <c r="CA27" s="273"/>
      <c r="CB27" s="273"/>
      <c r="CC27" s="273"/>
      <c r="CD27" s="273"/>
      <c r="CE27" s="273"/>
      <c r="CF27" s="273"/>
      <c r="CG27" s="273"/>
      <c r="CH27" s="273"/>
      <c r="CI27" s="273"/>
      <c r="CJ27" s="273"/>
      <c r="CK27" s="273"/>
      <c r="CL27" s="273"/>
      <c r="CM27" s="273"/>
      <c r="CN27" s="273"/>
      <c r="CO27" s="273"/>
      <c r="CP27" s="273"/>
      <c r="CQ27" s="273"/>
      <c r="CR27" s="273"/>
      <c r="CS27" s="273"/>
      <c r="CT27" s="273"/>
      <c r="CU27" s="273"/>
      <c r="CV27" s="273"/>
      <c r="CW27" s="273"/>
      <c r="CX27" s="273"/>
      <c r="CY27" s="273"/>
      <c r="CZ27" s="273"/>
      <c r="DA27" s="273"/>
    </row>
    <row r="28" spans="1:120" s="13" customFormat="1">
      <c r="A28" s="273"/>
      <c r="B28" s="273"/>
      <c r="C28" s="273"/>
      <c r="D28" s="273"/>
      <c r="E28" s="273"/>
      <c r="F28" s="273"/>
      <c r="G28" s="273"/>
      <c r="H28" s="273"/>
      <c r="I28" s="269"/>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3"/>
      <c r="BV28" s="273"/>
      <c r="BW28" s="273"/>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3"/>
      <c r="CW28" s="273"/>
      <c r="CX28" s="273"/>
      <c r="CY28" s="273"/>
      <c r="CZ28" s="273"/>
      <c r="DA28" s="273"/>
    </row>
    <row r="29" spans="1:120">
      <c r="DB29" s="4"/>
      <c r="DC29" s="4"/>
      <c r="DD29" s="4"/>
      <c r="DE29" s="4"/>
      <c r="DF29" s="4"/>
      <c r="DG29" s="4"/>
      <c r="DH29" s="4"/>
      <c r="DI29" s="4"/>
      <c r="DJ29" s="4"/>
      <c r="DK29" s="4"/>
      <c r="DL29" s="4"/>
      <c r="DM29" s="4"/>
      <c r="DN29" s="4"/>
      <c r="DO29" s="4"/>
      <c r="DP29" s="4"/>
    </row>
    <row r="30" spans="1:120">
      <c r="DB30" s="4"/>
      <c r="DC30" s="4"/>
      <c r="DD30" s="4"/>
      <c r="DE30" s="4"/>
      <c r="DF30" s="4"/>
      <c r="DG30" s="4"/>
      <c r="DH30" s="4"/>
      <c r="DI30" s="4"/>
      <c r="DJ30" s="4"/>
      <c r="DK30" s="4"/>
      <c r="DL30" s="4"/>
      <c r="DM30" s="4"/>
      <c r="DN30" s="4"/>
      <c r="DO30" s="4"/>
      <c r="DP30" s="4"/>
    </row>
  </sheetData>
  <mergeCells count="4">
    <mergeCell ref="C6:D6"/>
    <mergeCell ref="E6:F6"/>
    <mergeCell ref="G6:H6"/>
    <mergeCell ref="B6:B8"/>
  </mergeCells>
  <hyperlinks>
    <hyperlink ref="A1" location="Index!A1" display="&lt;- zurück" xr:uid="{6865B9CB-87FF-48BE-BF28-027D4EBD9F0E}"/>
  </hyperlinks>
  <pageMargins left="0.7" right="0.7" top="0.75" bottom="0.75" header="0.3" footer="0.3"/>
  <pageSetup paperSize="9" scale="10" orientation="landscape" r:id="rId1"/>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3528-D477-4DEC-8222-20B4D21C64BD}">
  <sheetPr>
    <pageSetUpPr autoPageBreaks="0" fitToPage="1"/>
  </sheetPr>
  <dimension ref="A1:S37"/>
  <sheetViews>
    <sheetView showGridLines="0" workbookViewId="0">
      <selection activeCell="B4" sqref="B4"/>
    </sheetView>
  </sheetViews>
  <sheetFormatPr baseColWidth="10" defaultColWidth="9.140625" defaultRowHeight="12.75"/>
  <cols>
    <col min="1" max="1" width="5.42578125" style="4" customWidth="1"/>
    <col min="2" max="2" width="44.42578125" style="4" customWidth="1"/>
    <col min="3" max="3" width="17.28515625" style="4" customWidth="1"/>
    <col min="4" max="14" width="14.5703125" style="4" customWidth="1"/>
    <col min="15" max="16" width="30" style="4" customWidth="1"/>
    <col min="17" max="17" width="9.140625" style="4"/>
    <col min="18" max="19" width="9.140625" style="362"/>
    <col min="20" max="16384" width="9.140625" style="4"/>
  </cols>
  <sheetData>
    <row r="1" spans="1:18">
      <c r="A1" s="22" t="s">
        <v>267</v>
      </c>
    </row>
    <row r="3" spans="1:18" ht="24" customHeight="1">
      <c r="A3" s="64" t="s">
        <v>376</v>
      </c>
      <c r="R3" s="363"/>
    </row>
    <row r="5" spans="1:18">
      <c r="B5" s="283"/>
      <c r="P5" s="27" t="s">
        <v>303</v>
      </c>
    </row>
    <row r="6" spans="1:18" customFormat="1" ht="17.25" customHeight="1">
      <c r="A6" s="634" t="s">
        <v>134</v>
      </c>
      <c r="B6" s="635"/>
      <c r="C6" s="640" t="s">
        <v>406</v>
      </c>
      <c r="D6" s="650" t="s">
        <v>389</v>
      </c>
      <c r="E6" s="651"/>
      <c r="F6" s="651"/>
      <c r="G6" s="651"/>
      <c r="H6" s="651"/>
      <c r="I6" s="651"/>
      <c r="J6" s="651"/>
      <c r="K6" s="651"/>
      <c r="L6" s="651"/>
      <c r="M6" s="651"/>
      <c r="N6" s="652"/>
      <c r="O6" s="650" t="s">
        <v>392</v>
      </c>
      <c r="P6" s="652"/>
    </row>
    <row r="7" spans="1:18" customFormat="1" ht="25.5" customHeight="1">
      <c r="A7" s="636"/>
      <c r="B7" s="637"/>
      <c r="C7" s="641"/>
      <c r="D7" s="653" t="s">
        <v>390</v>
      </c>
      <c r="E7" s="654"/>
      <c r="F7" s="654"/>
      <c r="G7" s="654"/>
      <c r="H7" s="654"/>
      <c r="I7" s="654"/>
      <c r="J7" s="654"/>
      <c r="K7" s="654"/>
      <c r="L7" s="655"/>
      <c r="M7" s="653" t="s">
        <v>393</v>
      </c>
      <c r="N7" s="655"/>
      <c r="O7" s="640" t="s">
        <v>394</v>
      </c>
      <c r="P7" s="656" t="s">
        <v>395</v>
      </c>
    </row>
    <row r="8" spans="1:18" customFormat="1" ht="48.6" customHeight="1">
      <c r="A8" s="636"/>
      <c r="B8" s="637"/>
      <c r="C8" s="641"/>
      <c r="D8" s="640" t="s">
        <v>391</v>
      </c>
      <c r="E8" s="642" t="s">
        <v>396</v>
      </c>
      <c r="F8" s="403"/>
      <c r="G8" s="403"/>
      <c r="H8" s="403"/>
      <c r="I8" s="642" t="s">
        <v>397</v>
      </c>
      <c r="J8" s="403"/>
      <c r="K8" s="403"/>
      <c r="L8" s="403"/>
      <c r="M8" s="640" t="s">
        <v>398</v>
      </c>
      <c r="N8" s="640" t="s">
        <v>399</v>
      </c>
      <c r="O8" s="641"/>
      <c r="P8" s="657"/>
    </row>
    <row r="9" spans="1:18" customFormat="1" ht="92.1" customHeight="1">
      <c r="A9" s="636"/>
      <c r="B9" s="637"/>
      <c r="C9" s="404"/>
      <c r="D9" s="643"/>
      <c r="E9" s="643"/>
      <c r="F9" s="405" t="s">
        <v>400</v>
      </c>
      <c r="G9" s="405" t="s">
        <v>401</v>
      </c>
      <c r="H9" s="405" t="s">
        <v>402</v>
      </c>
      <c r="I9" s="643"/>
      <c r="J9" s="405" t="s">
        <v>403</v>
      </c>
      <c r="K9" s="405" t="s">
        <v>404</v>
      </c>
      <c r="L9" s="405" t="s">
        <v>405</v>
      </c>
      <c r="M9" s="643"/>
      <c r="N9" s="643"/>
      <c r="O9" s="643"/>
      <c r="P9" s="658"/>
    </row>
    <row r="10" spans="1:18" customFormat="1">
      <c r="A10" s="638"/>
      <c r="B10" s="639"/>
      <c r="C10" s="406" t="s">
        <v>20</v>
      </c>
      <c r="D10" s="406" t="s">
        <v>19</v>
      </c>
      <c r="E10" s="406" t="s">
        <v>18</v>
      </c>
      <c r="F10" s="406" t="s">
        <v>21</v>
      </c>
      <c r="G10" s="406" t="s">
        <v>22</v>
      </c>
      <c r="H10" s="406" t="s">
        <v>38</v>
      </c>
      <c r="I10" s="406" t="s">
        <v>39</v>
      </c>
      <c r="J10" s="406" t="s">
        <v>40</v>
      </c>
      <c r="K10" s="406" t="s">
        <v>58</v>
      </c>
      <c r="L10" s="406" t="s">
        <v>59</v>
      </c>
      <c r="M10" s="406" t="s">
        <v>60</v>
      </c>
      <c r="N10" s="406" t="s">
        <v>61</v>
      </c>
      <c r="O10" s="406" t="s">
        <v>62</v>
      </c>
      <c r="P10" s="406" t="s">
        <v>110</v>
      </c>
    </row>
    <row r="11" spans="1:18">
      <c r="A11" s="18">
        <v>1</v>
      </c>
      <c r="B11" s="3" t="s">
        <v>379</v>
      </c>
      <c r="C11" s="535">
        <v>0</v>
      </c>
      <c r="D11" s="285"/>
      <c r="E11" s="285"/>
      <c r="F11" s="285"/>
      <c r="G11" s="285"/>
      <c r="H11" s="285"/>
      <c r="I11" s="285"/>
      <c r="J11" s="285"/>
      <c r="K11" s="285"/>
      <c r="L11" s="285"/>
      <c r="M11" s="285"/>
      <c r="N11" s="285"/>
      <c r="O11" s="284"/>
      <c r="P11" s="535">
        <v>0</v>
      </c>
    </row>
    <row r="12" spans="1:18">
      <c r="A12" s="18">
        <v>2</v>
      </c>
      <c r="B12" s="3" t="s">
        <v>357</v>
      </c>
      <c r="C12" s="535">
        <v>0</v>
      </c>
      <c r="D12" s="285"/>
      <c r="E12" s="285"/>
      <c r="F12" s="285"/>
      <c r="G12" s="285"/>
      <c r="H12" s="285"/>
      <c r="I12" s="285"/>
      <c r="J12" s="285"/>
      <c r="K12" s="285"/>
      <c r="L12" s="285"/>
      <c r="M12" s="285"/>
      <c r="N12" s="285"/>
      <c r="O12" s="284"/>
      <c r="P12" s="535">
        <v>0</v>
      </c>
    </row>
    <row r="13" spans="1:18">
      <c r="A13" s="18">
        <v>3</v>
      </c>
      <c r="B13" s="3" t="s">
        <v>358</v>
      </c>
      <c r="C13" s="535">
        <v>0</v>
      </c>
      <c r="D13" s="285"/>
      <c r="E13" s="285"/>
      <c r="F13" s="285"/>
      <c r="G13" s="285"/>
      <c r="H13" s="285"/>
      <c r="I13" s="285"/>
      <c r="J13" s="285"/>
      <c r="K13" s="285"/>
      <c r="L13" s="285"/>
      <c r="M13" s="285"/>
      <c r="N13" s="285"/>
      <c r="O13" s="284"/>
      <c r="P13" s="535">
        <v>0</v>
      </c>
    </row>
    <row r="14" spans="1:18">
      <c r="A14" s="289">
        <v>3.1</v>
      </c>
      <c r="B14" s="287" t="s">
        <v>380</v>
      </c>
      <c r="C14" s="535">
        <v>0</v>
      </c>
      <c r="D14" s="285"/>
      <c r="E14" s="285"/>
      <c r="F14" s="285"/>
      <c r="G14" s="285"/>
      <c r="H14" s="285"/>
      <c r="I14" s="285"/>
      <c r="J14" s="285"/>
      <c r="K14" s="285"/>
      <c r="L14" s="285"/>
      <c r="M14" s="285"/>
      <c r="N14" s="285"/>
      <c r="O14" s="284"/>
      <c r="P14" s="535">
        <v>0</v>
      </c>
    </row>
    <row r="15" spans="1:18">
      <c r="A15" s="289">
        <v>3.2</v>
      </c>
      <c r="B15" s="287" t="s">
        <v>381</v>
      </c>
      <c r="C15" s="535">
        <v>0</v>
      </c>
      <c r="D15" s="285"/>
      <c r="E15" s="285"/>
      <c r="F15" s="285"/>
      <c r="G15" s="285"/>
      <c r="H15" s="285"/>
      <c r="I15" s="285"/>
      <c r="J15" s="285"/>
      <c r="K15" s="285"/>
      <c r="L15" s="285"/>
      <c r="M15" s="285"/>
      <c r="N15" s="285"/>
      <c r="O15" s="284"/>
      <c r="P15" s="535">
        <v>0</v>
      </c>
    </row>
    <row r="16" spans="1:18">
      <c r="A16" s="289">
        <v>3.3</v>
      </c>
      <c r="B16" s="287" t="s">
        <v>382</v>
      </c>
      <c r="C16" s="535">
        <v>0</v>
      </c>
      <c r="D16" s="285"/>
      <c r="E16" s="285"/>
      <c r="F16" s="285"/>
      <c r="G16" s="285"/>
      <c r="H16" s="285"/>
      <c r="I16" s="285"/>
      <c r="J16" s="285"/>
      <c r="K16" s="285"/>
      <c r="L16" s="285"/>
      <c r="M16" s="285"/>
      <c r="N16" s="285"/>
      <c r="O16" s="284"/>
      <c r="P16" s="535">
        <v>0</v>
      </c>
    </row>
    <row r="17" spans="1:19">
      <c r="A17" s="18">
        <v>4</v>
      </c>
      <c r="B17" s="3" t="s">
        <v>359</v>
      </c>
      <c r="C17" s="535">
        <v>5473834564.3699999</v>
      </c>
      <c r="D17" s="349">
        <v>1.1619550620694001E-2</v>
      </c>
      <c r="E17" s="349">
        <v>0.67012559753021705</v>
      </c>
      <c r="F17" s="349">
        <v>0.66393775150716094</v>
      </c>
      <c r="G17" s="349">
        <v>1.8057882209920001E-3</v>
      </c>
      <c r="H17" s="349">
        <v>4.3820578020630002E-3</v>
      </c>
      <c r="I17" s="349">
        <v>1.8211319662247E-2</v>
      </c>
      <c r="J17" s="349">
        <v>3.6660055696000002E-5</v>
      </c>
      <c r="K17" s="349">
        <v>1.8174659606551E-2</v>
      </c>
      <c r="L17" s="349">
        <v>0</v>
      </c>
      <c r="M17" s="349">
        <v>1.2763989037005E-2</v>
      </c>
      <c r="N17" s="349">
        <v>0</v>
      </c>
      <c r="O17" s="284"/>
      <c r="P17" s="535">
        <v>1068174195.6500001</v>
      </c>
    </row>
    <row r="18" spans="1:19">
      <c r="A18" s="289">
        <v>4.0999999999999996</v>
      </c>
      <c r="B18" s="287" t="s">
        <v>383</v>
      </c>
      <c r="C18" s="535">
        <v>1044857657.4299999</v>
      </c>
      <c r="D18" s="349">
        <v>6.5847760037699996E-3</v>
      </c>
      <c r="E18" s="349">
        <v>0.85330806191630104</v>
      </c>
      <c r="F18" s="349">
        <v>0.85198215011372402</v>
      </c>
      <c r="G18" s="349">
        <v>4.8049150659899999E-4</v>
      </c>
      <c r="H18" s="349">
        <v>8.4542029597900004E-4</v>
      </c>
      <c r="I18" s="349">
        <v>1.0937408199801E-2</v>
      </c>
      <c r="J18" s="349">
        <v>1.3408563262999999E-5</v>
      </c>
      <c r="K18" s="349">
        <v>1.0923999636539001E-2</v>
      </c>
      <c r="L18" s="349">
        <v>0</v>
      </c>
      <c r="M18" s="349">
        <v>7.7307511243859999E-3</v>
      </c>
      <c r="N18" s="349">
        <v>0</v>
      </c>
      <c r="O18" s="284"/>
      <c r="P18" s="535">
        <v>229612222.54000002</v>
      </c>
    </row>
    <row r="19" spans="1:19" ht="13.9" customHeight="1">
      <c r="A19" s="289">
        <v>4.2</v>
      </c>
      <c r="B19" s="287" t="s">
        <v>384</v>
      </c>
      <c r="C19" s="535">
        <v>3022126214.6900001</v>
      </c>
      <c r="D19" s="349">
        <v>2.6572641211890001E-3</v>
      </c>
      <c r="E19" s="349">
        <v>0.90799825828302805</v>
      </c>
      <c r="F19" s="349">
        <v>0.90799825828302805</v>
      </c>
      <c r="G19" s="349">
        <v>0</v>
      </c>
      <c r="H19" s="349">
        <v>0</v>
      </c>
      <c r="I19" s="349">
        <v>1.2070676649004001E-2</v>
      </c>
      <c r="J19" s="349">
        <v>0</v>
      </c>
      <c r="K19" s="349">
        <v>1.2070676649004001E-2</v>
      </c>
      <c r="L19" s="349">
        <v>0</v>
      </c>
      <c r="M19" s="349">
        <v>3.7268735717430001E-3</v>
      </c>
      <c r="N19" s="349">
        <v>0</v>
      </c>
      <c r="O19" s="284"/>
      <c r="P19" s="535">
        <v>444442692.16000003</v>
      </c>
    </row>
    <row r="20" spans="1:19">
      <c r="A20" s="289">
        <v>4.3</v>
      </c>
      <c r="B20" s="287" t="s">
        <v>385</v>
      </c>
      <c r="C20" s="535">
        <v>0</v>
      </c>
      <c r="D20" s="349"/>
      <c r="E20" s="349"/>
      <c r="F20" s="349"/>
      <c r="G20" s="349"/>
      <c r="H20" s="349"/>
      <c r="I20" s="349"/>
      <c r="J20" s="349"/>
      <c r="K20" s="349"/>
      <c r="L20" s="349"/>
      <c r="M20" s="349"/>
      <c r="N20" s="349"/>
      <c r="O20" s="284"/>
      <c r="P20" s="535">
        <v>0</v>
      </c>
    </row>
    <row r="21" spans="1:19">
      <c r="A21" s="289">
        <v>4.4000000000000004</v>
      </c>
      <c r="B21" s="287" t="s">
        <v>386</v>
      </c>
      <c r="C21" s="535">
        <v>561183505.46000004</v>
      </c>
      <c r="D21" s="349">
        <v>5.0108017157330001E-2</v>
      </c>
      <c r="E21" s="349">
        <v>2.3700354982988999E-2</v>
      </c>
      <c r="F21" s="349">
        <v>0</v>
      </c>
      <c r="G21" s="349">
        <v>4.7337926794949999E-3</v>
      </c>
      <c r="H21" s="349">
        <v>1.8966562303494E-2</v>
      </c>
      <c r="I21" s="349">
        <v>3.2440396292613E-2</v>
      </c>
      <c r="J21" s="349">
        <v>5.6230893626000003E-5</v>
      </c>
      <c r="K21" s="349">
        <v>3.2384165398987003E-2</v>
      </c>
      <c r="L21" s="349">
        <v>0</v>
      </c>
      <c r="M21" s="349">
        <v>6.7507770277294002E-2</v>
      </c>
      <c r="N21" s="349">
        <v>0</v>
      </c>
      <c r="O21" s="284"/>
      <c r="P21" s="535">
        <v>139990253.97</v>
      </c>
    </row>
    <row r="22" spans="1:19">
      <c r="A22" s="289">
        <v>4.5</v>
      </c>
      <c r="B22" s="287" t="s">
        <v>387</v>
      </c>
      <c r="C22" s="535">
        <v>845667186.78999996</v>
      </c>
      <c r="D22" s="349">
        <v>2.4327494576312999E-2</v>
      </c>
      <c r="E22" s="349">
        <v>2.2686948659820998E-2</v>
      </c>
      <c r="F22" s="349">
        <v>0</v>
      </c>
      <c r="G22" s="349">
        <v>7.9535004846660005E-3</v>
      </c>
      <c r="H22" s="349">
        <v>1.4733448175155E-2</v>
      </c>
      <c r="I22" s="349">
        <v>3.970071584241E-2</v>
      </c>
      <c r="J22" s="349">
        <v>1.83411621525E-4</v>
      </c>
      <c r="K22" s="349">
        <v>3.9517304220885001E-2</v>
      </c>
      <c r="L22" s="349">
        <v>0</v>
      </c>
      <c r="M22" s="349">
        <v>1.4950444533612E-2</v>
      </c>
      <c r="N22" s="349">
        <v>0</v>
      </c>
      <c r="O22" s="284"/>
      <c r="P22" s="535">
        <v>254129026.97999999</v>
      </c>
    </row>
    <row r="23" spans="1:19">
      <c r="A23" s="18">
        <v>5</v>
      </c>
      <c r="B23" s="3" t="s">
        <v>388</v>
      </c>
      <c r="C23" s="535">
        <v>5473834564.3699999</v>
      </c>
      <c r="D23" s="349">
        <v>1.1619550620694001E-2</v>
      </c>
      <c r="E23" s="349">
        <v>0.67012559753021705</v>
      </c>
      <c r="F23" s="349">
        <v>0.66393775150716094</v>
      </c>
      <c r="G23" s="349">
        <v>1.8057882209920001E-3</v>
      </c>
      <c r="H23" s="349">
        <v>4.3820578020630002E-3</v>
      </c>
      <c r="I23" s="349">
        <v>1.8211319662247E-2</v>
      </c>
      <c r="J23" s="349">
        <v>3.6660055696000002E-5</v>
      </c>
      <c r="K23" s="349">
        <v>1.8174659606551E-2</v>
      </c>
      <c r="L23" s="349">
        <v>0</v>
      </c>
      <c r="M23" s="349">
        <v>1.2763989037005E-2</v>
      </c>
      <c r="N23" s="349">
        <v>0</v>
      </c>
      <c r="O23" s="284"/>
      <c r="P23" s="535">
        <v>1068174195.6500001</v>
      </c>
    </row>
    <row r="24" spans="1:19" s="320" customFormat="1" ht="61.15" customHeight="1">
      <c r="A24" s="321"/>
      <c r="B24" s="322"/>
      <c r="C24" s="323"/>
      <c r="D24" s="324"/>
      <c r="E24" s="324"/>
      <c r="F24" s="324"/>
      <c r="G24" s="324"/>
      <c r="H24" s="324"/>
      <c r="I24" s="324"/>
      <c r="J24" s="324"/>
      <c r="K24" s="324"/>
      <c r="L24" s="324"/>
      <c r="M24" s="324"/>
      <c r="N24" s="324"/>
      <c r="O24" s="323"/>
      <c r="P24" s="323"/>
      <c r="R24" s="362"/>
      <c r="S24" s="362"/>
    </row>
    <row r="25" spans="1:19" ht="15.6" customHeight="1">
      <c r="P25" s="27" t="s">
        <v>303</v>
      </c>
    </row>
    <row r="26" spans="1:19" s="407" customFormat="1" ht="17.25" customHeight="1">
      <c r="A26" s="644" t="s">
        <v>244</v>
      </c>
      <c r="B26" s="645"/>
      <c r="C26" s="640" t="s">
        <v>406</v>
      </c>
      <c r="D26" s="650" t="s">
        <v>389</v>
      </c>
      <c r="E26" s="651"/>
      <c r="F26" s="651"/>
      <c r="G26" s="651"/>
      <c r="H26" s="651"/>
      <c r="I26" s="651"/>
      <c r="J26" s="651"/>
      <c r="K26" s="651"/>
      <c r="L26" s="651"/>
      <c r="M26" s="651"/>
      <c r="N26" s="652"/>
      <c r="O26" s="650" t="s">
        <v>392</v>
      </c>
      <c r="P26" s="652"/>
    </row>
    <row r="27" spans="1:19" s="407" customFormat="1" ht="25.5" customHeight="1">
      <c r="A27" s="646"/>
      <c r="B27" s="647"/>
      <c r="C27" s="641"/>
      <c r="D27" s="653" t="s">
        <v>390</v>
      </c>
      <c r="E27" s="654"/>
      <c r="F27" s="654"/>
      <c r="G27" s="654"/>
      <c r="H27" s="654"/>
      <c r="I27" s="654"/>
      <c r="J27" s="654"/>
      <c r="K27" s="654"/>
      <c r="L27" s="655"/>
      <c r="M27" s="653" t="s">
        <v>393</v>
      </c>
      <c r="N27" s="655"/>
      <c r="O27" s="640" t="s">
        <v>394</v>
      </c>
      <c r="P27" s="656" t="s">
        <v>395</v>
      </c>
    </row>
    <row r="28" spans="1:19" s="407" customFormat="1" ht="48" customHeight="1">
      <c r="A28" s="646"/>
      <c r="B28" s="647"/>
      <c r="C28" s="641"/>
      <c r="D28" s="640" t="s">
        <v>391</v>
      </c>
      <c r="E28" s="642" t="s">
        <v>396</v>
      </c>
      <c r="F28" s="403"/>
      <c r="G28" s="403"/>
      <c r="H28" s="403"/>
      <c r="I28" s="642" t="s">
        <v>397</v>
      </c>
      <c r="J28" s="403"/>
      <c r="K28" s="403"/>
      <c r="L28" s="403"/>
      <c r="M28" s="640" t="s">
        <v>398</v>
      </c>
      <c r="N28" s="640" t="s">
        <v>399</v>
      </c>
      <c r="O28" s="641"/>
      <c r="P28" s="657"/>
    </row>
    <row r="29" spans="1:19" s="407" customFormat="1" ht="91.5" customHeight="1">
      <c r="A29" s="646"/>
      <c r="B29" s="647"/>
      <c r="C29" s="404"/>
      <c r="D29" s="643"/>
      <c r="E29" s="643"/>
      <c r="F29" s="405" t="s">
        <v>400</v>
      </c>
      <c r="G29" s="405" t="s">
        <v>401</v>
      </c>
      <c r="H29" s="405" t="s">
        <v>402</v>
      </c>
      <c r="I29" s="643"/>
      <c r="J29" s="405" t="s">
        <v>403</v>
      </c>
      <c r="K29" s="405" t="s">
        <v>404</v>
      </c>
      <c r="L29" s="405" t="s">
        <v>405</v>
      </c>
      <c r="M29" s="643"/>
      <c r="N29" s="643"/>
      <c r="O29" s="643"/>
      <c r="P29" s="658"/>
    </row>
    <row r="30" spans="1:19" s="407" customFormat="1">
      <c r="A30" s="648"/>
      <c r="B30" s="649"/>
      <c r="C30" s="408" t="s">
        <v>20</v>
      </c>
      <c r="D30" s="408" t="s">
        <v>19</v>
      </c>
      <c r="E30" s="408" t="s">
        <v>18</v>
      </c>
      <c r="F30" s="408" t="s">
        <v>21</v>
      </c>
      <c r="G30" s="408" t="s">
        <v>22</v>
      </c>
      <c r="H30" s="408" t="s">
        <v>38</v>
      </c>
      <c r="I30" s="408" t="s">
        <v>39</v>
      </c>
      <c r="J30" s="408" t="s">
        <v>40</v>
      </c>
      <c r="K30" s="408" t="s">
        <v>58</v>
      </c>
      <c r="L30" s="408" t="s">
        <v>59</v>
      </c>
      <c r="M30" s="408" t="s">
        <v>60</v>
      </c>
      <c r="N30" s="408" t="s">
        <v>61</v>
      </c>
      <c r="O30" s="408" t="s">
        <v>62</v>
      </c>
      <c r="P30" s="408" t="s">
        <v>110</v>
      </c>
    </row>
    <row r="31" spans="1:19">
      <c r="A31" s="14">
        <v>1</v>
      </c>
      <c r="B31" s="3" t="s">
        <v>379</v>
      </c>
      <c r="C31" s="284">
        <v>4687.4936117099996</v>
      </c>
      <c r="D31" s="349">
        <v>0</v>
      </c>
      <c r="E31" s="349">
        <v>0</v>
      </c>
      <c r="F31" s="349">
        <v>0</v>
      </c>
      <c r="G31" s="349">
        <v>0</v>
      </c>
      <c r="H31" s="349">
        <v>0</v>
      </c>
      <c r="I31" s="349">
        <v>0</v>
      </c>
      <c r="J31" s="349">
        <v>0</v>
      </c>
      <c r="K31" s="349">
        <v>0</v>
      </c>
      <c r="L31" s="349">
        <v>0</v>
      </c>
      <c r="M31" s="349">
        <v>-0.104076524629551</v>
      </c>
      <c r="N31" s="349">
        <v>0</v>
      </c>
      <c r="O31" s="284">
        <v>1051.3204674024678</v>
      </c>
      <c r="P31" s="284">
        <v>1630.4724417699999</v>
      </c>
    </row>
    <row r="32" spans="1:19">
      <c r="A32" s="14">
        <v>2</v>
      </c>
      <c r="B32" s="3" t="s">
        <v>357</v>
      </c>
      <c r="C32" s="284">
        <v>10107.70224506</v>
      </c>
      <c r="D32" s="349">
        <v>1.2574637055829999E-3</v>
      </c>
      <c r="E32" s="349">
        <v>3.0276233498030001E-3</v>
      </c>
      <c r="F32" s="349">
        <v>6.0098922412999995E-4</v>
      </c>
      <c r="G32" s="349">
        <v>2.4266341256730002E-3</v>
      </c>
      <c r="H32" s="349">
        <v>0</v>
      </c>
      <c r="I32" s="349">
        <v>0</v>
      </c>
      <c r="J32" s="349">
        <v>0</v>
      </c>
      <c r="K32" s="349">
        <v>0</v>
      </c>
      <c r="L32" s="349">
        <v>0</v>
      </c>
      <c r="M32" s="349">
        <v>-0.29324504899999698</v>
      </c>
      <c r="N32" s="349">
        <v>0</v>
      </c>
      <c r="O32" s="284">
        <v>3558.9702516080051</v>
      </c>
      <c r="P32" s="284">
        <v>3259.67709891</v>
      </c>
    </row>
    <row r="33" spans="1:16">
      <c r="A33" s="14">
        <v>3</v>
      </c>
      <c r="B33" s="3" t="s">
        <v>358</v>
      </c>
      <c r="C33" s="288">
        <v>107417.86895203</v>
      </c>
      <c r="D33" s="350">
        <v>2.2815745806946001E-2</v>
      </c>
      <c r="E33" s="350">
        <v>0.69778023651159593</v>
      </c>
      <c r="F33" s="350">
        <v>0.67178283378268799</v>
      </c>
      <c r="G33" s="350">
        <v>2.5997402728907999E-2</v>
      </c>
      <c r="H33" s="350">
        <v>0</v>
      </c>
      <c r="I33" s="350">
        <v>-2.4855625513100002E-4</v>
      </c>
      <c r="J33" s="350">
        <v>0</v>
      </c>
      <c r="K33" s="350">
        <v>0</v>
      </c>
      <c r="L33" s="350">
        <v>0</v>
      </c>
      <c r="M33" s="350">
        <v>-0.127604081260182</v>
      </c>
      <c r="N33" s="350">
        <v>0</v>
      </c>
      <c r="O33" s="288">
        <v>66489.594126923766</v>
      </c>
      <c r="P33" s="288">
        <v>66263.555130449997</v>
      </c>
    </row>
    <row r="34" spans="1:16">
      <c r="A34" s="286">
        <v>3.1</v>
      </c>
      <c r="B34" s="287" t="s">
        <v>380</v>
      </c>
      <c r="C34" s="284">
        <v>25243.859437029998</v>
      </c>
      <c r="D34" s="349">
        <v>1.3875421209413E-2</v>
      </c>
      <c r="E34" s="349">
        <v>0.479750644745503</v>
      </c>
      <c r="F34" s="349">
        <v>0.46222888274142698</v>
      </c>
      <c r="G34" s="349">
        <v>1.7521762004076E-2</v>
      </c>
      <c r="H34" s="349">
        <v>0</v>
      </c>
      <c r="I34" s="349">
        <v>-6.1587146921000002E-5</v>
      </c>
      <c r="J34" s="349">
        <v>0</v>
      </c>
      <c r="K34" s="349">
        <v>0</v>
      </c>
      <c r="L34" s="349">
        <v>0</v>
      </c>
      <c r="M34" s="349">
        <v>-6.0577709619822E-2</v>
      </c>
      <c r="N34" s="349">
        <v>0</v>
      </c>
      <c r="O34" s="284">
        <v>13274.329663285023</v>
      </c>
      <c r="P34" s="284">
        <v>13222.853457450001</v>
      </c>
    </row>
    <row r="35" spans="1:16">
      <c r="A35" s="286">
        <v>3.2</v>
      </c>
      <c r="B35" s="287" t="s">
        <v>381</v>
      </c>
      <c r="C35" s="284">
        <v>27871.837796990003</v>
      </c>
      <c r="D35" s="349">
        <v>0</v>
      </c>
      <c r="E35" s="349">
        <v>0</v>
      </c>
      <c r="F35" s="349">
        <v>0</v>
      </c>
      <c r="G35" s="349">
        <v>0</v>
      </c>
      <c r="H35" s="349">
        <v>0</v>
      </c>
      <c r="I35" s="349">
        <v>0</v>
      </c>
      <c r="J35" s="349">
        <v>0</v>
      </c>
      <c r="K35" s="349">
        <v>0</v>
      </c>
      <c r="L35" s="349">
        <v>0</v>
      </c>
      <c r="M35" s="349">
        <v>0</v>
      </c>
      <c r="N35" s="349">
        <v>0</v>
      </c>
      <c r="O35" s="284">
        <v>21059.314525580001</v>
      </c>
      <c r="P35" s="284">
        <v>21059.314525580001</v>
      </c>
    </row>
    <row r="36" spans="1:16">
      <c r="A36" s="286">
        <v>3.3</v>
      </c>
      <c r="B36" s="287" t="s">
        <v>382</v>
      </c>
      <c r="C36" s="284">
        <v>54302.171718010002</v>
      </c>
      <c r="D36" s="349">
        <v>8.940324597533E-3</v>
      </c>
      <c r="E36" s="349">
        <v>0.21802959176609299</v>
      </c>
      <c r="F36" s="349">
        <v>0.20955395104126101</v>
      </c>
      <c r="G36" s="349">
        <v>8.4756407248319995E-3</v>
      </c>
      <c r="H36" s="349">
        <v>0</v>
      </c>
      <c r="I36" s="349">
        <v>-1.8696910821000001E-4</v>
      </c>
      <c r="J36" s="349">
        <v>0</v>
      </c>
      <c r="K36" s="349">
        <v>0</v>
      </c>
      <c r="L36" s="349">
        <v>0</v>
      </c>
      <c r="M36" s="349">
        <v>-6.7026371640360002E-2</v>
      </c>
      <c r="N36" s="349">
        <v>0</v>
      </c>
      <c r="O36" s="284">
        <v>32155.949938058751</v>
      </c>
      <c r="P36" s="284">
        <v>31981.387147419999</v>
      </c>
    </row>
    <row r="37" spans="1:16">
      <c r="A37" s="14">
        <v>4</v>
      </c>
      <c r="B37" s="3" t="s">
        <v>388</v>
      </c>
      <c r="C37" s="284">
        <v>122213.06480881</v>
      </c>
      <c r="D37" s="349">
        <v>6.9424516453889997E-3</v>
      </c>
      <c r="E37" s="349">
        <v>0.19622157848111901</v>
      </c>
      <c r="F37" s="349">
        <v>0.18863572592247199</v>
      </c>
      <c r="G37" s="349">
        <v>7.5858525586469999E-3</v>
      </c>
      <c r="H37" s="349">
        <v>0</v>
      </c>
      <c r="I37" s="349">
        <v>-9.5796025721999999E-5</v>
      </c>
      <c r="J37" s="349">
        <v>0</v>
      </c>
      <c r="K37" s="349">
        <v>0</v>
      </c>
      <c r="L37" s="349">
        <v>0</v>
      </c>
      <c r="M37" s="349">
        <v>-7.0538975739265999E-2</v>
      </c>
      <c r="N37" s="349">
        <v>0</v>
      </c>
      <c r="O37" s="284">
        <v>71099.884845934241</v>
      </c>
      <c r="P37" s="284">
        <v>71153.704671150001</v>
      </c>
    </row>
  </sheetData>
  <mergeCells count="26">
    <mergeCell ref="O26:P26"/>
    <mergeCell ref="D27:L27"/>
    <mergeCell ref="O6:P6"/>
    <mergeCell ref="D7:L7"/>
    <mergeCell ref="M7:N7"/>
    <mergeCell ref="O7:O9"/>
    <mergeCell ref="P7:P9"/>
    <mergeCell ref="D8:D9"/>
    <mergeCell ref="M8:M9"/>
    <mergeCell ref="N8:N9"/>
    <mergeCell ref="M27:N27"/>
    <mergeCell ref="O27:O29"/>
    <mergeCell ref="P27:P29"/>
    <mergeCell ref="D28:D29"/>
    <mergeCell ref="M28:M29"/>
    <mergeCell ref="N28:N29"/>
    <mergeCell ref="A6:B10"/>
    <mergeCell ref="C6:C8"/>
    <mergeCell ref="E8:E9"/>
    <mergeCell ref="I8:I9"/>
    <mergeCell ref="A26:B30"/>
    <mergeCell ref="C26:C28"/>
    <mergeCell ref="E28:E29"/>
    <mergeCell ref="I28:I29"/>
    <mergeCell ref="D26:N26"/>
    <mergeCell ref="D6:N6"/>
  </mergeCells>
  <hyperlinks>
    <hyperlink ref="A1" location="Index!A1" display="&lt;- zurück" xr:uid="{43DC2A4C-3F9A-4C9E-B4A4-D5D12ECCB767}"/>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E490-6173-4036-BD07-0671E0CCF48A}">
  <dimension ref="A1:E17"/>
  <sheetViews>
    <sheetView showGridLines="0" zoomScaleNormal="100" zoomScaleSheetLayoutView="100" workbookViewId="0">
      <selection activeCell="C24" sqref="C24"/>
    </sheetView>
  </sheetViews>
  <sheetFormatPr baseColWidth="10" defaultColWidth="9.140625" defaultRowHeight="12.75"/>
  <cols>
    <col min="1" max="1" width="9.140625" style="365"/>
    <col min="2" max="2" width="63.7109375" style="365" customWidth="1"/>
    <col min="3" max="3" width="22.85546875" style="365" customWidth="1"/>
    <col min="4" max="4" width="30.140625" style="365" bestFit="1" customWidth="1"/>
    <col min="5" max="5" width="28.28515625" style="365" bestFit="1" customWidth="1"/>
    <col min="6" max="16384" width="9.140625" style="365"/>
  </cols>
  <sheetData>
    <row r="1" spans="1:5">
      <c r="A1" s="22" t="s">
        <v>267</v>
      </c>
    </row>
    <row r="2" spans="1:5">
      <c r="B2" s="1"/>
      <c r="C2" s="2"/>
      <c r="D2" s="2"/>
      <c r="E2" s="2"/>
    </row>
    <row r="3" spans="1:5" ht="24" customHeight="1">
      <c r="A3" s="64" t="s">
        <v>974</v>
      </c>
      <c r="B3" s="290"/>
    </row>
    <row r="4" spans="1:5" ht="16.899999999999999" customHeight="1">
      <c r="A4" s="290"/>
      <c r="B4" s="290"/>
    </row>
    <row r="5" spans="1:5">
      <c r="C5" s="27" t="s">
        <v>303</v>
      </c>
    </row>
    <row r="6" spans="1:5" ht="25.5">
      <c r="A6" s="659"/>
      <c r="B6" s="660"/>
      <c r="C6" s="173" t="s">
        <v>420</v>
      </c>
    </row>
    <row r="7" spans="1:5" ht="14.45" customHeight="1">
      <c r="A7" s="661"/>
      <c r="B7" s="662"/>
      <c r="C7" s="173" t="s">
        <v>20</v>
      </c>
    </row>
    <row r="8" spans="1:5">
      <c r="A8" s="12">
        <v>1</v>
      </c>
      <c r="B8" s="448" t="str">
        <f>CONCATENATE("Risikogewichteter Positionsbetrag per ",'Ref Date'!D3)</f>
        <v>Risikogewichteter Positionsbetrag per Mär 24</v>
      </c>
      <c r="C8" s="536">
        <v>5928610751.4700003</v>
      </c>
    </row>
    <row r="9" spans="1:5">
      <c r="A9" s="18">
        <v>2</v>
      </c>
      <c r="B9" s="449" t="s">
        <v>976</v>
      </c>
      <c r="C9" s="536">
        <v>78860447.879999995</v>
      </c>
    </row>
    <row r="10" spans="1:5">
      <c r="A10" s="18">
        <v>3</v>
      </c>
      <c r="B10" s="449" t="s">
        <v>977</v>
      </c>
      <c r="C10" s="536">
        <v>47083219.329999998</v>
      </c>
    </row>
    <row r="11" spans="1:5">
      <c r="A11" s="18">
        <v>4</v>
      </c>
      <c r="B11" s="449" t="s">
        <v>978</v>
      </c>
      <c r="C11" s="536">
        <v>132940012.93000001</v>
      </c>
    </row>
    <row r="12" spans="1:5">
      <c r="A12" s="18">
        <v>5</v>
      </c>
      <c r="B12" s="449" t="s">
        <v>979</v>
      </c>
      <c r="C12" s="536">
        <v>0</v>
      </c>
    </row>
    <row r="13" spans="1:5">
      <c r="A13" s="18">
        <v>6</v>
      </c>
      <c r="B13" s="449" t="s">
        <v>980</v>
      </c>
      <c r="C13" s="536">
        <v>0</v>
      </c>
    </row>
    <row r="14" spans="1:5">
      <c r="A14" s="18">
        <v>7</v>
      </c>
      <c r="B14" s="449" t="s">
        <v>981</v>
      </c>
      <c r="C14" s="536">
        <v>843393.65</v>
      </c>
    </row>
    <row r="15" spans="1:5">
      <c r="A15" s="18">
        <v>8</v>
      </c>
      <c r="B15" s="449" t="s">
        <v>982</v>
      </c>
      <c r="C15" s="536">
        <v>39906289.469999999</v>
      </c>
    </row>
    <row r="16" spans="1:5">
      <c r="A16" s="12">
        <v>9</v>
      </c>
      <c r="B16" s="448" t="str">
        <f>CONCATENATE("Risikogewichteter Positionsbetrag per ",'Ref Date'!D2)</f>
        <v>Risikogewichteter Positionsbetrag per Jun 24</v>
      </c>
      <c r="C16" s="536">
        <v>6228244114.7299995</v>
      </c>
    </row>
    <row r="17" spans="2:3">
      <c r="B17" s="7"/>
      <c r="C17" s="7"/>
    </row>
  </sheetData>
  <mergeCells count="2">
    <mergeCell ref="A6:B6"/>
    <mergeCell ref="A7:B7"/>
  </mergeCells>
  <hyperlinks>
    <hyperlink ref="A1" location="Index!A1" display="&lt;- zurück" xr:uid="{134B7454-5EBB-4D92-A61E-DBF5843575FC}"/>
  </hyperlinks>
  <pageMargins left="0.7" right="0.7" top="0.75" bottom="0.75" header="0.3" footer="0.3"/>
  <pageSetup scale="6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8646C-9177-44C5-AFD8-582DF01CA29A}">
  <sheetPr>
    <pageSetUpPr fitToPage="1"/>
  </sheetPr>
  <dimension ref="A1:S37"/>
  <sheetViews>
    <sheetView showGridLines="0" workbookViewId="0">
      <selection activeCell="A4" sqref="A4"/>
    </sheetView>
  </sheetViews>
  <sheetFormatPr baseColWidth="10" defaultColWidth="8.85546875" defaultRowHeight="12.75"/>
  <cols>
    <col min="1" max="1" width="32.7109375" style="100" customWidth="1"/>
    <col min="2" max="2" width="36.5703125" style="100" customWidth="1"/>
    <col min="3" max="8" width="21.85546875" style="100" customWidth="1"/>
    <col min="9" max="10" width="8.85546875" style="100"/>
    <col min="11" max="11" width="12" style="100" bestFit="1" customWidth="1"/>
    <col min="12" max="13" width="8.85546875" style="100"/>
    <col min="14" max="14" width="9.28515625" style="100" bestFit="1" customWidth="1"/>
    <col min="15" max="15" width="8.85546875" style="100"/>
    <col min="16" max="16" width="9.28515625" style="100" bestFit="1" customWidth="1"/>
    <col min="17" max="16384" width="8.85546875" style="100"/>
  </cols>
  <sheetData>
    <row r="1" spans="1:19">
      <c r="A1" s="22" t="s">
        <v>267</v>
      </c>
    </row>
    <row r="3" spans="1:19" ht="24" customHeight="1">
      <c r="A3" s="64" t="s">
        <v>407</v>
      </c>
      <c r="B3" s="290"/>
      <c r="C3" s="292"/>
      <c r="D3" s="292"/>
      <c r="E3" s="165"/>
      <c r="F3" s="292"/>
    </row>
    <row r="4" spans="1:19" ht="18" customHeight="1">
      <c r="A4" s="165"/>
      <c r="E4" s="166"/>
      <c r="H4" s="291"/>
    </row>
    <row r="5" spans="1:19" ht="18" customHeight="1">
      <c r="A5" s="165" t="s">
        <v>233</v>
      </c>
      <c r="E5" s="166"/>
      <c r="H5" s="27" t="s">
        <v>303</v>
      </c>
    </row>
    <row r="6" spans="1:19" ht="30" customHeight="1">
      <c r="A6" s="667" t="s">
        <v>410</v>
      </c>
      <c r="B6" s="668"/>
      <c r="C6" s="668"/>
      <c r="D6" s="668"/>
      <c r="E6" s="668"/>
      <c r="F6" s="668"/>
      <c r="G6" s="668"/>
      <c r="H6" s="669"/>
    </row>
    <row r="7" spans="1:19" ht="40.15" customHeight="1">
      <c r="A7" s="664" t="s">
        <v>416</v>
      </c>
      <c r="B7" s="664" t="s">
        <v>417</v>
      </c>
      <c r="C7" s="173" t="s">
        <v>369</v>
      </c>
      <c r="D7" s="173" t="s">
        <v>370</v>
      </c>
      <c r="E7" s="173" t="s">
        <v>418</v>
      </c>
      <c r="F7" s="173" t="s">
        <v>419</v>
      </c>
      <c r="G7" s="173" t="s">
        <v>420</v>
      </c>
      <c r="H7" s="173" t="s">
        <v>421</v>
      </c>
    </row>
    <row r="8" spans="1:19" ht="19.149999999999999" customHeight="1">
      <c r="A8" s="665"/>
      <c r="B8" s="665"/>
      <c r="C8" s="168" t="s">
        <v>20</v>
      </c>
      <c r="D8" s="168" t="s">
        <v>19</v>
      </c>
      <c r="E8" s="168" t="s">
        <v>18</v>
      </c>
      <c r="F8" s="168" t="s">
        <v>21</v>
      </c>
      <c r="G8" s="168" t="s">
        <v>22</v>
      </c>
      <c r="H8" s="168" t="s">
        <v>38</v>
      </c>
    </row>
    <row r="9" spans="1:19" ht="19.149999999999999" customHeight="1">
      <c r="A9" s="574" t="s">
        <v>411</v>
      </c>
      <c r="B9" s="180" t="s">
        <v>423</v>
      </c>
      <c r="C9" s="455">
        <v>0</v>
      </c>
      <c r="D9" s="455">
        <v>0</v>
      </c>
      <c r="E9" s="168" t="s">
        <v>234</v>
      </c>
      <c r="F9" s="455">
        <v>0</v>
      </c>
      <c r="G9" s="455">
        <v>0</v>
      </c>
      <c r="H9" s="455">
        <v>0</v>
      </c>
      <c r="K9" s="293"/>
      <c r="L9" s="293"/>
      <c r="N9" s="293"/>
      <c r="O9" s="293"/>
      <c r="P9" s="293"/>
      <c r="Q9" s="294"/>
    </row>
    <row r="10" spans="1:19" ht="19.149999999999999" customHeight="1">
      <c r="A10" s="663"/>
      <c r="B10" s="180" t="s">
        <v>424</v>
      </c>
      <c r="C10" s="455">
        <v>9277696.7100000009</v>
      </c>
      <c r="D10" s="455">
        <v>664223.62</v>
      </c>
      <c r="E10" s="168" t="s">
        <v>235</v>
      </c>
      <c r="F10" s="455">
        <v>9775864.4299999997</v>
      </c>
      <c r="G10" s="455">
        <v>5769722.0700000003</v>
      </c>
      <c r="H10" s="455">
        <v>39103.46</v>
      </c>
      <c r="K10" s="293"/>
      <c r="L10" s="293"/>
      <c r="N10" s="293"/>
      <c r="O10" s="293"/>
      <c r="P10" s="293"/>
      <c r="Q10" s="294"/>
      <c r="R10" s="293"/>
      <c r="S10" s="293"/>
    </row>
    <row r="11" spans="1:19" ht="19.149999999999999" customHeight="1">
      <c r="A11" s="574" t="s">
        <v>412</v>
      </c>
      <c r="B11" s="180" t="s">
        <v>423</v>
      </c>
      <c r="C11" s="455">
        <v>2477011.84</v>
      </c>
      <c r="D11" s="455">
        <v>19188792.300000001</v>
      </c>
      <c r="E11" s="168" t="s">
        <v>235</v>
      </c>
      <c r="F11" s="455">
        <v>8535393.7599999998</v>
      </c>
      <c r="G11" s="455">
        <v>5012470.29</v>
      </c>
      <c r="H11" s="455">
        <v>34141.58</v>
      </c>
      <c r="K11" s="293"/>
      <c r="L11" s="293"/>
      <c r="N11" s="293"/>
      <c r="O11" s="293"/>
      <c r="P11" s="293"/>
      <c r="Q11" s="294"/>
      <c r="R11" s="293"/>
      <c r="S11" s="293"/>
    </row>
    <row r="12" spans="1:19" ht="19.149999999999999" customHeight="1">
      <c r="A12" s="663"/>
      <c r="B12" s="180" t="s">
        <v>424</v>
      </c>
      <c r="C12" s="455">
        <v>222307962.93000001</v>
      </c>
      <c r="D12" s="455">
        <v>24498597.879999999</v>
      </c>
      <c r="E12" s="168" t="s">
        <v>236</v>
      </c>
      <c r="F12" s="455">
        <v>241386536.68000001</v>
      </c>
      <c r="G12" s="455">
        <v>190974954.05000001</v>
      </c>
      <c r="H12" s="455">
        <v>1931092.29</v>
      </c>
      <c r="K12" s="293"/>
      <c r="L12" s="293"/>
      <c r="N12" s="293"/>
      <c r="O12" s="293"/>
      <c r="P12" s="293"/>
      <c r="Q12" s="294"/>
      <c r="R12" s="293"/>
      <c r="S12" s="293"/>
    </row>
    <row r="13" spans="1:19" ht="19.149999999999999" customHeight="1">
      <c r="A13" s="574" t="s">
        <v>413</v>
      </c>
      <c r="B13" s="180" t="s">
        <v>423</v>
      </c>
      <c r="C13" s="455">
        <v>3362317.31</v>
      </c>
      <c r="D13" s="455">
        <v>2559248.85</v>
      </c>
      <c r="E13" s="168" t="s">
        <v>237</v>
      </c>
      <c r="F13" s="455">
        <v>4856903.95</v>
      </c>
      <c r="G13" s="455">
        <v>4324968.88</v>
      </c>
      <c r="H13" s="455">
        <v>135993.31</v>
      </c>
      <c r="K13" s="293"/>
      <c r="L13" s="293"/>
      <c r="N13" s="293"/>
      <c r="O13" s="293"/>
      <c r="P13" s="293"/>
      <c r="Q13" s="294"/>
      <c r="R13" s="293"/>
      <c r="S13" s="293"/>
    </row>
    <row r="14" spans="1:19" ht="19.149999999999999" customHeight="1">
      <c r="A14" s="663"/>
      <c r="B14" s="180" t="s">
        <v>424</v>
      </c>
      <c r="C14" s="455">
        <v>32368764.379999999</v>
      </c>
      <c r="D14" s="455">
        <v>3461661.89</v>
      </c>
      <c r="E14" s="168" t="s">
        <v>237</v>
      </c>
      <c r="F14" s="455">
        <v>34963085.799999997</v>
      </c>
      <c r="G14" s="455">
        <v>31902694.350000001</v>
      </c>
      <c r="H14" s="455">
        <v>978966.4</v>
      </c>
      <c r="K14" s="293"/>
      <c r="L14" s="293"/>
      <c r="N14" s="293"/>
      <c r="O14" s="293"/>
      <c r="P14" s="293"/>
      <c r="Q14" s="294"/>
      <c r="R14" s="293"/>
      <c r="S14" s="293"/>
    </row>
    <row r="15" spans="1:19" ht="19.149999999999999" customHeight="1">
      <c r="A15" s="574" t="s">
        <v>414</v>
      </c>
      <c r="B15" s="180" t="s">
        <v>423</v>
      </c>
      <c r="C15" s="455">
        <v>0</v>
      </c>
      <c r="D15" s="455">
        <v>0</v>
      </c>
      <c r="E15" s="168" t="s">
        <v>238</v>
      </c>
      <c r="F15" s="455">
        <v>0</v>
      </c>
      <c r="G15" s="455">
        <v>0</v>
      </c>
      <c r="H15" s="455">
        <v>0</v>
      </c>
      <c r="K15" s="293"/>
      <c r="L15" s="293"/>
      <c r="N15" s="293"/>
      <c r="O15" s="293"/>
      <c r="P15" s="293"/>
      <c r="Q15" s="294"/>
      <c r="R15" s="293"/>
      <c r="S15" s="293"/>
    </row>
    <row r="16" spans="1:19" ht="19.149999999999999" customHeight="1">
      <c r="A16" s="663"/>
      <c r="B16" s="180" t="s">
        <v>424</v>
      </c>
      <c r="C16" s="455">
        <v>1870594.76</v>
      </c>
      <c r="D16" s="455">
        <v>240587.04</v>
      </c>
      <c r="E16" s="168" t="s">
        <v>238</v>
      </c>
      <c r="F16" s="455">
        <v>2051035.04</v>
      </c>
      <c r="G16" s="455">
        <v>3906708.99</v>
      </c>
      <c r="H16" s="455">
        <v>164082.79999999999</v>
      </c>
      <c r="K16" s="293"/>
      <c r="L16" s="293"/>
      <c r="N16" s="293"/>
      <c r="O16" s="293"/>
      <c r="P16" s="293"/>
      <c r="Q16" s="294"/>
      <c r="R16" s="293"/>
      <c r="S16" s="293"/>
    </row>
    <row r="17" spans="1:19" ht="19.149999999999999" customHeight="1">
      <c r="A17" s="574" t="s">
        <v>415</v>
      </c>
      <c r="B17" s="180" t="s">
        <v>423</v>
      </c>
      <c r="C17" s="455">
        <v>1016408.49</v>
      </c>
      <c r="D17" s="455">
        <v>16849.810000000001</v>
      </c>
      <c r="E17" s="168" t="s">
        <v>135</v>
      </c>
      <c r="F17" s="455">
        <v>1029045.85</v>
      </c>
      <c r="G17" s="455">
        <v>0</v>
      </c>
      <c r="H17" s="455">
        <v>514522.92</v>
      </c>
      <c r="K17" s="293"/>
      <c r="L17" s="293"/>
      <c r="N17" s="293"/>
      <c r="O17" s="293"/>
      <c r="P17" s="293"/>
      <c r="Q17" s="294"/>
      <c r="R17" s="293"/>
      <c r="S17" s="293"/>
    </row>
    <row r="18" spans="1:19" ht="19.149999999999999" customHeight="1">
      <c r="A18" s="663"/>
      <c r="B18" s="180" t="s">
        <v>424</v>
      </c>
      <c r="C18" s="455">
        <v>4004893.98</v>
      </c>
      <c r="D18" s="455">
        <v>0</v>
      </c>
      <c r="E18" s="168" t="s">
        <v>135</v>
      </c>
      <c r="F18" s="455">
        <v>4004893.98</v>
      </c>
      <c r="G18" s="455">
        <v>0</v>
      </c>
      <c r="H18" s="455">
        <v>2002446.99</v>
      </c>
      <c r="K18" s="293"/>
      <c r="L18" s="293"/>
      <c r="N18" s="293"/>
      <c r="O18" s="293"/>
      <c r="P18" s="293"/>
      <c r="Q18" s="294"/>
      <c r="R18" s="293"/>
      <c r="S18" s="293"/>
    </row>
    <row r="19" spans="1:19" ht="19.149999999999999" customHeight="1">
      <c r="A19" s="574" t="s">
        <v>388</v>
      </c>
      <c r="B19" s="180" t="s">
        <v>423</v>
      </c>
      <c r="C19" s="457">
        <v>6855737.6399999997</v>
      </c>
      <c r="D19" s="457">
        <v>21764890.960000001</v>
      </c>
      <c r="E19" s="537"/>
      <c r="F19" s="457">
        <v>14421343.560000001</v>
      </c>
      <c r="G19" s="457">
        <v>9337439.1699999999</v>
      </c>
      <c r="H19" s="457">
        <v>684657.81</v>
      </c>
      <c r="K19" s="293"/>
      <c r="L19" s="293"/>
      <c r="N19" s="293"/>
      <c r="O19" s="293"/>
      <c r="P19" s="293"/>
      <c r="Q19" s="294"/>
      <c r="R19" s="293"/>
      <c r="S19" s="293"/>
    </row>
    <row r="20" spans="1:19" ht="19.149999999999999" customHeight="1">
      <c r="A20" s="663"/>
      <c r="B20" s="180" t="s">
        <v>424</v>
      </c>
      <c r="C20" s="457">
        <v>269829912.75999999</v>
      </c>
      <c r="D20" s="457">
        <v>28865070.43</v>
      </c>
      <c r="E20" s="537"/>
      <c r="F20" s="457">
        <v>292181415.93000001</v>
      </c>
      <c r="G20" s="457">
        <v>232554079.46000001</v>
      </c>
      <c r="H20" s="457">
        <v>5115691.9400000004</v>
      </c>
      <c r="K20" s="293"/>
      <c r="L20" s="293"/>
      <c r="N20" s="293"/>
      <c r="O20" s="293"/>
      <c r="P20" s="293"/>
      <c r="Q20" s="294"/>
      <c r="R20" s="293"/>
      <c r="S20" s="293"/>
    </row>
    <row r="21" spans="1:19" ht="40.15" customHeight="1">
      <c r="A21" s="666"/>
      <c r="B21" s="666"/>
      <c r="C21" s="292"/>
      <c r="D21" s="292"/>
      <c r="E21" s="165"/>
      <c r="F21" s="292"/>
    </row>
    <row r="22" spans="1:19" ht="18" customHeight="1">
      <c r="A22" s="165" t="s">
        <v>243</v>
      </c>
      <c r="E22" s="166"/>
      <c r="H22" s="27" t="s">
        <v>303</v>
      </c>
    </row>
    <row r="23" spans="1:19" ht="30" customHeight="1">
      <c r="A23" s="667" t="s">
        <v>422</v>
      </c>
      <c r="B23" s="668"/>
      <c r="C23" s="668"/>
      <c r="D23" s="668"/>
      <c r="E23" s="668"/>
      <c r="F23" s="668"/>
      <c r="G23" s="668"/>
      <c r="H23" s="669"/>
    </row>
    <row r="24" spans="1:19" ht="40.15" customHeight="1">
      <c r="A24" s="664" t="s">
        <v>416</v>
      </c>
      <c r="B24" s="664" t="s">
        <v>417</v>
      </c>
      <c r="C24" s="173" t="s">
        <v>369</v>
      </c>
      <c r="D24" s="173" t="s">
        <v>370</v>
      </c>
      <c r="E24" s="173" t="s">
        <v>418</v>
      </c>
      <c r="F24" s="173" t="s">
        <v>419</v>
      </c>
      <c r="G24" s="173" t="s">
        <v>420</v>
      </c>
      <c r="H24" s="173" t="s">
        <v>421</v>
      </c>
    </row>
    <row r="25" spans="1:19" ht="19.149999999999999" customHeight="1">
      <c r="A25" s="665"/>
      <c r="B25" s="665"/>
      <c r="C25" s="168" t="s">
        <v>20</v>
      </c>
      <c r="D25" s="168" t="s">
        <v>19</v>
      </c>
      <c r="E25" s="168" t="s">
        <v>18</v>
      </c>
      <c r="F25" s="168" t="s">
        <v>21</v>
      </c>
      <c r="G25" s="168" t="s">
        <v>22</v>
      </c>
      <c r="H25" s="168" t="s">
        <v>38</v>
      </c>
    </row>
    <row r="26" spans="1:19" ht="19.149999999999999" customHeight="1">
      <c r="A26" s="574" t="s">
        <v>411</v>
      </c>
      <c r="B26" s="180" t="s">
        <v>423</v>
      </c>
      <c r="C26" s="455">
        <v>10562651.84</v>
      </c>
      <c r="D26" s="455">
        <v>1295208.8500000001</v>
      </c>
      <c r="E26" s="168" t="s">
        <v>234</v>
      </c>
      <c r="F26" s="455">
        <v>11534058.48</v>
      </c>
      <c r="G26" s="455">
        <v>4723342.08</v>
      </c>
      <c r="H26" s="455">
        <v>0</v>
      </c>
    </row>
    <row r="27" spans="1:19" ht="19.149999999999999" customHeight="1">
      <c r="A27" s="663"/>
      <c r="B27" s="180" t="s">
        <v>424</v>
      </c>
      <c r="C27" s="455">
        <v>68806662.879999995</v>
      </c>
      <c r="D27" s="455">
        <v>4438407.68</v>
      </c>
      <c r="E27" s="168" t="s">
        <v>235</v>
      </c>
      <c r="F27" s="455">
        <v>72914568.640000001</v>
      </c>
      <c r="G27" s="455">
        <v>45984046.369999997</v>
      </c>
      <c r="H27" s="455">
        <v>291658.27</v>
      </c>
    </row>
    <row r="28" spans="1:19" ht="19.149999999999999" customHeight="1">
      <c r="A28" s="574" t="s">
        <v>412</v>
      </c>
      <c r="B28" s="180" t="s">
        <v>423</v>
      </c>
      <c r="C28" s="455">
        <v>450756937.98000002</v>
      </c>
      <c r="D28" s="455">
        <v>166007288.68000001</v>
      </c>
      <c r="E28" s="168" t="s">
        <v>235</v>
      </c>
      <c r="F28" s="455">
        <v>541481943.36000001</v>
      </c>
      <c r="G28" s="455">
        <v>321538517.27999997</v>
      </c>
      <c r="H28" s="455">
        <v>2165927.77</v>
      </c>
    </row>
    <row r="29" spans="1:19" ht="19.149999999999999" customHeight="1">
      <c r="A29" s="663"/>
      <c r="B29" s="180" t="s">
        <v>424</v>
      </c>
      <c r="C29" s="455">
        <v>1197241611.2</v>
      </c>
      <c r="D29" s="455">
        <v>119307253.40000001</v>
      </c>
      <c r="E29" s="168" t="s">
        <v>236</v>
      </c>
      <c r="F29" s="455">
        <v>1288149919.03</v>
      </c>
      <c r="G29" s="455">
        <v>966256047.63999999</v>
      </c>
      <c r="H29" s="455">
        <v>10305199.35</v>
      </c>
    </row>
    <row r="30" spans="1:19" ht="19.149999999999999" customHeight="1">
      <c r="A30" s="574" t="s">
        <v>413</v>
      </c>
      <c r="B30" s="180" t="s">
        <v>423</v>
      </c>
      <c r="C30" s="455">
        <v>225428923.74000001</v>
      </c>
      <c r="D30" s="455">
        <v>30534305.469999999</v>
      </c>
      <c r="E30" s="168" t="s">
        <v>237</v>
      </c>
      <c r="F30" s="455">
        <v>241115033.08000001</v>
      </c>
      <c r="G30" s="455">
        <v>248434911.88</v>
      </c>
      <c r="H30" s="455">
        <v>6751220.9299999997</v>
      </c>
    </row>
    <row r="31" spans="1:19" ht="19.149999999999999" customHeight="1">
      <c r="A31" s="663"/>
      <c r="B31" s="180" t="s">
        <v>424</v>
      </c>
      <c r="C31" s="455">
        <v>455462519.61000001</v>
      </c>
      <c r="D31" s="455">
        <v>23804792.280000001</v>
      </c>
      <c r="E31" s="168" t="s">
        <v>237</v>
      </c>
      <c r="F31" s="455">
        <v>475993217.68000001</v>
      </c>
      <c r="G31" s="455">
        <v>448652969.57999998</v>
      </c>
      <c r="H31" s="455">
        <v>13327810.1</v>
      </c>
    </row>
    <row r="32" spans="1:19" ht="19.149999999999999" customHeight="1">
      <c r="A32" s="574" t="s">
        <v>414</v>
      </c>
      <c r="B32" s="180" t="s">
        <v>423</v>
      </c>
      <c r="C32" s="455">
        <v>122523895.08</v>
      </c>
      <c r="D32" s="455">
        <v>18105127.34</v>
      </c>
      <c r="E32" s="168" t="s">
        <v>238</v>
      </c>
      <c r="F32" s="455">
        <v>135839290.59</v>
      </c>
      <c r="G32" s="455">
        <v>300576161.48000002</v>
      </c>
      <c r="H32" s="455">
        <v>10867143.25</v>
      </c>
    </row>
    <row r="33" spans="1:8" ht="19.149999999999999" customHeight="1">
      <c r="A33" s="663"/>
      <c r="B33" s="180" t="s">
        <v>424</v>
      </c>
      <c r="C33" s="455">
        <v>23296641.440000001</v>
      </c>
      <c r="D33" s="455">
        <v>90362.02</v>
      </c>
      <c r="E33" s="168" t="s">
        <v>238</v>
      </c>
      <c r="F33" s="455">
        <v>23316267.539999999</v>
      </c>
      <c r="G33" s="455">
        <v>48905435.159999996</v>
      </c>
      <c r="H33" s="455">
        <v>1865301.4</v>
      </c>
    </row>
    <row r="34" spans="1:8" ht="19.149999999999999" customHeight="1">
      <c r="A34" s="574" t="s">
        <v>415</v>
      </c>
      <c r="B34" s="180" t="s">
        <v>423</v>
      </c>
      <c r="C34" s="455">
        <v>61522521.969999999</v>
      </c>
      <c r="D34" s="455">
        <v>500978.39</v>
      </c>
      <c r="E34" s="168" t="s">
        <v>135</v>
      </c>
      <c r="F34" s="455">
        <v>61720680.07</v>
      </c>
      <c r="G34" s="455">
        <v>0</v>
      </c>
      <c r="H34" s="455">
        <v>30860340.030000001</v>
      </c>
    </row>
    <row r="35" spans="1:8" ht="19.149999999999999" customHeight="1">
      <c r="A35" s="663"/>
      <c r="B35" s="180" t="s">
        <v>424</v>
      </c>
      <c r="C35" s="455">
        <v>69818885.700000003</v>
      </c>
      <c r="D35" s="455">
        <v>994938.18</v>
      </c>
      <c r="E35" s="168" t="s">
        <v>135</v>
      </c>
      <c r="F35" s="455">
        <v>70547415.599999994</v>
      </c>
      <c r="G35" s="455">
        <v>0</v>
      </c>
      <c r="H35" s="455">
        <v>35273707.799999997</v>
      </c>
    </row>
    <row r="36" spans="1:8" ht="19.149999999999999" customHeight="1">
      <c r="A36" s="574" t="s">
        <v>388</v>
      </c>
      <c r="B36" s="180" t="s">
        <v>423</v>
      </c>
      <c r="C36" s="457">
        <v>870794930.61000001</v>
      </c>
      <c r="D36" s="457">
        <v>216442908.72999999</v>
      </c>
      <c r="E36" s="537"/>
      <c r="F36" s="457">
        <v>991691005.58000004</v>
      </c>
      <c r="G36" s="457">
        <v>875272932.72000003</v>
      </c>
      <c r="H36" s="457">
        <v>50644631.979999997</v>
      </c>
    </row>
    <row r="37" spans="1:8" ht="19.149999999999999" customHeight="1">
      <c r="A37" s="663"/>
      <c r="B37" s="180" t="s">
        <v>424</v>
      </c>
      <c r="C37" s="457">
        <v>1814626320.8299999</v>
      </c>
      <c r="D37" s="457">
        <v>148635753.56</v>
      </c>
      <c r="E37" s="537"/>
      <c r="F37" s="457">
        <v>1930921388.49</v>
      </c>
      <c r="G37" s="457">
        <v>1509798498.75</v>
      </c>
      <c r="H37" s="457">
        <v>61063676.920000002</v>
      </c>
    </row>
  </sheetData>
  <mergeCells count="19">
    <mergeCell ref="A19:A20"/>
    <mergeCell ref="A7:A8"/>
    <mergeCell ref="A6:H6"/>
    <mergeCell ref="A34:A35"/>
    <mergeCell ref="A36:A37"/>
    <mergeCell ref="B24:B25"/>
    <mergeCell ref="B7:B8"/>
    <mergeCell ref="A24:A25"/>
    <mergeCell ref="A26:A27"/>
    <mergeCell ref="A28:A29"/>
    <mergeCell ref="A30:A31"/>
    <mergeCell ref="A32:A33"/>
    <mergeCell ref="A21:B21"/>
    <mergeCell ref="A23:H23"/>
    <mergeCell ref="A9:A10"/>
    <mergeCell ref="A11:A12"/>
    <mergeCell ref="A13:A14"/>
    <mergeCell ref="A15:A16"/>
    <mergeCell ref="A17:A18"/>
  </mergeCells>
  <hyperlinks>
    <hyperlink ref="A1" location="Index!A1" display="&lt;- zurück" xr:uid="{0B0B6649-A3B4-4B18-AFFA-D103367FE521}"/>
  </hyperlinks>
  <pageMargins left="0.7" right="0.7" top="0.75" bottom="0.75" header="0.3" footer="0.3"/>
  <pageSetup paperSize="9" scale="4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FAF2-9E67-43C3-AAAB-B9C34146CDE2}">
  <sheetPr>
    <pageSetUpPr fitToPage="1"/>
  </sheetPr>
  <dimension ref="A1:G12"/>
  <sheetViews>
    <sheetView showGridLines="0" workbookViewId="0">
      <selection activeCell="A5" sqref="A5"/>
    </sheetView>
  </sheetViews>
  <sheetFormatPr baseColWidth="10" defaultColWidth="8.85546875" defaultRowHeight="12.75"/>
  <cols>
    <col min="1" max="1" width="32.7109375" style="100" customWidth="1"/>
    <col min="2" max="7" width="21.85546875" style="100" customWidth="1"/>
    <col min="8" max="16384" width="8.85546875" style="100"/>
  </cols>
  <sheetData>
    <row r="1" spans="1:7">
      <c r="A1" s="22" t="s">
        <v>267</v>
      </c>
    </row>
    <row r="3" spans="1:7" ht="24" customHeight="1">
      <c r="A3" s="64" t="s">
        <v>407</v>
      </c>
    </row>
    <row r="4" spans="1:7" ht="16.149999999999999" customHeight="1">
      <c r="A4" s="165"/>
      <c r="G4" s="291"/>
    </row>
    <row r="5" spans="1:7" ht="18" customHeight="1">
      <c r="A5" s="165" t="s">
        <v>239</v>
      </c>
      <c r="G5" s="27" t="s">
        <v>303</v>
      </c>
    </row>
    <row r="6" spans="1:7" ht="24" customHeight="1">
      <c r="A6" s="667" t="s">
        <v>408</v>
      </c>
      <c r="B6" s="668"/>
      <c r="C6" s="668"/>
      <c r="D6" s="668"/>
      <c r="E6" s="668"/>
      <c r="F6" s="668"/>
      <c r="G6" s="669"/>
    </row>
    <row r="7" spans="1:7" ht="40.15" customHeight="1">
      <c r="A7" s="664" t="s">
        <v>425</v>
      </c>
      <c r="B7" s="173" t="s">
        <v>369</v>
      </c>
      <c r="C7" s="173" t="s">
        <v>370</v>
      </c>
      <c r="D7" s="173" t="s">
        <v>418</v>
      </c>
      <c r="E7" s="173" t="s">
        <v>419</v>
      </c>
      <c r="F7" s="173" t="s">
        <v>420</v>
      </c>
      <c r="G7" s="173" t="s">
        <v>421</v>
      </c>
    </row>
    <row r="8" spans="1:7" ht="19.149999999999999" customHeight="1">
      <c r="A8" s="665"/>
      <c r="B8" s="295" t="s">
        <v>20</v>
      </c>
      <c r="C8" s="295" t="s">
        <v>19</v>
      </c>
      <c r="D8" s="295" t="s">
        <v>18</v>
      </c>
      <c r="E8" s="295" t="s">
        <v>21</v>
      </c>
      <c r="F8" s="295" t="s">
        <v>22</v>
      </c>
      <c r="G8" s="295" t="s">
        <v>38</v>
      </c>
    </row>
    <row r="9" spans="1:7" ht="25.5">
      <c r="A9" s="181" t="s">
        <v>426</v>
      </c>
      <c r="B9" s="457">
        <v>0</v>
      </c>
      <c r="C9" s="457">
        <v>0</v>
      </c>
      <c r="D9" s="168" t="s">
        <v>240</v>
      </c>
      <c r="E9" s="457">
        <v>0</v>
      </c>
      <c r="F9" s="457">
        <v>0</v>
      </c>
      <c r="G9" s="457">
        <v>0</v>
      </c>
    </row>
    <row r="10" spans="1:7" ht="25.5">
      <c r="A10" s="181" t="s">
        <v>427</v>
      </c>
      <c r="B10" s="457">
        <v>0</v>
      </c>
      <c r="C10" s="457">
        <v>0</v>
      </c>
      <c r="D10" s="168" t="s">
        <v>241</v>
      </c>
      <c r="E10" s="457">
        <v>0</v>
      </c>
      <c r="F10" s="457">
        <v>0</v>
      </c>
      <c r="G10" s="457">
        <v>0</v>
      </c>
    </row>
    <row r="11" spans="1:7" ht="19.149999999999999" customHeight="1">
      <c r="A11" s="181" t="s">
        <v>428</v>
      </c>
      <c r="B11" s="457">
        <v>7327138.7699999996</v>
      </c>
      <c r="C11" s="457">
        <v>0</v>
      </c>
      <c r="D11" s="168" t="s">
        <v>242</v>
      </c>
      <c r="E11" s="457">
        <v>7327138.7699999996</v>
      </c>
      <c r="F11" s="457">
        <v>27110413.449999999</v>
      </c>
      <c r="G11" s="457">
        <v>175851.33</v>
      </c>
    </row>
    <row r="12" spans="1:7" ht="19.149999999999999" customHeight="1">
      <c r="A12" s="181" t="s">
        <v>388</v>
      </c>
      <c r="B12" s="457">
        <v>7327138.7699999996</v>
      </c>
      <c r="C12" s="457">
        <v>0</v>
      </c>
      <c r="D12" s="538"/>
      <c r="E12" s="457">
        <v>7327138.7699999996</v>
      </c>
      <c r="F12" s="457">
        <v>27110413.449999999</v>
      </c>
      <c r="G12" s="457">
        <v>175851.33</v>
      </c>
    </row>
  </sheetData>
  <mergeCells count="2">
    <mergeCell ref="A7:A8"/>
    <mergeCell ref="A6:G6"/>
  </mergeCells>
  <hyperlinks>
    <hyperlink ref="A1" location="Index!A1" display="&lt;- zurück" xr:uid="{25F0F7A5-C114-4970-8C4B-587A7969BC00}"/>
  </hyperlinks>
  <pageMargins left="0.7" right="0.7" top="0.75" bottom="0.75" header="0.3" footer="0.3"/>
  <pageSetup paperSize="9" scale="4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06335-C299-406D-8495-93753EBFC838}">
  <sheetPr>
    <pageSetUpPr fitToPage="1"/>
  </sheetPr>
  <dimension ref="A1:G40"/>
  <sheetViews>
    <sheetView showGridLines="0" workbookViewId="0"/>
  </sheetViews>
  <sheetFormatPr baseColWidth="10" defaultColWidth="8.85546875" defaultRowHeight="12.75"/>
  <cols>
    <col min="1" max="1" width="9.7109375" style="100" customWidth="1"/>
    <col min="2" max="2" width="58.7109375" style="100" customWidth="1"/>
    <col min="3" max="3" width="25.5703125" style="100" customWidth="1"/>
    <col min="4" max="4" width="24.5703125" style="100" customWidth="1"/>
    <col min="5" max="7" width="21.85546875" style="100" customWidth="1"/>
    <col min="8" max="16384" width="8.85546875" style="100"/>
  </cols>
  <sheetData>
    <row r="1" spans="1:7">
      <c r="A1" s="22" t="s">
        <v>267</v>
      </c>
    </row>
    <row r="3" spans="1:7" ht="24" customHeight="1">
      <c r="A3" s="64" t="s">
        <v>959</v>
      </c>
    </row>
    <row r="4" spans="1:7" ht="16.149999999999999" customHeight="1">
      <c r="A4" s="366"/>
      <c r="G4" s="291"/>
    </row>
    <row r="5" spans="1:7" ht="18" customHeight="1">
      <c r="A5" s="427"/>
      <c r="E5" s="27" t="s">
        <v>303</v>
      </c>
    </row>
    <row r="6" spans="1:7" ht="63.75">
      <c r="A6" s="423"/>
      <c r="B6" s="423"/>
      <c r="C6" s="430" t="s">
        <v>962</v>
      </c>
      <c r="D6" s="430" t="s">
        <v>904</v>
      </c>
      <c r="E6" s="430" t="s">
        <v>905</v>
      </c>
    </row>
    <row r="7" spans="1:7">
      <c r="A7" s="440" t="s">
        <v>906</v>
      </c>
      <c r="B7" s="439"/>
      <c r="C7" s="439"/>
      <c r="D7" s="439"/>
      <c r="E7" s="539"/>
    </row>
    <row r="8" spans="1:7" ht="25.5">
      <c r="A8" s="425" t="s">
        <v>907</v>
      </c>
      <c r="B8" s="424" t="s">
        <v>908</v>
      </c>
      <c r="C8" s="431"/>
      <c r="D8" s="431"/>
      <c r="E8" s="426" t="s">
        <v>909</v>
      </c>
    </row>
    <row r="9" spans="1:7" ht="25.5">
      <c r="A9" s="425" t="s">
        <v>910</v>
      </c>
      <c r="B9" s="424" t="s">
        <v>911</v>
      </c>
      <c r="C9" s="431"/>
      <c r="D9" s="431"/>
      <c r="E9" s="426"/>
    </row>
    <row r="10" spans="1:7">
      <c r="A10" s="425" t="s">
        <v>912</v>
      </c>
      <c r="B10" s="424" t="s">
        <v>913</v>
      </c>
      <c r="C10" s="431"/>
      <c r="D10" s="431"/>
      <c r="E10" s="426" t="s">
        <v>914</v>
      </c>
    </row>
    <row r="11" spans="1:7" ht="25.5">
      <c r="A11" s="425" t="s">
        <v>915</v>
      </c>
      <c r="B11" s="424" t="s">
        <v>916</v>
      </c>
      <c r="C11" s="431"/>
      <c r="D11" s="431"/>
      <c r="E11" s="426" t="s">
        <v>917</v>
      </c>
    </row>
    <row r="12" spans="1:7">
      <c r="A12" s="440" t="s">
        <v>918</v>
      </c>
      <c r="B12" s="439"/>
      <c r="C12" s="439"/>
      <c r="D12" s="439"/>
      <c r="E12" s="539"/>
    </row>
    <row r="13" spans="1:7">
      <c r="A13" s="425" t="s">
        <v>919</v>
      </c>
      <c r="B13" s="424" t="s">
        <v>920</v>
      </c>
      <c r="C13" s="457">
        <v>2963212098.3099999</v>
      </c>
      <c r="D13" s="352"/>
      <c r="E13" s="431"/>
    </row>
    <row r="14" spans="1:7">
      <c r="A14" s="425" t="s">
        <v>921</v>
      </c>
      <c r="B14" s="424" t="s">
        <v>922</v>
      </c>
      <c r="C14" s="457">
        <v>0</v>
      </c>
      <c r="D14" s="352"/>
      <c r="E14" s="431"/>
    </row>
    <row r="15" spans="1:7">
      <c r="A15" s="425" t="s">
        <v>923</v>
      </c>
      <c r="B15" s="424" t="s">
        <v>924</v>
      </c>
      <c r="C15" s="457">
        <v>19612931.969999999</v>
      </c>
      <c r="D15" s="352"/>
      <c r="E15" s="431"/>
    </row>
    <row r="16" spans="1:7">
      <c r="A16" s="425" t="s">
        <v>925</v>
      </c>
      <c r="B16" s="424" t="s">
        <v>926</v>
      </c>
      <c r="C16" s="457">
        <v>2982825030.2799997</v>
      </c>
      <c r="D16" s="352"/>
      <c r="E16" s="431"/>
    </row>
    <row r="17" spans="1:5">
      <c r="A17" s="425" t="s">
        <v>927</v>
      </c>
      <c r="B17" s="424" t="s">
        <v>928</v>
      </c>
      <c r="C17" s="457">
        <v>4384157.09</v>
      </c>
      <c r="D17" s="352"/>
      <c r="E17" s="431"/>
    </row>
    <row r="18" spans="1:5">
      <c r="A18" s="425" t="s">
        <v>929</v>
      </c>
      <c r="B18" s="424" t="s">
        <v>930</v>
      </c>
      <c r="C18" s="457">
        <v>0</v>
      </c>
      <c r="D18" s="431"/>
      <c r="E18" s="431"/>
    </row>
    <row r="19" spans="1:5">
      <c r="A19" s="425" t="s">
        <v>27</v>
      </c>
      <c r="B19" s="424" t="s">
        <v>931</v>
      </c>
      <c r="C19" s="457">
        <v>0</v>
      </c>
      <c r="D19" s="431"/>
      <c r="E19" s="431"/>
    </row>
    <row r="20" spans="1:5" ht="25.5">
      <c r="A20" s="425" t="s">
        <v>932</v>
      </c>
      <c r="B20" s="424" t="s">
        <v>933</v>
      </c>
      <c r="C20" s="457">
        <v>2987209187.3699999</v>
      </c>
      <c r="D20" s="352"/>
      <c r="E20" s="431"/>
    </row>
    <row r="21" spans="1:5">
      <c r="A21" s="440" t="s">
        <v>934</v>
      </c>
      <c r="B21" s="439"/>
      <c r="C21" s="540"/>
      <c r="D21" s="439"/>
      <c r="E21" s="539"/>
    </row>
    <row r="22" spans="1:5">
      <c r="A22" s="425" t="s">
        <v>935</v>
      </c>
      <c r="B22" s="424" t="s">
        <v>269</v>
      </c>
      <c r="C22" s="457">
        <v>10259272550.77</v>
      </c>
      <c r="D22" s="352"/>
      <c r="E22" s="431"/>
    </row>
    <row r="23" spans="1:5">
      <c r="A23" s="425" t="s">
        <v>936</v>
      </c>
      <c r="B23" s="424" t="s">
        <v>937</v>
      </c>
      <c r="C23" s="457">
        <v>18455337593.73</v>
      </c>
      <c r="D23" s="352"/>
      <c r="E23" s="431"/>
    </row>
    <row r="24" spans="1:5">
      <c r="A24" s="440" t="s">
        <v>938</v>
      </c>
      <c r="B24" s="439"/>
      <c r="C24" s="439"/>
      <c r="D24" s="439"/>
      <c r="E24" s="539"/>
    </row>
    <row r="25" spans="1:5" ht="25.5">
      <c r="A25" s="425" t="s">
        <v>939</v>
      </c>
      <c r="B25" s="424" t="s">
        <v>940</v>
      </c>
      <c r="C25" s="432">
        <v>0.29117163742236302</v>
      </c>
      <c r="D25" s="352"/>
      <c r="E25" s="431"/>
    </row>
    <row r="26" spans="1:5">
      <c r="A26" s="425" t="s">
        <v>941</v>
      </c>
      <c r="B26" s="424" t="s">
        <v>930</v>
      </c>
      <c r="C26" s="432">
        <v>0</v>
      </c>
      <c r="D26" s="431"/>
      <c r="E26" s="431"/>
    </row>
    <row r="27" spans="1:5" ht="25.5">
      <c r="A27" s="425" t="s">
        <v>942</v>
      </c>
      <c r="B27" s="424" t="s">
        <v>943</v>
      </c>
      <c r="C27" s="432">
        <v>0.161861530421685</v>
      </c>
      <c r="D27" s="352"/>
      <c r="E27" s="431"/>
    </row>
    <row r="28" spans="1:5">
      <c r="A28" s="425" t="s">
        <v>944</v>
      </c>
      <c r="B28" s="424" t="s">
        <v>930</v>
      </c>
      <c r="C28" s="432">
        <v>0</v>
      </c>
      <c r="D28" s="431"/>
      <c r="E28" s="431"/>
    </row>
    <row r="29" spans="1:5" ht="25.5">
      <c r="A29" s="425" t="s">
        <v>945</v>
      </c>
      <c r="B29" s="424" t="s">
        <v>946</v>
      </c>
      <c r="C29" s="432">
        <v>0.134272</v>
      </c>
      <c r="D29" s="352"/>
      <c r="E29" s="431"/>
    </row>
    <row r="30" spans="1:5">
      <c r="A30" s="425" t="s">
        <v>947</v>
      </c>
      <c r="B30" s="424" t="s">
        <v>948</v>
      </c>
      <c r="C30" s="431"/>
      <c r="D30" s="352"/>
      <c r="E30" s="431"/>
    </row>
    <row r="31" spans="1:5">
      <c r="A31" s="440" t="s">
        <v>949</v>
      </c>
      <c r="B31" s="439"/>
      <c r="C31" s="439"/>
      <c r="D31" s="439"/>
      <c r="E31" s="539"/>
    </row>
    <row r="32" spans="1:5">
      <c r="A32" s="425" t="s">
        <v>950</v>
      </c>
      <c r="B32" s="424" t="s">
        <v>951</v>
      </c>
      <c r="C32" s="432">
        <v>0.15559999999999999</v>
      </c>
      <c r="D32" s="352"/>
      <c r="E32" s="431"/>
    </row>
    <row r="33" spans="1:5" ht="25.5">
      <c r="A33" s="425" t="s">
        <v>952</v>
      </c>
      <c r="B33" s="424" t="s">
        <v>953</v>
      </c>
      <c r="C33" s="432">
        <v>0</v>
      </c>
      <c r="D33" s="431"/>
      <c r="E33" s="431"/>
    </row>
    <row r="34" spans="1:5">
      <c r="A34" s="425" t="s">
        <v>954</v>
      </c>
      <c r="B34" s="424" t="s">
        <v>955</v>
      </c>
      <c r="C34" s="432">
        <v>5.9200000000000003E-2</v>
      </c>
      <c r="D34" s="352"/>
      <c r="E34" s="431"/>
    </row>
    <row r="35" spans="1:5" ht="25.5">
      <c r="A35" s="425" t="s">
        <v>956</v>
      </c>
      <c r="B35" s="424" t="s">
        <v>953</v>
      </c>
      <c r="C35" s="432">
        <v>0</v>
      </c>
      <c r="D35" s="431"/>
      <c r="E35" s="431"/>
    </row>
    <row r="36" spans="1:5">
      <c r="A36" s="440" t="s">
        <v>263</v>
      </c>
      <c r="B36" s="439"/>
      <c r="C36" s="439"/>
      <c r="D36" s="439"/>
      <c r="E36" s="539"/>
    </row>
    <row r="37" spans="1:5" ht="25.5">
      <c r="A37" s="425" t="s">
        <v>957</v>
      </c>
      <c r="B37" s="424" t="s">
        <v>958</v>
      </c>
      <c r="C37" s="431"/>
      <c r="D37" s="352"/>
      <c r="E37" s="431"/>
    </row>
    <row r="39" spans="1:5" ht="106.5" customHeight="1">
      <c r="A39" s="670" t="s">
        <v>964</v>
      </c>
      <c r="B39" s="670"/>
      <c r="C39" s="670"/>
      <c r="D39" s="670"/>
      <c r="E39" s="670"/>
    </row>
    <row r="40" spans="1:5">
      <c r="A40" s="100" t="s">
        <v>963</v>
      </c>
    </row>
  </sheetData>
  <mergeCells count="1">
    <mergeCell ref="A39:E39"/>
  </mergeCells>
  <hyperlinks>
    <hyperlink ref="A1" location="Index!A1" display="&lt;- zurück" xr:uid="{7BC9B11E-0083-461A-B0B6-03E8E2251661}"/>
  </hyperlink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2360-B66B-4E49-BB78-4F534DC21AF1}">
  <sheetPr>
    <tabColor rgb="FF00B050"/>
    <pageSetUpPr fitToPage="1"/>
  </sheetPr>
  <dimension ref="B2:I50"/>
  <sheetViews>
    <sheetView showGridLines="0" workbookViewId="0"/>
  </sheetViews>
  <sheetFormatPr baseColWidth="10" defaultColWidth="8.85546875" defaultRowHeight="14.25" outlineLevelCol="1"/>
  <cols>
    <col min="1" max="1" width="8.85546875" style="378"/>
    <col min="2" max="2" width="18" style="391" customWidth="1"/>
    <col min="3" max="3" width="98.5703125" style="376" customWidth="1"/>
    <col min="4" max="4" width="68.140625" style="377" hidden="1" customWidth="1" outlineLevel="1"/>
    <col min="5" max="5" width="8.85546875" style="378" collapsed="1"/>
    <col min="6" max="16384" width="8.85546875" style="378"/>
  </cols>
  <sheetData>
    <row r="2" spans="2:9" ht="15" thickBot="1">
      <c r="B2" s="379"/>
      <c r="C2" s="380"/>
      <c r="D2" s="381"/>
    </row>
    <row r="3" spans="2:9" ht="15" thickBot="1">
      <c r="B3" s="382" t="s">
        <v>895</v>
      </c>
      <c r="C3" s="383"/>
      <c r="D3" s="381" t="s">
        <v>138</v>
      </c>
      <c r="G3" s="384"/>
    </row>
    <row r="4" spans="2:9">
      <c r="B4" s="385" t="s">
        <v>3</v>
      </c>
      <c r="C4" s="386" t="s">
        <v>276</v>
      </c>
      <c r="D4" s="387" t="s">
        <v>875</v>
      </c>
      <c r="G4" s="384"/>
      <c r="I4" s="384"/>
    </row>
    <row r="5" spans="2:9" ht="15" thickBot="1">
      <c r="B5" s="389" t="s">
        <v>4</v>
      </c>
      <c r="C5" s="390" t="s">
        <v>305</v>
      </c>
      <c r="D5" s="387" t="s">
        <v>876</v>
      </c>
      <c r="G5" s="384"/>
      <c r="I5" s="384"/>
    </row>
    <row r="6" spans="2:9" ht="15" thickBot="1">
      <c r="D6" s="392"/>
      <c r="G6" s="384"/>
      <c r="I6" s="384"/>
    </row>
    <row r="7" spans="2:9" ht="15" thickBot="1">
      <c r="B7" s="382" t="s">
        <v>892</v>
      </c>
      <c r="C7" s="383"/>
      <c r="D7" s="393"/>
      <c r="G7" s="384"/>
      <c r="I7" s="384"/>
    </row>
    <row r="8" spans="2:9">
      <c r="B8" s="385" t="s">
        <v>0</v>
      </c>
      <c r="C8" s="386" t="s">
        <v>542</v>
      </c>
      <c r="D8" s="387" t="s">
        <v>877</v>
      </c>
      <c r="G8" s="384"/>
      <c r="I8" s="384"/>
    </row>
    <row r="9" spans="2:9" ht="15" thickBot="1">
      <c r="B9" s="389" t="s">
        <v>1</v>
      </c>
      <c r="C9" s="390" t="s">
        <v>540</v>
      </c>
      <c r="D9" s="387" t="s">
        <v>877</v>
      </c>
      <c r="G9" s="384"/>
      <c r="I9" s="384"/>
    </row>
    <row r="10" spans="2:9" ht="15" thickBot="1">
      <c r="D10" s="392"/>
      <c r="G10" s="384"/>
      <c r="I10" s="384"/>
    </row>
    <row r="11" spans="2:9" ht="15" thickBot="1">
      <c r="B11" s="382" t="s">
        <v>894</v>
      </c>
      <c r="C11" s="394"/>
      <c r="D11" s="392"/>
      <c r="G11" s="384"/>
      <c r="I11" s="384"/>
    </row>
    <row r="12" spans="2:9">
      <c r="B12" s="385" t="s">
        <v>8</v>
      </c>
      <c r="C12" s="386" t="s">
        <v>622</v>
      </c>
      <c r="D12" s="387" t="s">
        <v>878</v>
      </c>
      <c r="G12" s="384"/>
      <c r="I12" s="384"/>
    </row>
    <row r="13" spans="2:9" ht="15" thickBot="1">
      <c r="B13" s="389" t="s">
        <v>9</v>
      </c>
      <c r="C13" s="390" t="s">
        <v>623</v>
      </c>
      <c r="D13" s="387" t="s">
        <v>879</v>
      </c>
      <c r="G13" s="384"/>
      <c r="I13" s="384"/>
    </row>
    <row r="14" spans="2:9" ht="15" thickBot="1">
      <c r="D14" s="392"/>
      <c r="G14" s="384"/>
      <c r="I14" s="384"/>
    </row>
    <row r="15" spans="2:9" ht="15" thickBot="1">
      <c r="B15" s="382" t="s">
        <v>896</v>
      </c>
      <c r="C15" s="383"/>
      <c r="D15" s="393"/>
      <c r="G15" s="384"/>
      <c r="I15" s="384"/>
    </row>
    <row r="16" spans="2:9">
      <c r="B16" s="385" t="s">
        <v>145</v>
      </c>
      <c r="C16" s="395" t="s">
        <v>787</v>
      </c>
      <c r="D16" s="387" t="s">
        <v>880</v>
      </c>
      <c r="G16" s="384"/>
      <c r="I16" s="384"/>
    </row>
    <row r="17" spans="2:9">
      <c r="B17" s="385" t="s">
        <v>146</v>
      </c>
      <c r="C17" s="395" t="s">
        <v>859</v>
      </c>
      <c r="D17" s="387" t="s">
        <v>881</v>
      </c>
      <c r="G17" s="384"/>
      <c r="I17" s="384"/>
    </row>
    <row r="18" spans="2:9" ht="15" thickBot="1">
      <c r="B18" s="389" t="s">
        <v>147</v>
      </c>
      <c r="C18" s="390" t="s">
        <v>874</v>
      </c>
      <c r="D18" s="387" t="s">
        <v>880</v>
      </c>
      <c r="G18" s="384"/>
      <c r="I18" s="384"/>
    </row>
    <row r="19" spans="2:9" ht="15" thickBot="1">
      <c r="D19" s="392"/>
      <c r="G19" s="384"/>
      <c r="I19" s="384"/>
    </row>
    <row r="20" spans="2:9" ht="15" thickBot="1">
      <c r="B20" s="382" t="s">
        <v>898</v>
      </c>
      <c r="C20" s="383"/>
      <c r="D20" s="393"/>
      <c r="G20" s="384"/>
      <c r="I20" s="384"/>
    </row>
    <row r="21" spans="2:9">
      <c r="B21" s="385" t="s">
        <v>139</v>
      </c>
      <c r="C21" s="396" t="s">
        <v>694</v>
      </c>
      <c r="D21" s="397" t="s">
        <v>882</v>
      </c>
      <c r="G21" s="384"/>
      <c r="I21" s="384"/>
    </row>
    <row r="22" spans="2:9">
      <c r="B22" s="385" t="s">
        <v>140</v>
      </c>
      <c r="C22" s="396" t="s">
        <v>702</v>
      </c>
      <c r="D22" s="397" t="s">
        <v>883</v>
      </c>
      <c r="G22" s="384"/>
      <c r="I22" s="384"/>
    </row>
    <row r="23" spans="2:9">
      <c r="B23" s="385" t="s">
        <v>141</v>
      </c>
      <c r="C23" s="396" t="s">
        <v>704</v>
      </c>
      <c r="D23" s="397" t="s">
        <v>884</v>
      </c>
      <c r="G23" s="384"/>
      <c r="I23" s="384"/>
    </row>
    <row r="24" spans="2:9">
      <c r="B24" s="385" t="s">
        <v>142</v>
      </c>
      <c r="C24" s="396" t="s">
        <v>721</v>
      </c>
      <c r="D24" s="397" t="s">
        <v>885</v>
      </c>
      <c r="G24" s="384"/>
      <c r="I24" s="384"/>
    </row>
    <row r="25" spans="2:9">
      <c r="B25" s="385" t="s">
        <v>143</v>
      </c>
      <c r="C25" s="396" t="s">
        <v>723</v>
      </c>
      <c r="D25" s="397" t="s">
        <v>886</v>
      </c>
      <c r="G25" s="384"/>
      <c r="I25" s="384"/>
    </row>
    <row r="26" spans="2:9">
      <c r="B26" s="385" t="s">
        <v>144</v>
      </c>
      <c r="C26" s="396" t="s">
        <v>742</v>
      </c>
      <c r="D26" s="397" t="s">
        <v>886</v>
      </c>
      <c r="G26" s="384"/>
      <c r="I26" s="384"/>
    </row>
    <row r="27" spans="2:9" ht="15" thickBot="1">
      <c r="B27" s="389" t="s">
        <v>256</v>
      </c>
      <c r="C27" s="398" t="s">
        <v>774</v>
      </c>
      <c r="D27" s="397" t="s">
        <v>885</v>
      </c>
      <c r="G27" s="384"/>
      <c r="I27" s="384"/>
    </row>
    <row r="28" spans="2:9" ht="15" thickBot="1">
      <c r="D28" s="392"/>
      <c r="G28" s="384"/>
      <c r="I28" s="384"/>
    </row>
    <row r="29" spans="2:9" ht="15" thickBot="1">
      <c r="B29" s="382" t="s">
        <v>899</v>
      </c>
      <c r="C29" s="383"/>
      <c r="D29" s="393"/>
      <c r="G29" s="384"/>
      <c r="I29" s="384"/>
    </row>
    <row r="30" spans="2:9" ht="15" thickBot="1">
      <c r="B30" s="389" t="s">
        <v>5</v>
      </c>
      <c r="C30" s="398" t="s">
        <v>785</v>
      </c>
      <c r="D30" s="397" t="s">
        <v>887</v>
      </c>
      <c r="G30" s="384"/>
      <c r="I30" s="384"/>
    </row>
    <row r="31" spans="2:9" ht="15" thickBot="1">
      <c r="D31" s="392"/>
      <c r="G31" s="384"/>
      <c r="I31" s="384"/>
    </row>
    <row r="32" spans="2:9" ht="15" thickBot="1">
      <c r="B32" s="382" t="s">
        <v>900</v>
      </c>
      <c r="C32" s="383"/>
      <c r="D32" s="393"/>
      <c r="G32" s="384"/>
      <c r="I32" s="384"/>
    </row>
    <row r="33" spans="2:9" ht="15" thickBot="1">
      <c r="B33" s="389" t="s">
        <v>6</v>
      </c>
      <c r="C33" s="398" t="s">
        <v>351</v>
      </c>
      <c r="D33" s="397" t="s">
        <v>888</v>
      </c>
      <c r="G33" s="384"/>
      <c r="I33" s="384"/>
    </row>
    <row r="34" spans="2:9" ht="15" thickBot="1">
      <c r="D34" s="392"/>
      <c r="G34" s="384"/>
      <c r="I34" s="384"/>
    </row>
    <row r="35" spans="2:9" ht="15" thickBot="1">
      <c r="B35" s="399" t="s">
        <v>901</v>
      </c>
      <c r="C35" s="400"/>
      <c r="D35" s="393"/>
      <c r="G35" s="384"/>
      <c r="I35" s="384"/>
    </row>
    <row r="36" spans="2:9">
      <c r="B36" s="422" t="s">
        <v>7</v>
      </c>
      <c r="C36" s="550" t="s">
        <v>1213</v>
      </c>
      <c r="D36" s="397" t="s">
        <v>903</v>
      </c>
      <c r="G36" s="384"/>
      <c r="I36" s="384"/>
    </row>
    <row r="37" spans="2:9">
      <c r="B37" s="385" t="s">
        <v>257</v>
      </c>
      <c r="C37" s="396" t="s">
        <v>377</v>
      </c>
      <c r="D37" s="397" t="s">
        <v>889</v>
      </c>
      <c r="G37" s="384"/>
      <c r="I37" s="384"/>
    </row>
    <row r="38" spans="2:9">
      <c r="B38" s="385" t="s">
        <v>258</v>
      </c>
      <c r="C38" s="396" t="s">
        <v>378</v>
      </c>
      <c r="D38" s="397" t="s">
        <v>889</v>
      </c>
      <c r="G38" s="384"/>
      <c r="I38" s="384"/>
    </row>
    <row r="39" spans="2:9" ht="15" thickBot="1">
      <c r="B39" s="389" t="s">
        <v>970</v>
      </c>
      <c r="C39" s="398" t="s">
        <v>975</v>
      </c>
      <c r="D39" s="397" t="s">
        <v>971</v>
      </c>
      <c r="G39" s="384"/>
      <c r="I39" s="384"/>
    </row>
    <row r="40" spans="2:9" ht="15" thickBot="1">
      <c r="D40" s="392"/>
      <c r="G40" s="384"/>
      <c r="I40" s="384"/>
    </row>
    <row r="41" spans="2:9" ht="15" thickBot="1">
      <c r="B41" s="382" t="s">
        <v>902</v>
      </c>
      <c r="C41" s="383"/>
      <c r="D41" s="393"/>
      <c r="G41" s="384"/>
      <c r="I41" s="384"/>
    </row>
    <row r="42" spans="2:9">
      <c r="B42" s="385" t="s">
        <v>259</v>
      </c>
      <c r="C42" s="401" t="s">
        <v>409</v>
      </c>
      <c r="D42" s="397" t="s">
        <v>890</v>
      </c>
      <c r="G42" s="384"/>
      <c r="I42" s="384"/>
    </row>
    <row r="43" spans="2:9" ht="15" thickBot="1">
      <c r="B43" s="389" t="s">
        <v>260</v>
      </c>
      <c r="C43" s="398" t="s">
        <v>408</v>
      </c>
      <c r="D43" s="397" t="s">
        <v>890</v>
      </c>
      <c r="G43" s="384"/>
      <c r="I43" s="384"/>
    </row>
    <row r="44" spans="2:9" ht="15" thickBot="1">
      <c r="D44" s="392"/>
      <c r="G44" s="384"/>
      <c r="I44" s="384"/>
    </row>
    <row r="45" spans="2:9" ht="15" thickBot="1">
      <c r="B45" s="382" t="s">
        <v>897</v>
      </c>
      <c r="C45" s="383"/>
      <c r="D45" s="393"/>
      <c r="G45" s="384"/>
      <c r="I45" s="384"/>
    </row>
    <row r="46" spans="2:9">
      <c r="B46" s="385" t="s">
        <v>972</v>
      </c>
      <c r="C46" s="396" t="s">
        <v>984</v>
      </c>
      <c r="D46" s="397" t="s">
        <v>973</v>
      </c>
      <c r="G46" s="384"/>
      <c r="I46" s="384"/>
    </row>
    <row r="47" spans="2:9" ht="15" thickBot="1">
      <c r="B47" s="389" t="s">
        <v>2</v>
      </c>
      <c r="C47" s="390" t="s">
        <v>649</v>
      </c>
      <c r="D47" s="387" t="s">
        <v>891</v>
      </c>
      <c r="G47" s="384"/>
      <c r="I47" s="384"/>
    </row>
    <row r="48" spans="2:9" ht="15" thickBot="1">
      <c r="C48" s="388"/>
      <c r="D48" s="387"/>
      <c r="G48" s="384"/>
      <c r="I48" s="384"/>
    </row>
    <row r="49" spans="2:4" ht="15" thickBot="1">
      <c r="B49" s="382" t="s">
        <v>893</v>
      </c>
      <c r="C49" s="383"/>
      <c r="D49" s="392"/>
    </row>
    <row r="50" spans="2:4" ht="29.25" thickBot="1">
      <c r="B50" s="429" t="s">
        <v>961</v>
      </c>
      <c r="C50" s="428" t="s">
        <v>960</v>
      </c>
      <c r="D50" s="387"/>
    </row>
  </sheetData>
  <hyperlinks>
    <hyperlink ref="B4" location="'EU OV1'!A3" display="EU OV1" xr:uid="{06B1AF9D-B4C7-4DD0-A52A-F27D263169E6}"/>
    <hyperlink ref="B5" location="'EU KM1'!A3" display="EU KM1" xr:uid="{A6280621-EDA5-4B64-A1BF-3107679B8AA4}"/>
    <hyperlink ref="B8" location="'EU CC1'!A3" display="EU CC1" xr:uid="{4D648600-8235-4ABE-B43D-B38822C0D85F}"/>
    <hyperlink ref="B12" location="'EU CCyB1'!A3" display="EU CCyB1" xr:uid="{F767A966-A42E-41E7-BD3E-BB13168B605F}"/>
    <hyperlink ref="B13" location="'EU CCyB2'!A3" display="EU CCyB2" xr:uid="{E5322DEB-9D94-40EB-B70A-245FE675FA24}"/>
    <hyperlink ref="B16" location="'EU LR1'!A3" display="EU LR1" xr:uid="{89375813-D9CF-417F-AF59-19273237E472}"/>
    <hyperlink ref="B17" location="'EU LR2'!A3" display="EU LR2" xr:uid="{0D3E0BDF-1502-4314-B7D6-9FE27CE5F4A6}"/>
    <hyperlink ref="B18" location="'EU LR3'!A3" display="EU LR3" xr:uid="{0D1E3132-9516-4B57-B41B-C3B8E9278C7C}"/>
    <hyperlink ref="B47" location="'EU LIQ2'!A3" display="EU LIQ2" xr:uid="{7992690A-6DF7-4C82-AF04-66E1F3C4173A}"/>
    <hyperlink ref="B21" location="'EU CR1'!A3" display="EU CR1" xr:uid="{4294238D-B708-41F9-A025-81DAC212378A}"/>
    <hyperlink ref="B22" location="'EU CR1-A'!A3" display="EU CR1-A" xr:uid="{BEFE16C5-92EF-42F0-874B-F17BD19E700B}"/>
    <hyperlink ref="B23" location="'EU CR2'!A3" display="EU CR2" xr:uid="{789C4A90-9ECC-45DC-84BF-7BA2CAA8C973}"/>
    <hyperlink ref="B24" location="'EU CQ1'!A3" display="EU CQ1" xr:uid="{0827B91C-0A45-489F-AD79-B829D460B1C1}"/>
    <hyperlink ref="B25" location="'EU CQ4'!A3" display="EU CQ4" xr:uid="{551B42E3-E1B0-41F9-AB4D-43038906C787}"/>
    <hyperlink ref="B26" location="'EU CQ5'!A3" display="EU CQ5" xr:uid="{4FE7FA1F-B2E9-4BEC-9308-B11079360FFC}"/>
    <hyperlink ref="B27" location="'EU CQ7'!A3" display="EU CQ7 " xr:uid="{A1C33D29-645B-4DFE-B393-23D2EBECB5E2}"/>
    <hyperlink ref="B30" location="'EU CR3'!A3" display="EU CR3" xr:uid="{57F7D3E4-F5C4-4DEE-A071-65057867E4AD}"/>
    <hyperlink ref="B33" location="'EU CR4'!A3" display="EU CR4" xr:uid="{8694F634-A5BD-4F34-84AF-E079FD34F75F}"/>
    <hyperlink ref="B36" location="Index!A3" display="EU CR7" xr:uid="{D1EE1C80-1E4A-4436-B2C4-BC6B01A21479}"/>
    <hyperlink ref="B37" location="'EU CR7-A'!A3" display="EU CR7-A - A-IRB" xr:uid="{53DAA9B6-C6D3-493B-B3D4-9CBD90E67299}"/>
    <hyperlink ref="B38" location="'EU CR7-A'!A25" display="EU CR7-A - F-IRB" xr:uid="{CDD60EA1-20ED-415E-B9E7-1B1D3E163280}"/>
    <hyperlink ref="B43" location="'EU CR10 Equity'!A3" display="EU CR10 Equity" xr:uid="{29F0A9FB-AAE5-4B4B-ACF6-97A1A545F521}"/>
    <hyperlink ref="B42" location="'EU CR10 SL'!A3" display="EU CR10 SL" xr:uid="{07D98D9D-2642-4158-BF72-2F29857CD6BD}"/>
    <hyperlink ref="B9" location="'EU CC2'!A3" display="EU CC2" xr:uid="{DEF3689E-8B57-448E-9A2E-80A5527DCBB6}"/>
    <hyperlink ref="B50" location="'EU ILAC'!A1" display="EU iLAC" xr:uid="{0AB4B3F6-FF1F-4062-8090-A4F980FD9EE3}"/>
    <hyperlink ref="B39" location="'EU CR8'!A3" display="EU CR8" xr:uid="{469089BC-2A94-4AA1-8BEB-8C227937119E}"/>
    <hyperlink ref="B46" location="'EU LIQ1'!A3" display="EU LIQ1 incl. LIQB" xr:uid="{B0A378CD-F8F2-445F-A88A-989E7254BB6A}"/>
  </hyperlinks>
  <pageMargins left="0.7" right="0.7" top="0.75" bottom="0.75" header="0.3" footer="0.3"/>
  <pageSetup paperSize="9" scale="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6448-17FD-48E9-9DBD-67D15D0E9F6F}">
  <dimension ref="A1:H45"/>
  <sheetViews>
    <sheetView showGridLines="0" topLeftCell="A27" workbookViewId="0">
      <selection activeCell="C45" sqref="C45"/>
    </sheetView>
  </sheetViews>
  <sheetFormatPr baseColWidth="10" defaultColWidth="8.85546875" defaultRowHeight="12.75"/>
  <cols>
    <col min="1" max="1" width="10.85546875" style="23" customWidth="1"/>
    <col min="2" max="2" width="65.7109375" style="23" customWidth="1"/>
    <col min="3" max="5" width="21.85546875" style="23" customWidth="1"/>
    <col min="6" max="6" width="8.85546875" style="23"/>
    <col min="7" max="7" width="9.28515625" style="23" bestFit="1" customWidth="1"/>
    <col min="8" max="8" width="8.85546875" style="23"/>
    <col min="9" max="9" width="10.28515625" style="23" bestFit="1" customWidth="1"/>
    <col min="10" max="16384" width="8.85546875" style="23"/>
  </cols>
  <sheetData>
    <row r="1" spans="1:7">
      <c r="A1" s="22" t="s">
        <v>267</v>
      </c>
    </row>
    <row r="3" spans="1:7" ht="24" customHeight="1">
      <c r="A3" s="24" t="s">
        <v>268</v>
      </c>
      <c r="B3" s="25"/>
      <c r="C3" s="26"/>
      <c r="D3" s="26"/>
      <c r="E3" s="26"/>
    </row>
    <row r="4" spans="1:7" ht="18" customHeight="1">
      <c r="A4" s="25"/>
      <c r="B4" s="25"/>
      <c r="C4" s="26"/>
      <c r="D4" s="26"/>
      <c r="E4" s="26"/>
    </row>
    <row r="5" spans="1:7" ht="19.899999999999999" customHeight="1">
      <c r="C5" s="26"/>
      <c r="D5" s="26"/>
      <c r="E5" s="27" t="s">
        <v>303</v>
      </c>
    </row>
    <row r="6" spans="1:7" ht="40.15" customHeight="1">
      <c r="A6" s="304"/>
      <c r="B6" s="305"/>
      <c r="C6" s="557" t="s">
        <v>269</v>
      </c>
      <c r="D6" s="557"/>
      <c r="E6" s="28" t="s">
        <v>270</v>
      </c>
    </row>
    <row r="7" spans="1:7" ht="19.899999999999999" customHeight="1">
      <c r="A7" s="306"/>
      <c r="B7" s="307"/>
      <c r="C7" s="28" t="s">
        <v>20</v>
      </c>
      <c r="D7" s="28" t="s">
        <v>19</v>
      </c>
      <c r="E7" s="28" t="s">
        <v>18</v>
      </c>
    </row>
    <row r="8" spans="1:7" ht="19.899999999999999" customHeight="1">
      <c r="A8" s="308"/>
      <c r="B8" s="309"/>
      <c r="C8" s="351" t="str">
        <f>'Ref Date'!D2</f>
        <v>Jun 24</v>
      </c>
      <c r="D8" s="351">
        <f>EOMONTH(C8,-3)</f>
        <v>45382</v>
      </c>
      <c r="E8" s="29" t="str">
        <f>C8</f>
        <v>Jun 24</v>
      </c>
    </row>
    <row r="9" spans="1:7" ht="19.899999999999999" customHeight="1">
      <c r="A9" s="30" t="s">
        <v>137</v>
      </c>
      <c r="B9" s="45" t="s">
        <v>277</v>
      </c>
      <c r="C9" s="453">
        <v>10374111192.700001</v>
      </c>
      <c r="D9" s="453">
        <v>10405801315</v>
      </c>
      <c r="E9" s="454">
        <v>829928895.41600001</v>
      </c>
    </row>
    <row r="10" spans="1:7" ht="19.899999999999999" customHeight="1">
      <c r="A10" s="30" t="s">
        <v>149</v>
      </c>
      <c r="B10" s="56" t="s">
        <v>278</v>
      </c>
      <c r="C10" s="455">
        <v>2550326262.04</v>
      </c>
      <c r="D10" s="455">
        <v>2442913683</v>
      </c>
      <c r="E10" s="456">
        <v>204026100.9632</v>
      </c>
      <c r="G10" s="32"/>
    </row>
    <row r="11" spans="1:7" ht="19.899999999999999" customHeight="1">
      <c r="A11" s="30" t="s">
        <v>150</v>
      </c>
      <c r="B11" s="56" t="s">
        <v>279</v>
      </c>
      <c r="C11" s="455">
        <v>2693913543.6199999</v>
      </c>
      <c r="D11" s="455">
        <v>2525446056</v>
      </c>
      <c r="E11" s="456">
        <v>215513083.4896</v>
      </c>
    </row>
    <row r="12" spans="1:7" ht="19.899999999999999" customHeight="1">
      <c r="A12" s="30" t="s">
        <v>151</v>
      </c>
      <c r="B12" s="56" t="s">
        <v>280</v>
      </c>
      <c r="C12" s="455">
        <v>2626962950.1100001</v>
      </c>
      <c r="D12" s="455">
        <v>2557398577</v>
      </c>
      <c r="E12" s="456">
        <v>210157036.0088</v>
      </c>
    </row>
    <row r="13" spans="1:7" ht="25.5">
      <c r="A13" s="30" t="s">
        <v>17</v>
      </c>
      <c r="B13" s="56" t="s">
        <v>281</v>
      </c>
      <c r="C13" s="455">
        <v>27110413.449999999</v>
      </c>
      <c r="D13" s="455">
        <v>35837918</v>
      </c>
      <c r="E13" s="456">
        <v>2168833.0759999999</v>
      </c>
    </row>
    <row r="14" spans="1:7" ht="19.899999999999999" customHeight="1">
      <c r="A14" s="30" t="s">
        <v>152</v>
      </c>
      <c r="B14" s="56" t="s">
        <v>282</v>
      </c>
      <c r="C14" s="455">
        <v>1068174195.65</v>
      </c>
      <c r="D14" s="455">
        <v>1010796510</v>
      </c>
      <c r="E14" s="456">
        <v>85453935.651999995</v>
      </c>
    </row>
    <row r="15" spans="1:7" ht="19.899999999999999" customHeight="1">
      <c r="A15" s="30" t="s">
        <v>153</v>
      </c>
      <c r="B15" s="45" t="s">
        <v>283</v>
      </c>
      <c r="C15" s="453">
        <v>9697555.4299999997</v>
      </c>
      <c r="D15" s="453">
        <v>10559815</v>
      </c>
      <c r="E15" s="454">
        <v>775804.43440000003</v>
      </c>
    </row>
    <row r="16" spans="1:7" ht="19.899999999999999" customHeight="1">
      <c r="A16" s="30" t="s">
        <v>154</v>
      </c>
      <c r="B16" s="56" t="s">
        <v>278</v>
      </c>
      <c r="C16" s="455">
        <v>9020558.8000000007</v>
      </c>
      <c r="D16" s="455">
        <v>9543985</v>
      </c>
      <c r="E16" s="456">
        <v>721644.70400000003</v>
      </c>
    </row>
    <row r="17" spans="1:8" ht="19.899999999999999" customHeight="1">
      <c r="A17" s="30" t="s">
        <v>155</v>
      </c>
      <c r="B17" s="56" t="s">
        <v>284</v>
      </c>
      <c r="C17" s="455">
        <v>0</v>
      </c>
      <c r="D17" s="455">
        <v>0</v>
      </c>
      <c r="E17" s="456">
        <v>0</v>
      </c>
    </row>
    <row r="18" spans="1:8" ht="19.899999999999999" customHeight="1">
      <c r="A18" s="30" t="s">
        <v>16</v>
      </c>
      <c r="B18" s="56" t="s">
        <v>285</v>
      </c>
      <c r="C18" s="455">
        <v>0</v>
      </c>
      <c r="D18" s="455">
        <v>0</v>
      </c>
      <c r="E18" s="456">
        <v>0</v>
      </c>
    </row>
    <row r="19" spans="1:8" ht="19.899999999999999" customHeight="1">
      <c r="A19" s="30" t="s">
        <v>15</v>
      </c>
      <c r="B19" s="56" t="s">
        <v>286</v>
      </c>
      <c r="C19" s="455">
        <v>676996.63</v>
      </c>
      <c r="D19" s="455">
        <v>1015830</v>
      </c>
      <c r="E19" s="456">
        <v>54159.7304</v>
      </c>
      <c r="H19" s="32"/>
    </row>
    <row r="20" spans="1:8" ht="19.899999999999999" customHeight="1">
      <c r="A20" s="30" t="s">
        <v>156</v>
      </c>
      <c r="B20" s="56" t="s">
        <v>287</v>
      </c>
      <c r="C20" s="457">
        <v>-1.862645149230957E-9</v>
      </c>
      <c r="D20" s="457">
        <v>0</v>
      </c>
      <c r="E20" s="456">
        <v>-1.4901161193847657E-10</v>
      </c>
    </row>
    <row r="21" spans="1:8" ht="19.899999999999999" customHeight="1">
      <c r="A21" s="30" t="s">
        <v>157</v>
      </c>
      <c r="B21" s="302" t="s">
        <v>288</v>
      </c>
      <c r="C21" s="355"/>
      <c r="D21" s="356"/>
      <c r="E21" s="357"/>
    </row>
    <row r="22" spans="1:8" ht="19.899999999999999" customHeight="1">
      <c r="A22" s="30" t="s">
        <v>158</v>
      </c>
      <c r="B22" s="302" t="s">
        <v>288</v>
      </c>
      <c r="C22" s="355"/>
      <c r="D22" s="356"/>
      <c r="E22" s="357"/>
    </row>
    <row r="23" spans="1:8" ht="19.899999999999999" customHeight="1">
      <c r="A23" s="30" t="s">
        <v>159</v>
      </c>
      <c r="B23" s="302" t="s">
        <v>288</v>
      </c>
      <c r="C23" s="355"/>
      <c r="D23" s="356"/>
      <c r="E23" s="357"/>
    </row>
    <row r="24" spans="1:8" ht="19.899999999999999" customHeight="1">
      <c r="A24" s="30" t="s">
        <v>160</v>
      </c>
      <c r="B24" s="302" t="s">
        <v>288</v>
      </c>
      <c r="C24" s="355"/>
      <c r="D24" s="356"/>
      <c r="E24" s="357"/>
    </row>
    <row r="25" spans="1:8" ht="19.899999999999999" customHeight="1">
      <c r="A25" s="30" t="s">
        <v>161</v>
      </c>
      <c r="B25" s="302" t="s">
        <v>288</v>
      </c>
      <c r="C25" s="355"/>
      <c r="D25" s="356"/>
      <c r="E25" s="357"/>
    </row>
    <row r="26" spans="1:8" ht="19.899999999999999" customHeight="1">
      <c r="A26" s="30" t="s">
        <v>162</v>
      </c>
      <c r="B26" s="45" t="s">
        <v>289</v>
      </c>
      <c r="C26" s="453">
        <v>0</v>
      </c>
      <c r="D26" s="453">
        <v>0</v>
      </c>
      <c r="E26" s="454">
        <v>0</v>
      </c>
    </row>
    <row r="27" spans="1:8" ht="25.5">
      <c r="A27" s="30" t="s">
        <v>163</v>
      </c>
      <c r="B27" s="45" t="s">
        <v>290</v>
      </c>
      <c r="C27" s="453">
        <v>0</v>
      </c>
      <c r="D27" s="453">
        <v>0</v>
      </c>
      <c r="E27" s="454">
        <v>0</v>
      </c>
    </row>
    <row r="28" spans="1:8" ht="19.899999999999999" customHeight="1">
      <c r="A28" s="30" t="s">
        <v>164</v>
      </c>
      <c r="B28" s="56" t="s">
        <v>291</v>
      </c>
      <c r="C28" s="455"/>
      <c r="D28" s="455">
        <v>0</v>
      </c>
      <c r="E28" s="456"/>
    </row>
    <row r="29" spans="1:8" ht="19.899999999999999" customHeight="1">
      <c r="A29" s="30" t="s">
        <v>165</v>
      </c>
      <c r="B29" s="56" t="s">
        <v>292</v>
      </c>
      <c r="C29" s="455"/>
      <c r="D29" s="455">
        <v>0</v>
      </c>
      <c r="E29" s="456"/>
    </row>
    <row r="30" spans="1:8" ht="19.899999999999999" customHeight="1">
      <c r="A30" s="30" t="s">
        <v>166</v>
      </c>
      <c r="B30" s="56" t="s">
        <v>293</v>
      </c>
      <c r="C30" s="455"/>
      <c r="D30" s="455">
        <v>0</v>
      </c>
      <c r="E30" s="456"/>
    </row>
    <row r="31" spans="1:8" ht="19.899999999999999" customHeight="1">
      <c r="A31" s="30" t="s">
        <v>14</v>
      </c>
      <c r="B31" s="56" t="s">
        <v>294</v>
      </c>
      <c r="C31" s="455"/>
      <c r="D31" s="455">
        <v>0</v>
      </c>
      <c r="E31" s="456"/>
    </row>
    <row r="32" spans="1:8" ht="19.899999999999999" customHeight="1">
      <c r="A32" s="30" t="s">
        <v>167</v>
      </c>
      <c r="B32" s="45" t="s">
        <v>295</v>
      </c>
      <c r="C32" s="453">
        <v>266857800.38</v>
      </c>
      <c r="D32" s="453">
        <v>339402685</v>
      </c>
      <c r="E32" s="454">
        <v>21348624.030400001</v>
      </c>
    </row>
    <row r="33" spans="1:5" ht="19.899999999999999" customHeight="1">
      <c r="A33" s="30" t="s">
        <v>168</v>
      </c>
      <c r="B33" s="56" t="s">
        <v>278</v>
      </c>
      <c r="C33" s="455">
        <v>266857800.38</v>
      </c>
      <c r="D33" s="455">
        <v>339402685</v>
      </c>
      <c r="E33" s="456">
        <v>21348624.030400001</v>
      </c>
    </row>
    <row r="34" spans="1:5" ht="19.899999999999999" customHeight="1">
      <c r="A34" s="30" t="s">
        <v>169</v>
      </c>
      <c r="B34" s="56" t="s">
        <v>296</v>
      </c>
      <c r="C34" s="455">
        <v>0</v>
      </c>
      <c r="D34" s="455">
        <v>0</v>
      </c>
      <c r="E34" s="456">
        <v>0</v>
      </c>
    </row>
    <row r="35" spans="1:5" ht="19.899999999999999" customHeight="1">
      <c r="A35" s="30" t="s">
        <v>13</v>
      </c>
      <c r="B35" s="45" t="s">
        <v>297</v>
      </c>
      <c r="C35" s="453">
        <v>0</v>
      </c>
      <c r="D35" s="453">
        <v>0</v>
      </c>
      <c r="E35" s="456">
        <v>0</v>
      </c>
    </row>
    <row r="36" spans="1:5" ht="19.899999999999999" customHeight="1">
      <c r="A36" s="30" t="s">
        <v>170</v>
      </c>
      <c r="B36" s="45" t="s">
        <v>298</v>
      </c>
      <c r="C36" s="453">
        <v>913066639.88</v>
      </c>
      <c r="D36" s="453">
        <v>917787396</v>
      </c>
      <c r="E36" s="454">
        <v>73045331.190400004</v>
      </c>
    </row>
    <row r="37" spans="1:5" ht="19.899999999999999" customHeight="1">
      <c r="A37" s="30" t="s">
        <v>12</v>
      </c>
      <c r="B37" s="56" t="s">
        <v>299</v>
      </c>
      <c r="C37" s="455">
        <v>157615405.5</v>
      </c>
      <c r="D37" s="455">
        <v>157615406</v>
      </c>
      <c r="E37" s="456">
        <v>12609232.439999999</v>
      </c>
    </row>
    <row r="38" spans="1:5" ht="19.899999999999999" customHeight="1">
      <c r="A38" s="30" t="s">
        <v>11</v>
      </c>
      <c r="B38" s="56" t="s">
        <v>278</v>
      </c>
      <c r="C38" s="455">
        <v>0</v>
      </c>
      <c r="D38" s="455">
        <v>0</v>
      </c>
      <c r="E38" s="456">
        <v>0</v>
      </c>
    </row>
    <row r="39" spans="1:5" ht="19.899999999999999" customHeight="1">
      <c r="A39" s="30" t="s">
        <v>10</v>
      </c>
      <c r="B39" s="56" t="s">
        <v>300</v>
      </c>
      <c r="C39" s="455">
        <v>755451234.38</v>
      </c>
      <c r="D39" s="455">
        <v>760171991</v>
      </c>
      <c r="E39" s="456">
        <v>60436098.750399999</v>
      </c>
    </row>
    <row r="40" spans="1:5" ht="25.5">
      <c r="A40" s="30" t="s">
        <v>171</v>
      </c>
      <c r="B40" s="303" t="s">
        <v>301</v>
      </c>
      <c r="C40" s="455">
        <v>0</v>
      </c>
      <c r="D40" s="455">
        <v>0</v>
      </c>
      <c r="E40" s="456">
        <v>0</v>
      </c>
    </row>
    <row r="41" spans="1:5" ht="19.899999999999999" customHeight="1">
      <c r="A41" s="30" t="s">
        <v>172</v>
      </c>
      <c r="B41" s="302" t="s">
        <v>288</v>
      </c>
      <c r="C41" s="458"/>
      <c r="D41" s="459"/>
      <c r="E41" s="460"/>
    </row>
    <row r="42" spans="1:5" ht="19.899999999999999" customHeight="1">
      <c r="A42" s="30" t="s">
        <v>173</v>
      </c>
      <c r="B42" s="302" t="s">
        <v>288</v>
      </c>
      <c r="C42" s="458"/>
      <c r="D42" s="459"/>
      <c r="E42" s="460"/>
    </row>
    <row r="43" spans="1:5" ht="19.899999999999999" customHeight="1">
      <c r="A43" s="30" t="s">
        <v>174</v>
      </c>
      <c r="B43" s="302" t="s">
        <v>288</v>
      </c>
      <c r="C43" s="458"/>
      <c r="D43" s="459"/>
      <c r="E43" s="460"/>
    </row>
    <row r="44" spans="1:5" ht="19.899999999999999" customHeight="1">
      <c r="A44" s="30" t="s">
        <v>175</v>
      </c>
      <c r="B44" s="302" t="s">
        <v>288</v>
      </c>
      <c r="C44" s="458"/>
      <c r="D44" s="459"/>
      <c r="E44" s="460"/>
    </row>
    <row r="45" spans="1:5" ht="19.899999999999999" customHeight="1">
      <c r="A45" s="28" t="s">
        <v>176</v>
      </c>
      <c r="B45" s="45" t="s">
        <v>302</v>
      </c>
      <c r="C45" s="461">
        <f>C9+C15+C26+C27+C32+C35+C36</f>
        <v>11563733188.389999</v>
      </c>
      <c r="D45" s="461">
        <f>D9+D15+D26+D27+D32+D35+D36</f>
        <v>11673551211</v>
      </c>
      <c r="E45" s="461">
        <f>E9+E15+E26+E27+E32+E35+E36</f>
        <v>925098655.07120001</v>
      </c>
    </row>
  </sheetData>
  <mergeCells count="1">
    <mergeCell ref="C6:D6"/>
  </mergeCells>
  <hyperlinks>
    <hyperlink ref="A1" location="Index!A1" display="&lt;- zurück" xr:uid="{61DE39A1-34A4-4998-9CAA-6D815863E0CB}"/>
  </hyperlink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77AB-1AA8-45B6-8856-6D84F19C996C}">
  <dimension ref="A1:H52"/>
  <sheetViews>
    <sheetView showGridLines="0" topLeftCell="A33" workbookViewId="0">
      <selection activeCell="C52" sqref="C52"/>
    </sheetView>
  </sheetViews>
  <sheetFormatPr baseColWidth="10" defaultColWidth="8.85546875" defaultRowHeight="18" outlineLevelCol="1"/>
  <cols>
    <col min="1" max="1" width="10.85546875" style="33" customWidth="1"/>
    <col min="2" max="2" width="65.7109375" style="33" customWidth="1"/>
    <col min="3" max="5" width="21.85546875" style="33" customWidth="1"/>
    <col min="6" max="7" width="21.85546875" style="33" hidden="1" customWidth="1" outlineLevel="1"/>
    <col min="8" max="8" width="37.7109375" style="33" bestFit="1" customWidth="1" collapsed="1"/>
    <col min="9" max="16384" width="8.85546875" style="33"/>
  </cols>
  <sheetData>
    <row r="1" spans="1:7">
      <c r="A1" s="22" t="s">
        <v>267</v>
      </c>
    </row>
    <row r="3" spans="1:7" ht="24" customHeight="1">
      <c r="A3" s="24" t="s">
        <v>304</v>
      </c>
      <c r="B3" s="25"/>
    </row>
    <row r="4" spans="1:7" ht="17.45" customHeight="1">
      <c r="A4" s="34"/>
      <c r="B4" s="34"/>
    </row>
    <row r="5" spans="1:7" ht="21.6" customHeight="1">
      <c r="A5" s="34"/>
      <c r="B5" s="34"/>
      <c r="E5" s="27" t="s">
        <v>303</v>
      </c>
    </row>
    <row r="6" spans="1:7" ht="21.6" customHeight="1">
      <c r="A6" s="35"/>
      <c r="B6" s="36"/>
      <c r="C6" s="37" t="s">
        <v>20</v>
      </c>
      <c r="D6" s="37" t="s">
        <v>19</v>
      </c>
      <c r="E6" s="37" t="s">
        <v>18</v>
      </c>
      <c r="F6" s="37" t="s">
        <v>21</v>
      </c>
      <c r="G6" s="38" t="s">
        <v>22</v>
      </c>
    </row>
    <row r="7" spans="1:7" ht="19.149999999999999" customHeight="1">
      <c r="A7" s="296"/>
      <c r="B7" s="297"/>
      <c r="C7" s="29">
        <f>'Ref Date'!C2</f>
        <v>45473</v>
      </c>
      <c r="D7" s="29">
        <f>EOMONTH(C7,-3)</f>
        <v>45382</v>
      </c>
      <c r="E7" s="29">
        <f>EOMONTH(D7,-3)</f>
        <v>45291</v>
      </c>
      <c r="F7" s="29">
        <f>EOMONTH(E7,-3)</f>
        <v>45199</v>
      </c>
      <c r="G7" s="29">
        <f>EOMONTH(F7,-3)</f>
        <v>45107</v>
      </c>
    </row>
    <row r="8" spans="1:7" ht="19.899999999999999" customHeight="1">
      <c r="A8" s="39"/>
      <c r="B8" s="40" t="s">
        <v>306</v>
      </c>
      <c r="C8" s="41"/>
      <c r="D8" s="42"/>
      <c r="E8" s="42"/>
      <c r="F8" s="42"/>
      <c r="G8" s="43"/>
    </row>
    <row r="9" spans="1:7" ht="19.899999999999999" customHeight="1">
      <c r="A9" s="30" t="s">
        <v>137</v>
      </c>
      <c r="B9" s="31" t="s">
        <v>307</v>
      </c>
      <c r="C9" s="462">
        <v>3098977748.3099999</v>
      </c>
      <c r="D9" s="455">
        <v>2804352097</v>
      </c>
      <c r="E9" s="455">
        <v>2809173240</v>
      </c>
      <c r="F9" s="353"/>
      <c r="G9" s="353"/>
    </row>
    <row r="10" spans="1:7" ht="19.899999999999999" customHeight="1">
      <c r="A10" s="30" t="s">
        <v>149</v>
      </c>
      <c r="B10" s="31" t="s">
        <v>308</v>
      </c>
      <c r="C10" s="462">
        <v>3098977748.3099999</v>
      </c>
      <c r="D10" s="455">
        <v>2804352097</v>
      </c>
      <c r="E10" s="455">
        <v>2809173240</v>
      </c>
      <c r="F10" s="353"/>
      <c r="G10" s="353"/>
    </row>
    <row r="11" spans="1:7" ht="19.899999999999999" customHeight="1">
      <c r="A11" s="30" t="s">
        <v>150</v>
      </c>
      <c r="B11" s="31" t="s">
        <v>309</v>
      </c>
      <c r="C11" s="462">
        <v>3118753822.9099998</v>
      </c>
      <c r="D11" s="455">
        <v>2850365386</v>
      </c>
      <c r="E11" s="455">
        <v>2881588743</v>
      </c>
      <c r="F11" s="353"/>
      <c r="G11" s="353"/>
    </row>
    <row r="12" spans="1:7" ht="19.899999999999999" customHeight="1">
      <c r="A12" s="44"/>
      <c r="B12" s="40" t="s">
        <v>310</v>
      </c>
      <c r="C12" s="463"/>
      <c r="D12" s="464"/>
      <c r="E12" s="464"/>
      <c r="F12" s="359"/>
      <c r="G12" s="360"/>
    </row>
    <row r="13" spans="1:7" ht="19.899999999999999" customHeight="1">
      <c r="A13" s="30" t="s">
        <v>151</v>
      </c>
      <c r="B13" s="31" t="s">
        <v>311</v>
      </c>
      <c r="C13" s="465">
        <v>11563733188.389999</v>
      </c>
      <c r="D13" s="455">
        <v>11673551211</v>
      </c>
      <c r="E13" s="455">
        <v>11508096385</v>
      </c>
      <c r="F13" s="353"/>
      <c r="G13" s="353"/>
    </row>
    <row r="14" spans="1:7" ht="19.899999999999999" customHeight="1">
      <c r="A14" s="44"/>
      <c r="B14" s="40" t="s">
        <v>312</v>
      </c>
      <c r="C14" s="41"/>
      <c r="D14" s="42"/>
      <c r="E14" s="42"/>
      <c r="F14" s="42"/>
      <c r="G14" s="43"/>
    </row>
    <row r="15" spans="1:7" ht="19.899999999999999" customHeight="1">
      <c r="A15" s="30" t="s">
        <v>152</v>
      </c>
      <c r="B15" s="31" t="s">
        <v>313</v>
      </c>
      <c r="C15" s="46">
        <v>0.26799111479453303</v>
      </c>
      <c r="D15" s="47">
        <v>0.24023127552617399</v>
      </c>
      <c r="E15" s="47">
        <v>0.244104076501654</v>
      </c>
      <c r="F15" s="47"/>
      <c r="G15" s="47"/>
    </row>
    <row r="16" spans="1:7" ht="19.899999999999999" customHeight="1">
      <c r="A16" s="30" t="s">
        <v>153</v>
      </c>
      <c r="B16" s="31" t="s">
        <v>314</v>
      </c>
      <c r="C16" s="46">
        <v>0.26799111479453303</v>
      </c>
      <c r="D16" s="47">
        <v>0.24023127552617399</v>
      </c>
      <c r="E16" s="47">
        <v>0.244104076501654</v>
      </c>
      <c r="F16" s="47"/>
      <c r="G16" s="47"/>
    </row>
    <row r="17" spans="1:7" ht="19.899999999999999" customHeight="1">
      <c r="A17" s="30" t="s">
        <v>154</v>
      </c>
      <c r="B17" s="31" t="s">
        <v>315</v>
      </c>
      <c r="C17" s="46">
        <v>0.269701295605352</v>
      </c>
      <c r="D17" s="47">
        <v>0.24417294568957401</v>
      </c>
      <c r="E17" s="47">
        <v>0.25039664654010602</v>
      </c>
      <c r="F17" s="47"/>
      <c r="G17" s="47"/>
    </row>
    <row r="18" spans="1:7" ht="19.899999999999999" customHeight="1">
      <c r="A18" s="44"/>
      <c r="B18" s="48" t="s">
        <v>316</v>
      </c>
      <c r="C18" s="41"/>
      <c r="D18" s="42"/>
      <c r="E18" s="42"/>
      <c r="F18" s="42"/>
      <c r="G18" s="43"/>
    </row>
    <row r="19" spans="1:7" ht="25.5">
      <c r="A19" s="49" t="s">
        <v>23</v>
      </c>
      <c r="B19" s="50" t="s">
        <v>317</v>
      </c>
      <c r="C19" s="51">
        <v>0</v>
      </c>
      <c r="D19" s="52">
        <v>0</v>
      </c>
      <c r="E19" s="52">
        <v>0</v>
      </c>
      <c r="F19" s="52"/>
      <c r="G19" s="52"/>
    </row>
    <row r="20" spans="1:7" ht="19.899999999999999" customHeight="1">
      <c r="A20" s="49" t="s">
        <v>24</v>
      </c>
      <c r="B20" s="53" t="s">
        <v>318</v>
      </c>
      <c r="C20" s="51">
        <v>0</v>
      </c>
      <c r="D20" s="52">
        <v>0</v>
      </c>
      <c r="E20" s="52">
        <v>0</v>
      </c>
      <c r="F20" s="52"/>
      <c r="G20" s="52"/>
    </row>
    <row r="21" spans="1:7" ht="19.899999999999999" customHeight="1">
      <c r="A21" s="49" t="s">
        <v>25</v>
      </c>
      <c r="B21" s="53" t="s">
        <v>319</v>
      </c>
      <c r="C21" s="51">
        <v>0</v>
      </c>
      <c r="D21" s="52">
        <v>0</v>
      </c>
      <c r="E21" s="52">
        <v>0</v>
      </c>
      <c r="F21" s="52"/>
      <c r="G21" s="52"/>
    </row>
    <row r="22" spans="1:7" ht="19.899999999999999" customHeight="1">
      <c r="A22" s="49" t="s">
        <v>26</v>
      </c>
      <c r="B22" s="50" t="s">
        <v>320</v>
      </c>
      <c r="C22" s="51">
        <v>0.08</v>
      </c>
      <c r="D22" s="52">
        <v>0.08</v>
      </c>
      <c r="E22" s="52">
        <v>0.08</v>
      </c>
      <c r="F22" s="52"/>
      <c r="G22" s="52"/>
    </row>
    <row r="23" spans="1:7" ht="19.899999999999999" customHeight="1">
      <c r="A23" s="44"/>
      <c r="B23" s="48" t="s">
        <v>321</v>
      </c>
      <c r="C23" s="41"/>
      <c r="D23" s="42"/>
      <c r="E23" s="42"/>
      <c r="F23" s="42"/>
      <c r="G23" s="43"/>
    </row>
    <row r="24" spans="1:7" ht="19.899999999999999" customHeight="1">
      <c r="A24" s="30" t="s">
        <v>155</v>
      </c>
      <c r="B24" s="31" t="s">
        <v>322</v>
      </c>
      <c r="C24" s="46">
        <v>2.5000000000022001E-2</v>
      </c>
      <c r="D24" s="47">
        <v>2.5000000000193E-2</v>
      </c>
      <c r="E24" s="47">
        <v>2.5000000000022001E-2</v>
      </c>
      <c r="F24" s="47"/>
      <c r="G24" s="47"/>
    </row>
    <row r="25" spans="1:7" ht="25.5">
      <c r="A25" s="30" t="s">
        <v>16</v>
      </c>
      <c r="B25" s="31" t="s">
        <v>323</v>
      </c>
      <c r="C25" s="46">
        <v>0</v>
      </c>
      <c r="D25" s="47">
        <v>0</v>
      </c>
      <c r="E25" s="47">
        <v>0</v>
      </c>
      <c r="F25" s="47"/>
      <c r="G25" s="47"/>
    </row>
    <row r="26" spans="1:7" ht="19.899999999999999" customHeight="1">
      <c r="A26" s="30" t="s">
        <v>156</v>
      </c>
      <c r="B26" s="31" t="s">
        <v>324</v>
      </c>
      <c r="C26" s="46">
        <v>2.654273073406E-3</v>
      </c>
      <c r="D26" s="47">
        <v>2.293446871978E-3</v>
      </c>
      <c r="E26" s="47">
        <v>2.1707538505689999E-3</v>
      </c>
      <c r="F26" s="47"/>
      <c r="G26" s="47"/>
    </row>
    <row r="27" spans="1:7" ht="19.899999999999999" customHeight="1">
      <c r="A27" s="30" t="s">
        <v>27</v>
      </c>
      <c r="B27" s="31" t="s">
        <v>325</v>
      </c>
      <c r="C27" s="46">
        <v>0</v>
      </c>
      <c r="D27" s="47">
        <v>0</v>
      </c>
      <c r="E27" s="47">
        <v>0</v>
      </c>
      <c r="F27" s="47"/>
      <c r="G27" s="47"/>
    </row>
    <row r="28" spans="1:7" ht="19.899999999999999" customHeight="1">
      <c r="A28" s="30" t="s">
        <v>157</v>
      </c>
      <c r="B28" s="31" t="s">
        <v>326</v>
      </c>
      <c r="C28" s="46">
        <v>0</v>
      </c>
      <c r="D28" s="47">
        <v>0</v>
      </c>
      <c r="E28" s="47">
        <v>0</v>
      </c>
      <c r="F28" s="47"/>
      <c r="G28" s="47"/>
    </row>
    <row r="29" spans="1:7" ht="19.899999999999999" customHeight="1">
      <c r="A29" s="30" t="s">
        <v>28</v>
      </c>
      <c r="B29" s="31" t="s">
        <v>327</v>
      </c>
      <c r="C29" s="46">
        <v>0</v>
      </c>
      <c r="D29" s="47">
        <v>0</v>
      </c>
      <c r="E29" s="47">
        <v>0</v>
      </c>
      <c r="F29" s="47"/>
      <c r="G29" s="47"/>
    </row>
    <row r="30" spans="1:7" ht="19.899999999999999" customHeight="1">
      <c r="A30" s="30" t="s">
        <v>158</v>
      </c>
      <c r="B30" s="31" t="s">
        <v>328</v>
      </c>
      <c r="C30" s="46">
        <v>2.7654273073428E-2</v>
      </c>
      <c r="D30" s="47">
        <v>2.7293446872171001E-2</v>
      </c>
      <c r="E30" s="47">
        <v>2.7170753850590999E-2</v>
      </c>
      <c r="F30" s="47"/>
      <c r="G30" s="47"/>
    </row>
    <row r="31" spans="1:7" ht="19.899999999999999" customHeight="1">
      <c r="A31" s="30" t="s">
        <v>29</v>
      </c>
      <c r="B31" s="31" t="s">
        <v>329</v>
      </c>
      <c r="C31" s="46">
        <v>0.107654</v>
      </c>
      <c r="D31" s="47">
        <v>0.107293</v>
      </c>
      <c r="E31" s="47">
        <v>0.107171</v>
      </c>
      <c r="F31" s="47"/>
      <c r="G31" s="47"/>
    </row>
    <row r="32" spans="1:7" ht="19.5" customHeight="1">
      <c r="A32" s="30" t="s">
        <v>159</v>
      </c>
      <c r="B32" s="31" t="s">
        <v>330</v>
      </c>
      <c r="C32" s="54">
        <v>0.18970129560256799</v>
      </c>
      <c r="D32" s="55">
        <v>0.16417294569077101</v>
      </c>
      <c r="E32" s="55">
        <v>0.17039664653834699</v>
      </c>
      <c r="F32" s="55"/>
      <c r="G32" s="55"/>
    </row>
    <row r="33" spans="1:7" ht="19.899999999999999" customHeight="1">
      <c r="A33" s="44"/>
      <c r="B33" s="40" t="s">
        <v>331</v>
      </c>
      <c r="C33" s="41"/>
      <c r="D33" s="42"/>
      <c r="E33" s="42"/>
      <c r="F33" s="42"/>
      <c r="G33" s="43"/>
    </row>
    <row r="34" spans="1:7" ht="19.899999999999999" customHeight="1">
      <c r="A34" s="30" t="s">
        <v>160</v>
      </c>
      <c r="B34" s="31" t="s">
        <v>332</v>
      </c>
      <c r="C34" s="462">
        <v>21407110925.760002</v>
      </c>
      <c r="D34" s="462">
        <v>20813598314</v>
      </c>
      <c r="E34" s="462">
        <v>20732286945</v>
      </c>
      <c r="F34" s="358"/>
      <c r="G34" s="358"/>
    </row>
    <row r="35" spans="1:7" ht="19.899999999999999" customHeight="1">
      <c r="A35" s="30" t="s">
        <v>161</v>
      </c>
      <c r="B35" s="31" t="s">
        <v>333</v>
      </c>
      <c r="C35" s="47">
        <v>0.144763941246359</v>
      </c>
      <c r="D35" s="47">
        <v>0.13473653402536101</v>
      </c>
      <c r="E35" s="47">
        <v>0.135497509161744</v>
      </c>
      <c r="F35" s="47"/>
      <c r="G35" s="47"/>
    </row>
    <row r="36" spans="1:7" ht="19.899999999999999" customHeight="1">
      <c r="A36" s="44"/>
      <c r="B36" s="48" t="s">
        <v>334</v>
      </c>
      <c r="C36" s="41"/>
      <c r="D36" s="42"/>
      <c r="E36" s="42"/>
      <c r="F36" s="42"/>
      <c r="G36" s="43"/>
    </row>
    <row r="37" spans="1:7" ht="25.5">
      <c r="A37" s="30" t="s">
        <v>31</v>
      </c>
      <c r="B37" s="31" t="s">
        <v>335</v>
      </c>
      <c r="C37" s="46">
        <v>0</v>
      </c>
      <c r="D37" s="47">
        <v>0</v>
      </c>
      <c r="E37" s="47">
        <v>0</v>
      </c>
      <c r="F37" s="47"/>
      <c r="G37" s="47"/>
    </row>
    <row r="38" spans="1:7" ht="19.899999999999999" customHeight="1">
      <c r="A38" s="30" t="s">
        <v>32</v>
      </c>
      <c r="B38" s="56" t="s">
        <v>318</v>
      </c>
      <c r="C38" s="46">
        <v>0</v>
      </c>
      <c r="D38" s="47">
        <v>0</v>
      </c>
      <c r="E38" s="47">
        <v>0</v>
      </c>
      <c r="F38" s="47"/>
      <c r="G38" s="47"/>
    </row>
    <row r="39" spans="1:7" ht="19.899999999999999" customHeight="1">
      <c r="A39" s="30" t="s">
        <v>33</v>
      </c>
      <c r="B39" s="31" t="s">
        <v>336</v>
      </c>
      <c r="C39" s="46">
        <v>0.03</v>
      </c>
      <c r="D39" s="47">
        <v>0.03</v>
      </c>
      <c r="E39" s="47">
        <v>0.03</v>
      </c>
      <c r="F39" s="47"/>
      <c r="G39" s="47"/>
    </row>
    <row r="40" spans="1:7" ht="19.899999999999999" customHeight="1">
      <c r="A40" s="57"/>
      <c r="B40" s="48" t="s">
        <v>337</v>
      </c>
      <c r="C40" s="58"/>
      <c r="D40" s="59"/>
      <c r="E40" s="59"/>
      <c r="F40" s="59"/>
      <c r="G40" s="60"/>
    </row>
    <row r="41" spans="1:7" ht="19.899999999999999" customHeight="1">
      <c r="A41" s="30" t="s">
        <v>34</v>
      </c>
      <c r="B41" s="31" t="s">
        <v>338</v>
      </c>
      <c r="C41" s="46">
        <v>0</v>
      </c>
      <c r="D41" s="47">
        <v>0</v>
      </c>
      <c r="E41" s="47">
        <v>0</v>
      </c>
      <c r="F41" s="47"/>
      <c r="G41" s="47"/>
    </row>
    <row r="42" spans="1:7" ht="19.899999999999999" customHeight="1">
      <c r="A42" s="30" t="s">
        <v>35</v>
      </c>
      <c r="B42" s="61" t="s">
        <v>339</v>
      </c>
      <c r="C42" s="46">
        <v>0.03</v>
      </c>
      <c r="D42" s="47">
        <v>0.03</v>
      </c>
      <c r="E42" s="47">
        <v>0.03</v>
      </c>
      <c r="F42" s="47"/>
      <c r="G42" s="47"/>
    </row>
    <row r="43" spans="1:7" ht="19.899999999999999" customHeight="1">
      <c r="A43" s="44"/>
      <c r="B43" s="40" t="s">
        <v>340</v>
      </c>
      <c r="C43" s="41"/>
      <c r="D43" s="42"/>
      <c r="E43" s="42"/>
      <c r="F43" s="42"/>
      <c r="G43" s="43"/>
    </row>
    <row r="44" spans="1:7" ht="25.5">
      <c r="A44" s="30" t="s">
        <v>162</v>
      </c>
      <c r="B44" s="31" t="s">
        <v>341</v>
      </c>
      <c r="C44" s="456">
        <v>3436062804.9265823</v>
      </c>
      <c r="D44" s="455">
        <v>3279718299</v>
      </c>
      <c r="E44" s="455">
        <v>3073753148</v>
      </c>
      <c r="F44" s="354"/>
      <c r="G44" s="354"/>
    </row>
    <row r="45" spans="1:7" ht="19.899999999999999" customHeight="1">
      <c r="A45" s="30" t="s">
        <v>36</v>
      </c>
      <c r="B45" s="31" t="s">
        <v>342</v>
      </c>
      <c r="C45" s="456">
        <v>2251225998.5994172</v>
      </c>
      <c r="D45" s="455">
        <v>2285492611</v>
      </c>
      <c r="E45" s="455">
        <v>2342433577</v>
      </c>
      <c r="F45" s="354"/>
      <c r="G45" s="354"/>
    </row>
    <row r="46" spans="1:7" ht="19.899999999999999" customHeight="1">
      <c r="A46" s="30" t="s">
        <v>37</v>
      </c>
      <c r="B46" s="31" t="s">
        <v>343</v>
      </c>
      <c r="C46" s="456">
        <v>445701011.17333323</v>
      </c>
      <c r="D46" s="455">
        <v>511664069</v>
      </c>
      <c r="E46" s="455">
        <v>644295354</v>
      </c>
      <c r="F46" s="354"/>
      <c r="G46" s="354"/>
    </row>
    <row r="47" spans="1:7" ht="19.899999999999999" customHeight="1">
      <c r="A47" s="30" t="s">
        <v>163</v>
      </c>
      <c r="B47" s="31" t="s">
        <v>344</v>
      </c>
      <c r="C47" s="456">
        <v>1805524987.4260833</v>
      </c>
      <c r="D47" s="455">
        <v>1773828542</v>
      </c>
      <c r="E47" s="455">
        <v>1698138223</v>
      </c>
      <c r="F47" s="354"/>
      <c r="G47" s="354"/>
    </row>
    <row r="48" spans="1:7" ht="19.899999999999999" customHeight="1">
      <c r="A48" s="30" t="s">
        <v>164</v>
      </c>
      <c r="B48" s="31" t="s">
        <v>345</v>
      </c>
      <c r="C48" s="54">
        <v>1.919759974162496</v>
      </c>
      <c r="D48" s="62">
        <v>1.8696981772507939</v>
      </c>
      <c r="E48" s="47">
        <v>1.8303356440278249</v>
      </c>
      <c r="F48" s="47"/>
      <c r="G48" s="47"/>
    </row>
    <row r="49" spans="1:7" ht="19.899999999999999" customHeight="1">
      <c r="A49" s="44"/>
      <c r="B49" s="40" t="s">
        <v>346</v>
      </c>
      <c r="C49" s="41"/>
      <c r="D49" s="42"/>
      <c r="E49" s="42"/>
      <c r="F49" s="42"/>
      <c r="G49" s="43"/>
    </row>
    <row r="50" spans="1:7" ht="19.899999999999999" customHeight="1">
      <c r="A50" s="30" t="s">
        <v>165</v>
      </c>
      <c r="B50" s="31" t="s">
        <v>347</v>
      </c>
      <c r="C50" s="462">
        <v>16525463922.32</v>
      </c>
      <c r="D50" s="462">
        <v>16173381267</v>
      </c>
      <c r="E50" s="462">
        <v>16099636034</v>
      </c>
      <c r="F50" s="358"/>
      <c r="G50" s="358"/>
    </row>
    <row r="51" spans="1:7" ht="19.899999999999999" customHeight="1">
      <c r="A51" s="30" t="s">
        <v>166</v>
      </c>
      <c r="B51" s="31" t="s">
        <v>348</v>
      </c>
      <c r="C51" s="462">
        <v>11513408723.205</v>
      </c>
      <c r="D51" s="462">
        <v>11540050149</v>
      </c>
      <c r="E51" s="462">
        <v>11366955440</v>
      </c>
      <c r="F51" s="358"/>
      <c r="G51" s="358"/>
    </row>
    <row r="52" spans="1:7" ht="19.899999999999999" customHeight="1">
      <c r="A52" s="30" t="s">
        <v>167</v>
      </c>
      <c r="B52" s="31" t="s">
        <v>349</v>
      </c>
      <c r="C52" s="47">
        <v>1.4353233103775189</v>
      </c>
      <c r="D52" s="47">
        <v>1.4015000852896791</v>
      </c>
      <c r="E52" s="52">
        <v>1.4163542839927621</v>
      </c>
      <c r="F52" s="52"/>
      <c r="G52" s="52"/>
    </row>
  </sheetData>
  <hyperlinks>
    <hyperlink ref="A1" location="Index!A1" display="&lt;- zurück" xr:uid="{A89DAF94-9750-4776-B304-BC94E9877DCA}"/>
  </hyperlink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8951-9A5B-4DC1-BE9D-06FDFB2E7446}">
  <sheetPr>
    <pageSetUpPr fitToPage="1"/>
  </sheetPr>
  <dimension ref="A1:H123"/>
  <sheetViews>
    <sheetView showGridLines="0" workbookViewId="0">
      <selection activeCell="A4" sqref="A4"/>
    </sheetView>
  </sheetViews>
  <sheetFormatPr baseColWidth="10" defaultColWidth="8.85546875" defaultRowHeight="12.75"/>
  <cols>
    <col min="1" max="1" width="10.85546875" style="63" customWidth="1"/>
    <col min="2" max="2" width="95.42578125" style="63" customWidth="1"/>
    <col min="3" max="3" width="21.85546875" style="63" customWidth="1"/>
    <col min="4" max="4" width="43.7109375" style="63" customWidth="1"/>
    <col min="5" max="5" width="8.85546875" style="63"/>
    <col min="6" max="6" width="10.85546875" style="63" customWidth="1"/>
    <col min="7" max="7" width="2.28515625" style="63" customWidth="1"/>
    <col min="8" max="8" width="21.85546875" style="63" customWidth="1"/>
    <col min="9" max="9" width="43.7109375" style="63" customWidth="1"/>
    <col min="10" max="16384" width="8.85546875" style="63"/>
  </cols>
  <sheetData>
    <row r="1" spans="1:4">
      <c r="A1" s="22" t="s">
        <v>267</v>
      </c>
    </row>
    <row r="3" spans="1:4" ht="24" customHeight="1">
      <c r="A3" s="64" t="s">
        <v>541</v>
      </c>
      <c r="B3" s="33"/>
    </row>
    <row r="4" spans="1:4" ht="18">
      <c r="A4" s="33"/>
      <c r="B4" s="33"/>
    </row>
    <row r="5" spans="1:4">
      <c r="D5" s="27" t="s">
        <v>303</v>
      </c>
    </row>
    <row r="6" spans="1:4">
      <c r="A6" s="298"/>
      <c r="B6" s="299"/>
      <c r="C6" s="37" t="s">
        <v>136</v>
      </c>
      <c r="D6" s="37" t="s">
        <v>41</v>
      </c>
    </row>
    <row r="7" spans="1:4" ht="38.25">
      <c r="A7" s="300"/>
      <c r="B7" s="301"/>
      <c r="C7" s="65" t="s">
        <v>429</v>
      </c>
      <c r="D7" s="66" t="s">
        <v>430</v>
      </c>
    </row>
    <row r="8" spans="1:4" ht="14.45" customHeight="1">
      <c r="A8" s="466" t="s">
        <v>177</v>
      </c>
      <c r="B8" s="466"/>
      <c r="C8" s="466"/>
      <c r="D8" s="467"/>
    </row>
    <row r="9" spans="1:4">
      <c r="A9" s="67" t="s">
        <v>137</v>
      </c>
      <c r="B9" s="68" t="s">
        <v>431</v>
      </c>
      <c r="C9" s="473">
        <v>150325353.94999999</v>
      </c>
      <c r="D9" s="88" t="s">
        <v>20</v>
      </c>
    </row>
    <row r="10" spans="1:4">
      <c r="A10" s="67"/>
      <c r="B10" s="91" t="s">
        <v>432</v>
      </c>
      <c r="C10" s="473">
        <v>150325353.94999999</v>
      </c>
      <c r="D10" s="88" t="s">
        <v>20</v>
      </c>
    </row>
    <row r="11" spans="1:4">
      <c r="A11" s="67" t="s">
        <v>149</v>
      </c>
      <c r="B11" s="68" t="s">
        <v>433</v>
      </c>
      <c r="C11" s="473">
        <v>2598758693.52</v>
      </c>
      <c r="D11" s="88" t="s">
        <v>526</v>
      </c>
    </row>
    <row r="12" spans="1:4">
      <c r="A12" s="67" t="s">
        <v>150</v>
      </c>
      <c r="B12" s="68" t="s">
        <v>434</v>
      </c>
      <c r="C12" s="473">
        <v>194553286.06999999</v>
      </c>
      <c r="D12" s="88" t="s">
        <v>18</v>
      </c>
    </row>
    <row r="13" spans="1:4">
      <c r="A13" s="67" t="s">
        <v>42</v>
      </c>
      <c r="B13" s="68" t="s">
        <v>435</v>
      </c>
      <c r="C13" s="473">
        <v>0</v>
      </c>
      <c r="D13" s="88"/>
    </row>
    <row r="14" spans="1:4" ht="25.5">
      <c r="A14" s="67" t="s">
        <v>151</v>
      </c>
      <c r="B14" s="68" t="s">
        <v>436</v>
      </c>
      <c r="C14" s="473">
        <v>0</v>
      </c>
      <c r="D14" s="88"/>
    </row>
    <row r="15" spans="1:4">
      <c r="A15" s="67" t="s">
        <v>152</v>
      </c>
      <c r="B15" s="68" t="s">
        <v>437</v>
      </c>
      <c r="C15" s="473">
        <v>0</v>
      </c>
      <c r="D15" s="88" t="s">
        <v>21</v>
      </c>
    </row>
    <row r="16" spans="1:4">
      <c r="A16" s="67" t="s">
        <v>43</v>
      </c>
      <c r="B16" s="68" t="s">
        <v>438</v>
      </c>
      <c r="C16" s="473">
        <v>224905824.50999999</v>
      </c>
      <c r="D16" s="88" t="s">
        <v>19</v>
      </c>
    </row>
    <row r="17" spans="1:8" s="70" customFormat="1">
      <c r="A17" s="65" t="s">
        <v>153</v>
      </c>
      <c r="B17" s="69" t="s">
        <v>439</v>
      </c>
      <c r="C17" s="474">
        <v>3168543158.0500002</v>
      </c>
      <c r="D17" s="89" t="s">
        <v>178</v>
      </c>
      <c r="H17" s="63"/>
    </row>
    <row r="18" spans="1:8" ht="14.45" customHeight="1">
      <c r="A18" s="466" t="s">
        <v>440</v>
      </c>
      <c r="B18" s="466"/>
      <c r="C18" s="475"/>
      <c r="D18" s="467"/>
    </row>
    <row r="19" spans="1:8">
      <c r="A19" s="67" t="s">
        <v>154</v>
      </c>
      <c r="B19" s="68" t="s">
        <v>441</v>
      </c>
      <c r="C19" s="473">
        <v>-2226471.2999999998</v>
      </c>
      <c r="D19" s="88" t="s">
        <v>178</v>
      </c>
    </row>
    <row r="20" spans="1:8">
      <c r="A20" s="67" t="s">
        <v>155</v>
      </c>
      <c r="B20" s="68" t="s">
        <v>442</v>
      </c>
      <c r="C20" s="473">
        <v>-12259155.68</v>
      </c>
      <c r="D20" s="88" t="s">
        <v>22</v>
      </c>
    </row>
    <row r="21" spans="1:8">
      <c r="A21" s="67">
        <v>9</v>
      </c>
      <c r="B21" s="68" t="s">
        <v>443</v>
      </c>
      <c r="C21" s="473"/>
      <c r="D21" s="88" t="s">
        <v>178</v>
      </c>
    </row>
    <row r="22" spans="1:8" ht="38.25">
      <c r="A22" s="67" t="s">
        <v>157</v>
      </c>
      <c r="B22" s="68" t="s">
        <v>444</v>
      </c>
      <c r="C22" s="473">
        <v>0</v>
      </c>
      <c r="D22" s="88" t="s">
        <v>38</v>
      </c>
    </row>
    <row r="23" spans="1:8" ht="25.5">
      <c r="A23" s="67" t="s">
        <v>158</v>
      </c>
      <c r="B23" s="68" t="s">
        <v>445</v>
      </c>
      <c r="C23" s="473">
        <v>-0.01</v>
      </c>
      <c r="D23" s="88" t="s">
        <v>39</v>
      </c>
    </row>
    <row r="24" spans="1:8">
      <c r="A24" s="67" t="s">
        <v>159</v>
      </c>
      <c r="B24" s="68" t="s">
        <v>446</v>
      </c>
      <c r="C24" s="473">
        <v>0</v>
      </c>
      <c r="D24" s="88" t="s">
        <v>178</v>
      </c>
    </row>
    <row r="25" spans="1:8">
      <c r="A25" s="67" t="s">
        <v>160</v>
      </c>
      <c r="B25" s="68" t="s">
        <v>447</v>
      </c>
      <c r="C25" s="473">
        <v>0</v>
      </c>
      <c r="D25" s="88" t="s">
        <v>178</v>
      </c>
    </row>
    <row r="26" spans="1:8" ht="25.5">
      <c r="A26" s="67" t="s">
        <v>161</v>
      </c>
      <c r="B26" s="68" t="s">
        <v>448</v>
      </c>
      <c r="C26" s="473">
        <v>0</v>
      </c>
      <c r="D26" s="88" t="s">
        <v>40</v>
      </c>
    </row>
    <row r="27" spans="1:8">
      <c r="A27" s="67" t="s">
        <v>162</v>
      </c>
      <c r="B27" s="68" t="s">
        <v>449</v>
      </c>
      <c r="C27" s="473">
        <v>0</v>
      </c>
      <c r="D27" s="88" t="s">
        <v>178</v>
      </c>
    </row>
    <row r="28" spans="1:8" ht="25.5">
      <c r="A28" s="67" t="s">
        <v>163</v>
      </c>
      <c r="B28" s="68" t="s">
        <v>450</v>
      </c>
      <c r="C28" s="473">
        <v>-8814135.8000000007</v>
      </c>
      <c r="D28" s="88" t="s">
        <v>178</v>
      </c>
    </row>
    <row r="29" spans="1:8" ht="38.25">
      <c r="A29" s="67" t="s">
        <v>164</v>
      </c>
      <c r="B29" s="68" t="s">
        <v>451</v>
      </c>
      <c r="C29" s="476">
        <v>0</v>
      </c>
      <c r="D29" s="88" t="s">
        <v>178</v>
      </c>
    </row>
    <row r="30" spans="1:8" ht="38.25">
      <c r="A30" s="67" t="s">
        <v>165</v>
      </c>
      <c r="B30" s="68" t="s">
        <v>452</v>
      </c>
      <c r="C30" s="476">
        <v>0</v>
      </c>
      <c r="D30" s="88" t="s">
        <v>178</v>
      </c>
    </row>
    <row r="31" spans="1:8" ht="38.25">
      <c r="A31" s="67" t="s">
        <v>166</v>
      </c>
      <c r="B31" s="68" t="s">
        <v>453</v>
      </c>
      <c r="C31" s="476">
        <v>0</v>
      </c>
      <c r="D31" s="88" t="s">
        <v>178</v>
      </c>
    </row>
    <row r="32" spans="1:8">
      <c r="A32" s="67">
        <v>20</v>
      </c>
      <c r="B32" s="68" t="s">
        <v>443</v>
      </c>
      <c r="C32" s="476"/>
      <c r="D32" s="88" t="s">
        <v>178</v>
      </c>
    </row>
    <row r="33" spans="1:8" ht="25.5">
      <c r="A33" s="67" t="s">
        <v>44</v>
      </c>
      <c r="B33" s="68" t="s">
        <v>454</v>
      </c>
      <c r="C33" s="473">
        <v>0</v>
      </c>
      <c r="D33" s="88" t="s">
        <v>178</v>
      </c>
    </row>
    <row r="34" spans="1:8">
      <c r="A34" s="67" t="s">
        <v>45</v>
      </c>
      <c r="B34" s="92" t="s">
        <v>455</v>
      </c>
      <c r="C34" s="473">
        <v>0</v>
      </c>
      <c r="D34" s="88" t="s">
        <v>178</v>
      </c>
    </row>
    <row r="35" spans="1:8">
      <c r="A35" s="67" t="s">
        <v>46</v>
      </c>
      <c r="B35" s="92" t="s">
        <v>456</v>
      </c>
      <c r="C35" s="473">
        <v>0</v>
      </c>
      <c r="D35" s="88" t="s">
        <v>178</v>
      </c>
    </row>
    <row r="36" spans="1:8">
      <c r="A36" s="67" t="s">
        <v>47</v>
      </c>
      <c r="B36" s="92" t="s">
        <v>457</v>
      </c>
      <c r="C36" s="473">
        <v>0</v>
      </c>
      <c r="D36" s="88" t="s">
        <v>178</v>
      </c>
    </row>
    <row r="37" spans="1:8" ht="38.25">
      <c r="A37" s="67" t="s">
        <v>168</v>
      </c>
      <c r="B37" s="68" t="s">
        <v>458</v>
      </c>
      <c r="C37" s="473">
        <v>0</v>
      </c>
      <c r="D37" s="88" t="s">
        <v>178</v>
      </c>
    </row>
    <row r="38" spans="1:8">
      <c r="A38" s="67" t="s">
        <v>169</v>
      </c>
      <c r="B38" s="68" t="s">
        <v>459</v>
      </c>
      <c r="C38" s="473">
        <v>0</v>
      </c>
      <c r="D38" s="88" t="s">
        <v>178</v>
      </c>
    </row>
    <row r="39" spans="1:8">
      <c r="A39" s="67" t="s">
        <v>170</v>
      </c>
      <c r="B39" s="92" t="s">
        <v>460</v>
      </c>
      <c r="C39" s="473">
        <v>0</v>
      </c>
      <c r="D39" s="88" t="s">
        <v>178</v>
      </c>
    </row>
    <row r="40" spans="1:8">
      <c r="A40" s="67">
        <v>24</v>
      </c>
      <c r="B40" s="71" t="s">
        <v>443</v>
      </c>
      <c r="C40" s="473"/>
      <c r="D40" s="88" t="s">
        <v>178</v>
      </c>
    </row>
    <row r="41" spans="1:8">
      <c r="A41" s="67" t="s">
        <v>172</v>
      </c>
      <c r="B41" s="92" t="s">
        <v>461</v>
      </c>
      <c r="C41" s="473">
        <v>0</v>
      </c>
      <c r="D41" s="88" t="s">
        <v>178</v>
      </c>
    </row>
    <row r="42" spans="1:8">
      <c r="A42" s="67" t="s">
        <v>48</v>
      </c>
      <c r="B42" s="68" t="s">
        <v>462</v>
      </c>
      <c r="C42" s="473">
        <v>0</v>
      </c>
      <c r="D42" s="88" t="s">
        <v>178</v>
      </c>
    </row>
    <row r="43" spans="1:8" ht="51">
      <c r="A43" s="67" t="s">
        <v>49</v>
      </c>
      <c r="B43" s="68" t="s">
        <v>463</v>
      </c>
      <c r="C43" s="473">
        <v>0</v>
      </c>
      <c r="D43" s="88" t="s">
        <v>178</v>
      </c>
    </row>
    <row r="44" spans="1:8">
      <c r="A44" s="67">
        <v>26</v>
      </c>
      <c r="B44" s="71" t="s">
        <v>443</v>
      </c>
      <c r="C44" s="473"/>
      <c r="D44" s="88" t="s">
        <v>178</v>
      </c>
    </row>
    <row r="45" spans="1:8" ht="25.5">
      <c r="A45" s="67" t="s">
        <v>174</v>
      </c>
      <c r="B45" s="68" t="s">
        <v>464</v>
      </c>
      <c r="C45" s="473">
        <v>0</v>
      </c>
      <c r="D45" s="88" t="s">
        <v>178</v>
      </c>
    </row>
    <row r="46" spans="1:8">
      <c r="A46" s="67" t="s">
        <v>50</v>
      </c>
      <c r="B46" s="68" t="s">
        <v>465</v>
      </c>
      <c r="C46" s="473">
        <v>-46265646.950000003</v>
      </c>
      <c r="D46" s="88" t="s">
        <v>178</v>
      </c>
    </row>
    <row r="47" spans="1:8" s="70" customFormat="1">
      <c r="A47" s="65" t="s">
        <v>175</v>
      </c>
      <c r="B47" s="69" t="s">
        <v>466</v>
      </c>
      <c r="C47" s="477">
        <v>-69565409.74000001</v>
      </c>
      <c r="D47" s="89" t="s">
        <v>178</v>
      </c>
      <c r="H47" s="63"/>
    </row>
    <row r="48" spans="1:8" s="70" customFormat="1">
      <c r="A48" s="65" t="s">
        <v>176</v>
      </c>
      <c r="B48" s="69" t="s">
        <v>307</v>
      </c>
      <c r="C48" s="474">
        <v>3098977748.3099999</v>
      </c>
      <c r="D48" s="89" t="s">
        <v>178</v>
      </c>
      <c r="H48" s="63"/>
    </row>
    <row r="49" spans="1:8" ht="14.45" customHeight="1">
      <c r="A49" s="466" t="s">
        <v>467</v>
      </c>
      <c r="B49" s="466"/>
      <c r="C49" s="475"/>
      <c r="D49" s="467"/>
    </row>
    <row r="50" spans="1:8">
      <c r="A50" s="67" t="s">
        <v>179</v>
      </c>
      <c r="B50" s="68" t="s">
        <v>468</v>
      </c>
      <c r="C50" s="473">
        <v>0</v>
      </c>
      <c r="D50" s="88" t="s">
        <v>58</v>
      </c>
    </row>
    <row r="51" spans="1:8">
      <c r="A51" s="67" t="s">
        <v>180</v>
      </c>
      <c r="B51" s="92" t="s">
        <v>469</v>
      </c>
      <c r="C51" s="473">
        <v>0</v>
      </c>
      <c r="D51" s="88" t="s">
        <v>178</v>
      </c>
    </row>
    <row r="52" spans="1:8">
      <c r="A52" s="67" t="s">
        <v>181</v>
      </c>
      <c r="B52" s="92" t="s">
        <v>470</v>
      </c>
      <c r="C52" s="473">
        <v>0</v>
      </c>
      <c r="D52" s="88" t="s">
        <v>178</v>
      </c>
    </row>
    <row r="53" spans="1:8" ht="25.5">
      <c r="A53" s="67" t="s">
        <v>182</v>
      </c>
      <c r="B53" s="68" t="s">
        <v>471</v>
      </c>
      <c r="C53" s="473">
        <v>0</v>
      </c>
      <c r="D53" s="88" t="s">
        <v>178</v>
      </c>
    </row>
    <row r="54" spans="1:8" ht="25.5">
      <c r="A54" s="67" t="s">
        <v>51</v>
      </c>
      <c r="B54" s="68" t="s">
        <v>472</v>
      </c>
      <c r="C54" s="473">
        <v>0</v>
      </c>
      <c r="D54" s="88" t="s">
        <v>178</v>
      </c>
    </row>
    <row r="55" spans="1:8" ht="25.5">
      <c r="A55" s="67" t="s">
        <v>52</v>
      </c>
      <c r="B55" s="68" t="s">
        <v>473</v>
      </c>
      <c r="C55" s="473">
        <v>0</v>
      </c>
      <c r="D55" s="88" t="s">
        <v>178</v>
      </c>
    </row>
    <row r="56" spans="1:8" ht="38.25">
      <c r="A56" s="67" t="s">
        <v>183</v>
      </c>
      <c r="B56" s="68" t="s">
        <v>474</v>
      </c>
      <c r="C56" s="473">
        <v>0</v>
      </c>
      <c r="D56" s="88" t="s">
        <v>59</v>
      </c>
    </row>
    <row r="57" spans="1:8">
      <c r="A57" s="67" t="s">
        <v>184</v>
      </c>
      <c r="B57" s="92" t="s">
        <v>475</v>
      </c>
      <c r="C57" s="473">
        <v>0</v>
      </c>
      <c r="D57" s="88" t="s">
        <v>178</v>
      </c>
    </row>
    <row r="58" spans="1:8" s="70" customFormat="1">
      <c r="A58" s="65" t="s">
        <v>185</v>
      </c>
      <c r="B58" s="69" t="s">
        <v>476</v>
      </c>
      <c r="C58" s="474">
        <v>0</v>
      </c>
      <c r="D58" s="89" t="s">
        <v>178</v>
      </c>
      <c r="H58" s="63"/>
    </row>
    <row r="59" spans="1:8" ht="14.45" customHeight="1">
      <c r="A59" s="466" t="s">
        <v>477</v>
      </c>
      <c r="B59" s="466"/>
      <c r="C59" s="475"/>
      <c r="D59" s="467"/>
    </row>
    <row r="60" spans="1:8" ht="25.5">
      <c r="A60" s="67" t="s">
        <v>186</v>
      </c>
      <c r="B60" s="68" t="s">
        <v>478</v>
      </c>
      <c r="C60" s="473">
        <v>0</v>
      </c>
      <c r="D60" s="88" t="s">
        <v>178</v>
      </c>
    </row>
    <row r="61" spans="1:8" ht="38.25">
      <c r="A61" s="67" t="s">
        <v>187</v>
      </c>
      <c r="B61" s="68" t="s">
        <v>479</v>
      </c>
      <c r="C61" s="473">
        <v>0</v>
      </c>
      <c r="D61" s="88" t="s">
        <v>178</v>
      </c>
    </row>
    <row r="62" spans="1:8" ht="38.25">
      <c r="A62" s="67" t="s">
        <v>188</v>
      </c>
      <c r="B62" s="68" t="s">
        <v>480</v>
      </c>
      <c r="C62" s="473">
        <v>0</v>
      </c>
      <c r="D62" s="88" t="s">
        <v>178</v>
      </c>
    </row>
    <row r="63" spans="1:8" ht="38.25">
      <c r="A63" s="67" t="s">
        <v>189</v>
      </c>
      <c r="B63" s="68" t="s">
        <v>481</v>
      </c>
      <c r="C63" s="473">
        <v>0</v>
      </c>
      <c r="D63" s="88" t="s">
        <v>178</v>
      </c>
    </row>
    <row r="64" spans="1:8">
      <c r="A64" s="67">
        <v>41</v>
      </c>
      <c r="B64" s="68" t="s">
        <v>443</v>
      </c>
      <c r="C64" s="473"/>
      <c r="D64" s="88" t="s">
        <v>178</v>
      </c>
    </row>
    <row r="65" spans="1:8" ht="25.5">
      <c r="A65" s="67" t="s">
        <v>190</v>
      </c>
      <c r="B65" s="68" t="s">
        <v>482</v>
      </c>
      <c r="C65" s="473">
        <v>0</v>
      </c>
      <c r="D65" s="88" t="s">
        <v>178</v>
      </c>
    </row>
    <row r="66" spans="1:8">
      <c r="A66" s="67" t="s">
        <v>53</v>
      </c>
      <c r="B66" s="68" t="s">
        <v>483</v>
      </c>
      <c r="C66" s="473">
        <v>0</v>
      </c>
      <c r="D66" s="88" t="s">
        <v>178</v>
      </c>
    </row>
    <row r="67" spans="1:8">
      <c r="A67" s="65" t="s">
        <v>191</v>
      </c>
      <c r="B67" s="69" t="s">
        <v>484</v>
      </c>
      <c r="C67" s="477">
        <v>0</v>
      </c>
      <c r="D67" s="89" t="s">
        <v>178</v>
      </c>
    </row>
    <row r="68" spans="1:8" s="70" customFormat="1">
      <c r="A68" s="65" t="s">
        <v>192</v>
      </c>
      <c r="B68" s="69" t="s">
        <v>485</v>
      </c>
      <c r="C68" s="474">
        <v>0</v>
      </c>
      <c r="D68" s="89" t="s">
        <v>178</v>
      </c>
      <c r="H68" s="63"/>
    </row>
    <row r="69" spans="1:8" s="70" customFormat="1">
      <c r="A69" s="65" t="s">
        <v>193</v>
      </c>
      <c r="B69" s="69" t="s">
        <v>486</v>
      </c>
      <c r="C69" s="477">
        <v>3098977748.3099999</v>
      </c>
      <c r="D69" s="89" t="s">
        <v>178</v>
      </c>
      <c r="H69" s="63"/>
    </row>
    <row r="70" spans="1:8" s="70" customFormat="1">
      <c r="A70" s="466" t="s">
        <v>487</v>
      </c>
      <c r="B70" s="466"/>
      <c r="C70" s="475"/>
      <c r="D70" s="467"/>
      <c r="H70" s="63"/>
    </row>
    <row r="71" spans="1:8" ht="14.45" customHeight="1">
      <c r="A71" s="67" t="s">
        <v>194</v>
      </c>
      <c r="B71" s="68" t="s">
        <v>468</v>
      </c>
      <c r="C71" s="473">
        <v>18182724.010000002</v>
      </c>
      <c r="D71" s="88" t="s">
        <v>60</v>
      </c>
    </row>
    <row r="72" spans="1:8" ht="25.5">
      <c r="A72" s="67" t="s">
        <v>195</v>
      </c>
      <c r="B72" s="68" t="s">
        <v>488</v>
      </c>
      <c r="C72" s="473">
        <v>0</v>
      </c>
      <c r="D72" s="88" t="s">
        <v>178</v>
      </c>
    </row>
    <row r="73" spans="1:8" ht="25.5">
      <c r="A73" s="67" t="s">
        <v>54</v>
      </c>
      <c r="B73" s="68" t="s">
        <v>489</v>
      </c>
      <c r="C73" s="473">
        <v>0</v>
      </c>
      <c r="D73" s="88" t="s">
        <v>178</v>
      </c>
    </row>
    <row r="74" spans="1:8" ht="25.5">
      <c r="A74" s="67" t="s">
        <v>55</v>
      </c>
      <c r="B74" s="68" t="s">
        <v>490</v>
      </c>
      <c r="C74" s="473">
        <v>0</v>
      </c>
      <c r="D74" s="88" t="s">
        <v>178</v>
      </c>
    </row>
    <row r="75" spans="1:8" ht="51">
      <c r="A75" s="67" t="s">
        <v>196</v>
      </c>
      <c r="B75" s="68" t="s">
        <v>491</v>
      </c>
      <c r="C75" s="473">
        <v>0</v>
      </c>
      <c r="D75" s="88" t="s">
        <v>60</v>
      </c>
    </row>
    <row r="76" spans="1:8">
      <c r="A76" s="67" t="s">
        <v>197</v>
      </c>
      <c r="B76" s="92" t="s">
        <v>492</v>
      </c>
      <c r="C76" s="473">
        <v>0</v>
      </c>
      <c r="D76" s="88" t="s">
        <v>178</v>
      </c>
    </row>
    <row r="77" spans="1:8">
      <c r="A77" s="67" t="s">
        <v>198</v>
      </c>
      <c r="B77" s="68" t="s">
        <v>493</v>
      </c>
      <c r="C77" s="473">
        <v>1593350.59</v>
      </c>
      <c r="D77" s="88" t="s">
        <v>178</v>
      </c>
    </row>
    <row r="78" spans="1:8">
      <c r="A78" s="65" t="s">
        <v>199</v>
      </c>
      <c r="B78" s="69" t="s">
        <v>494</v>
      </c>
      <c r="C78" s="474">
        <v>19776074.600000001</v>
      </c>
      <c r="D78" s="89" t="s">
        <v>178</v>
      </c>
    </row>
    <row r="79" spans="1:8" s="70" customFormat="1">
      <c r="A79" s="466" t="s">
        <v>495</v>
      </c>
      <c r="B79" s="466"/>
      <c r="C79" s="475"/>
      <c r="D79" s="467"/>
      <c r="H79" s="63"/>
    </row>
    <row r="80" spans="1:8" ht="25.5">
      <c r="A80" s="67" t="s">
        <v>200</v>
      </c>
      <c r="B80" s="68" t="s">
        <v>496</v>
      </c>
      <c r="C80" s="473">
        <v>0</v>
      </c>
      <c r="D80" s="88" t="s">
        <v>178</v>
      </c>
    </row>
    <row r="81" spans="1:8" ht="38.25">
      <c r="A81" s="67" t="s">
        <v>201</v>
      </c>
      <c r="B81" s="68" t="s">
        <v>497</v>
      </c>
      <c r="C81" s="473">
        <v>0</v>
      </c>
      <c r="D81" s="88" t="s">
        <v>178</v>
      </c>
    </row>
    <row r="82" spans="1:8" ht="38.25">
      <c r="A82" s="67" t="s">
        <v>202</v>
      </c>
      <c r="B82" s="68" t="s">
        <v>498</v>
      </c>
      <c r="C82" s="473">
        <v>0</v>
      </c>
      <c r="D82" s="88" t="s">
        <v>178</v>
      </c>
    </row>
    <row r="83" spans="1:8">
      <c r="A83" s="67" t="s">
        <v>56</v>
      </c>
      <c r="B83" s="68" t="s">
        <v>443</v>
      </c>
      <c r="C83" s="473"/>
      <c r="D83" s="88" t="s">
        <v>178</v>
      </c>
    </row>
    <row r="84" spans="1:8" ht="38.25">
      <c r="A84" s="67" t="s">
        <v>203</v>
      </c>
      <c r="B84" s="68" t="s">
        <v>499</v>
      </c>
      <c r="C84" s="473">
        <v>0</v>
      </c>
      <c r="D84" s="88" t="s">
        <v>178</v>
      </c>
    </row>
    <row r="85" spans="1:8">
      <c r="A85" s="67">
        <v>56</v>
      </c>
      <c r="B85" s="68" t="s">
        <v>443</v>
      </c>
      <c r="C85" s="473"/>
      <c r="D85" s="88" t="s">
        <v>178</v>
      </c>
    </row>
    <row r="86" spans="1:8" ht="25.5">
      <c r="A86" s="67" t="s">
        <v>225</v>
      </c>
      <c r="B86" s="68" t="s">
        <v>500</v>
      </c>
      <c r="C86" s="473">
        <v>0</v>
      </c>
      <c r="D86" s="88" t="s">
        <v>178</v>
      </c>
    </row>
    <row r="87" spans="1:8">
      <c r="A87" s="67" t="s">
        <v>204</v>
      </c>
      <c r="B87" s="68" t="s">
        <v>501</v>
      </c>
      <c r="C87" s="473">
        <v>0</v>
      </c>
      <c r="D87" s="88" t="s">
        <v>178</v>
      </c>
    </row>
    <row r="88" spans="1:8">
      <c r="A88" s="65" t="s">
        <v>205</v>
      </c>
      <c r="B88" s="69" t="s">
        <v>502</v>
      </c>
      <c r="C88" s="477">
        <v>0</v>
      </c>
      <c r="D88" s="89" t="s">
        <v>178</v>
      </c>
    </row>
    <row r="89" spans="1:8">
      <c r="A89" s="65" t="s">
        <v>206</v>
      </c>
      <c r="B89" s="69" t="s">
        <v>503</v>
      </c>
      <c r="C89" s="477">
        <v>19776074.600000001</v>
      </c>
      <c r="D89" s="89" t="s">
        <v>178</v>
      </c>
    </row>
    <row r="90" spans="1:8">
      <c r="A90" s="65" t="s">
        <v>207</v>
      </c>
      <c r="B90" s="69" t="s">
        <v>504</v>
      </c>
      <c r="C90" s="477">
        <v>3118753822.9099998</v>
      </c>
      <c r="D90" s="89" t="s">
        <v>178</v>
      </c>
    </row>
    <row r="91" spans="1:8" s="70" customFormat="1">
      <c r="A91" s="65" t="s">
        <v>208</v>
      </c>
      <c r="B91" s="69" t="s">
        <v>311</v>
      </c>
      <c r="C91" s="474">
        <v>11563733188.389999</v>
      </c>
      <c r="D91" s="89" t="s">
        <v>178</v>
      </c>
      <c r="H91" s="63"/>
    </row>
    <row r="92" spans="1:8" s="70" customFormat="1">
      <c r="A92" s="472" t="s">
        <v>505</v>
      </c>
      <c r="B92" s="466"/>
      <c r="C92" s="466"/>
      <c r="D92" s="467"/>
      <c r="H92" s="63"/>
    </row>
    <row r="93" spans="1:8" s="70" customFormat="1">
      <c r="A93" s="67" t="s">
        <v>209</v>
      </c>
      <c r="B93" s="68" t="s">
        <v>506</v>
      </c>
      <c r="C93" s="345">
        <v>0.26799111479453303</v>
      </c>
      <c r="D93" s="90" t="s">
        <v>178</v>
      </c>
      <c r="H93" s="63"/>
    </row>
    <row r="94" spans="1:8" s="70" customFormat="1">
      <c r="A94" s="67" t="s">
        <v>210</v>
      </c>
      <c r="B94" s="68" t="s">
        <v>507</v>
      </c>
      <c r="C94" s="345">
        <v>0.26799111479453303</v>
      </c>
      <c r="D94" s="90" t="s">
        <v>178</v>
      </c>
      <c r="H94" s="63"/>
    </row>
    <row r="95" spans="1:8" ht="14.45" customHeight="1">
      <c r="A95" s="67" t="s">
        <v>211</v>
      </c>
      <c r="B95" s="68" t="s">
        <v>508</v>
      </c>
      <c r="C95" s="345">
        <v>0.269701295605352</v>
      </c>
      <c r="D95" s="90" t="s">
        <v>178</v>
      </c>
    </row>
    <row r="96" spans="1:8">
      <c r="A96" s="67" t="s">
        <v>212</v>
      </c>
      <c r="B96" s="68" t="s">
        <v>509</v>
      </c>
      <c r="C96" s="345">
        <v>7.2653999999999996E-2</v>
      </c>
      <c r="D96" s="90" t="s">
        <v>178</v>
      </c>
    </row>
    <row r="97" spans="1:8">
      <c r="A97" s="67" t="s">
        <v>213</v>
      </c>
      <c r="B97" s="92" t="s">
        <v>510</v>
      </c>
      <c r="C97" s="345">
        <v>2.5000000000022001E-2</v>
      </c>
      <c r="D97" s="90" t="s">
        <v>178</v>
      </c>
    </row>
    <row r="98" spans="1:8">
      <c r="A98" s="67" t="s">
        <v>214</v>
      </c>
      <c r="B98" s="92" t="s">
        <v>511</v>
      </c>
      <c r="C98" s="345">
        <v>2.654273073406E-3</v>
      </c>
      <c r="D98" s="90" t="s">
        <v>178</v>
      </c>
    </row>
    <row r="99" spans="1:8">
      <c r="A99" s="67" t="s">
        <v>215</v>
      </c>
      <c r="B99" s="92" t="s">
        <v>512</v>
      </c>
      <c r="C99" s="345">
        <v>0</v>
      </c>
      <c r="D99" s="90" t="s">
        <v>178</v>
      </c>
    </row>
    <row r="100" spans="1:8" ht="25.5">
      <c r="A100" s="67" t="s">
        <v>57</v>
      </c>
      <c r="B100" s="93" t="s">
        <v>513</v>
      </c>
      <c r="C100" s="345">
        <v>0</v>
      </c>
      <c r="D100" s="90" t="s">
        <v>178</v>
      </c>
    </row>
    <row r="101" spans="1:8">
      <c r="A101" s="67" t="s">
        <v>216</v>
      </c>
      <c r="B101" s="92" t="s">
        <v>514</v>
      </c>
      <c r="C101" s="346">
        <v>0</v>
      </c>
      <c r="D101" s="90" t="s">
        <v>178</v>
      </c>
    </row>
    <row r="102" spans="1:8" ht="25.5">
      <c r="A102" s="65" t="s">
        <v>217</v>
      </c>
      <c r="B102" s="69" t="s">
        <v>515</v>
      </c>
      <c r="C102" s="347">
        <v>0.18970129560256799</v>
      </c>
      <c r="D102" s="66" t="s">
        <v>178</v>
      </c>
    </row>
    <row r="103" spans="1:8">
      <c r="A103" s="470" t="s">
        <v>516</v>
      </c>
      <c r="B103" s="470"/>
      <c r="C103" s="470"/>
      <c r="D103" s="471"/>
    </row>
    <row r="104" spans="1:8">
      <c r="A104" s="67">
        <v>69</v>
      </c>
      <c r="B104" s="94" t="s">
        <v>443</v>
      </c>
      <c r="C104" s="345"/>
      <c r="D104" s="66" t="s">
        <v>178</v>
      </c>
    </row>
    <row r="105" spans="1:8">
      <c r="A105" s="67">
        <v>70</v>
      </c>
      <c r="B105" s="94" t="s">
        <v>443</v>
      </c>
      <c r="C105" s="345"/>
      <c r="D105" s="66" t="s">
        <v>178</v>
      </c>
    </row>
    <row r="106" spans="1:8">
      <c r="A106" s="67">
        <v>71</v>
      </c>
      <c r="B106" s="94" t="s">
        <v>443</v>
      </c>
      <c r="C106" s="345"/>
      <c r="D106" s="66" t="s">
        <v>178</v>
      </c>
    </row>
    <row r="107" spans="1:8">
      <c r="A107" s="466" t="s">
        <v>517</v>
      </c>
      <c r="B107" s="466"/>
      <c r="C107" s="466"/>
      <c r="D107" s="467"/>
    </row>
    <row r="108" spans="1:8" ht="38.25">
      <c r="A108" s="67" t="s">
        <v>218</v>
      </c>
      <c r="B108" s="68" t="s">
        <v>518</v>
      </c>
      <c r="C108" s="473">
        <v>5145040.1100000003</v>
      </c>
      <c r="D108" s="88" t="s">
        <v>178</v>
      </c>
    </row>
    <row r="109" spans="1:8" s="70" customFormat="1" ht="38.25">
      <c r="A109" s="67" t="s">
        <v>219</v>
      </c>
      <c r="B109" s="68" t="s">
        <v>519</v>
      </c>
      <c r="C109" s="473">
        <v>2309405.59</v>
      </c>
      <c r="D109" s="88" t="s">
        <v>178</v>
      </c>
      <c r="H109" s="63"/>
    </row>
    <row r="110" spans="1:8" s="70" customFormat="1">
      <c r="A110" s="67">
        <v>74</v>
      </c>
      <c r="B110" s="68" t="s">
        <v>443</v>
      </c>
      <c r="C110" s="473"/>
      <c r="D110" s="88" t="s">
        <v>178</v>
      </c>
      <c r="H110" s="63"/>
    </row>
    <row r="111" spans="1:8" ht="38.25">
      <c r="A111" s="67" t="s">
        <v>220</v>
      </c>
      <c r="B111" s="72" t="s">
        <v>520</v>
      </c>
      <c r="C111" s="473">
        <v>0</v>
      </c>
      <c r="D111" s="88" t="s">
        <v>178</v>
      </c>
    </row>
    <row r="112" spans="1:8">
      <c r="A112" s="468" t="s">
        <v>521</v>
      </c>
      <c r="B112" s="468"/>
      <c r="C112" s="478"/>
      <c r="D112" s="469"/>
    </row>
    <row r="113" spans="1:6" ht="25.5">
      <c r="A113" s="67" t="s">
        <v>221</v>
      </c>
      <c r="B113" s="68" t="s">
        <v>522</v>
      </c>
      <c r="C113" s="473">
        <v>0</v>
      </c>
      <c r="D113" s="88" t="s">
        <v>178</v>
      </c>
    </row>
    <row r="114" spans="1:6" ht="25.5">
      <c r="A114" s="67" t="s">
        <v>222</v>
      </c>
      <c r="B114" s="68" t="s">
        <v>523</v>
      </c>
      <c r="C114" s="473">
        <v>31879078.813875001</v>
      </c>
      <c r="D114" s="88" t="s">
        <v>178</v>
      </c>
      <c r="F114" s="73"/>
    </row>
    <row r="115" spans="1:6" ht="25.5">
      <c r="A115" s="67" t="s">
        <v>223</v>
      </c>
      <c r="B115" s="68" t="s">
        <v>524</v>
      </c>
      <c r="C115" s="473">
        <v>1593350.589999988</v>
      </c>
      <c r="D115" s="88" t="s">
        <v>178</v>
      </c>
    </row>
    <row r="116" spans="1:6" ht="25.5">
      <c r="A116" s="67" t="s">
        <v>224</v>
      </c>
      <c r="B116" s="68" t="s">
        <v>525</v>
      </c>
      <c r="C116" s="473">
        <v>46996832.67840001</v>
      </c>
      <c r="D116" s="88" t="s">
        <v>178</v>
      </c>
    </row>
    <row r="118" spans="1:6">
      <c r="A118" s="671" t="s">
        <v>527</v>
      </c>
      <c r="B118" s="672"/>
      <c r="C118" s="672"/>
      <c r="D118" s="672"/>
    </row>
    <row r="119" spans="1:6" ht="29.25" customHeight="1">
      <c r="A119" s="673" t="s">
        <v>19</v>
      </c>
      <c r="B119" s="674" t="s">
        <v>528</v>
      </c>
      <c r="C119" s="674"/>
      <c r="D119" s="674"/>
    </row>
    <row r="120" spans="1:6" ht="27.6" customHeight="1">
      <c r="A120" s="673" t="s">
        <v>18</v>
      </c>
      <c r="B120" s="674" t="s">
        <v>529</v>
      </c>
      <c r="C120" s="674"/>
      <c r="D120" s="674"/>
    </row>
    <row r="121" spans="1:6" ht="27.6" customHeight="1">
      <c r="A121" s="673" t="s">
        <v>21</v>
      </c>
      <c r="B121" s="674" t="s">
        <v>530</v>
      </c>
      <c r="C121" s="674"/>
      <c r="D121" s="674"/>
    </row>
    <row r="122" spans="1:6" ht="27.6" customHeight="1">
      <c r="A122" s="673" t="s">
        <v>22</v>
      </c>
      <c r="B122" s="673" t="s">
        <v>531</v>
      </c>
      <c r="C122" s="673"/>
      <c r="D122" s="673"/>
    </row>
    <row r="123" spans="1:6" ht="27.6" customHeight="1">
      <c r="A123" s="673" t="s">
        <v>60</v>
      </c>
      <c r="B123" s="673" t="s">
        <v>532</v>
      </c>
      <c r="C123" s="673"/>
      <c r="D123" s="673"/>
    </row>
  </sheetData>
  <mergeCells count="3">
    <mergeCell ref="B119:D119"/>
    <mergeCell ref="B120:D120"/>
    <mergeCell ref="B121:D121"/>
  </mergeCells>
  <hyperlinks>
    <hyperlink ref="A1" location="Index!A1" display="&lt;- zurück" xr:uid="{0E17EF0B-00E1-439D-BD4E-A6B121209D45}"/>
  </hyperlinks>
  <pageMargins left="0.7" right="0.7" top="0.75" bottom="0.75" header="0.3" footer="0.3"/>
  <pageSetup paperSize="9" scale="3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BB88C-7DE0-44BB-9282-CDAB3113A469}">
  <sheetPr>
    <pageSetUpPr fitToPage="1"/>
  </sheetPr>
  <dimension ref="A1:I69"/>
  <sheetViews>
    <sheetView showGridLines="0" workbookViewId="0">
      <selection activeCell="C55" sqref="C55"/>
    </sheetView>
  </sheetViews>
  <sheetFormatPr baseColWidth="10" defaultColWidth="9" defaultRowHeight="12.75"/>
  <cols>
    <col min="1" max="1" width="6.7109375" style="74" customWidth="1"/>
    <col min="2" max="2" width="83.7109375" style="74" customWidth="1"/>
    <col min="3" max="4" width="27.5703125" style="74" customWidth="1"/>
    <col min="5" max="5" width="20.42578125" style="74" customWidth="1"/>
    <col min="6" max="16384" width="9" style="74"/>
  </cols>
  <sheetData>
    <row r="1" spans="1:9">
      <c r="A1" s="22" t="s">
        <v>267</v>
      </c>
    </row>
    <row r="2" spans="1:9">
      <c r="B2" s="75"/>
    </row>
    <row r="3" spans="1:9" s="77" customFormat="1" ht="24" customHeight="1">
      <c r="A3" s="64" t="s">
        <v>533</v>
      </c>
      <c r="B3" s="33"/>
      <c r="C3" s="33"/>
      <c r="D3" s="33"/>
      <c r="E3" s="33"/>
      <c r="F3" s="76"/>
    </row>
    <row r="4" spans="1:9" s="77" customFormat="1" ht="17.45" customHeight="1">
      <c r="A4" s="64"/>
      <c r="B4" s="33"/>
      <c r="C4" s="33"/>
      <c r="D4" s="33"/>
      <c r="E4" s="33"/>
      <c r="F4" s="76"/>
    </row>
    <row r="5" spans="1:9">
      <c r="E5" s="27" t="s">
        <v>303</v>
      </c>
    </row>
    <row r="6" spans="1:9" ht="15">
      <c r="C6" s="95" t="s">
        <v>20</v>
      </c>
      <c r="D6" s="95" t="s">
        <v>19</v>
      </c>
      <c r="E6" s="96" t="s">
        <v>18</v>
      </c>
    </row>
    <row r="7" spans="1:9" ht="40.15" customHeight="1">
      <c r="B7" s="78"/>
      <c r="C7" s="79" t="s">
        <v>534</v>
      </c>
      <c r="D7" s="79" t="s">
        <v>535</v>
      </c>
      <c r="E7" s="79" t="s">
        <v>536</v>
      </c>
    </row>
    <row r="8" spans="1:9" ht="18" customHeight="1">
      <c r="A8" s="80"/>
      <c r="B8" s="81"/>
      <c r="C8" s="82">
        <f>'Ref Date'!C2</f>
        <v>45473</v>
      </c>
      <c r="D8" s="82">
        <f>C8</f>
        <v>45473</v>
      </c>
      <c r="E8" s="79" t="s">
        <v>178</v>
      </c>
    </row>
    <row r="9" spans="1:9" ht="30" customHeight="1">
      <c r="A9" s="544" t="s">
        <v>538</v>
      </c>
      <c r="B9" s="545"/>
      <c r="C9" s="545"/>
      <c r="D9" s="545"/>
      <c r="E9" s="546"/>
    </row>
    <row r="10" spans="1:9">
      <c r="A10" s="95">
        <v>1</v>
      </c>
      <c r="B10" s="83" t="s">
        <v>558</v>
      </c>
      <c r="C10" s="547">
        <v>1942537.8669999999</v>
      </c>
      <c r="D10" s="547">
        <v>1939190.71955</v>
      </c>
      <c r="E10" s="84" t="s">
        <v>178</v>
      </c>
    </row>
    <row r="11" spans="1:9" ht="15">
      <c r="A11" s="95">
        <f>+A10+1</f>
        <v>2</v>
      </c>
      <c r="B11" s="83" t="s">
        <v>543</v>
      </c>
      <c r="C11" s="547">
        <v>5161.357</v>
      </c>
      <c r="D11" s="547">
        <v>5161.3587699999998</v>
      </c>
      <c r="E11" s="84" t="s">
        <v>178</v>
      </c>
      <c r="I11" s="85"/>
    </row>
    <row r="12" spans="1:9">
      <c r="A12" s="95">
        <f t="shared" ref="A12:A34" si="0">+A11+1</f>
        <v>3</v>
      </c>
      <c r="B12" s="409" t="s">
        <v>544</v>
      </c>
      <c r="C12" s="547">
        <v>5161.357</v>
      </c>
      <c r="D12" s="547">
        <v>5161.3587699999998</v>
      </c>
      <c r="E12" s="84" t="s">
        <v>178</v>
      </c>
    </row>
    <row r="13" spans="1:9">
      <c r="A13" s="95">
        <f t="shared" si="0"/>
        <v>4</v>
      </c>
      <c r="B13" s="83" t="s">
        <v>559</v>
      </c>
      <c r="C13" s="547">
        <v>170877.57499999998</v>
      </c>
      <c r="D13" s="547">
        <v>172979.60295999999</v>
      </c>
      <c r="E13" s="84" t="s">
        <v>178</v>
      </c>
    </row>
    <row r="14" spans="1:9">
      <c r="A14" s="95">
        <f t="shared" si="0"/>
        <v>5</v>
      </c>
      <c r="B14" s="409" t="s">
        <v>545</v>
      </c>
      <c r="C14" s="547">
        <v>52548.734000000011</v>
      </c>
      <c r="D14" s="547">
        <v>52548.734419999986</v>
      </c>
      <c r="E14" s="84" t="s">
        <v>178</v>
      </c>
    </row>
    <row r="15" spans="1:9">
      <c r="A15" s="95">
        <f t="shared" si="0"/>
        <v>6</v>
      </c>
      <c r="B15" s="409" t="s">
        <v>548</v>
      </c>
      <c r="C15" s="547">
        <v>116823.5</v>
      </c>
      <c r="D15" s="547">
        <v>118925.52772</v>
      </c>
      <c r="E15" s="84" t="s">
        <v>178</v>
      </c>
    </row>
    <row r="16" spans="1:9">
      <c r="A16" s="95">
        <f t="shared" si="0"/>
        <v>7</v>
      </c>
      <c r="B16" s="409" t="s">
        <v>546</v>
      </c>
      <c r="C16" s="547">
        <v>1505.3410000000001</v>
      </c>
      <c r="D16" s="547">
        <v>1505.3408200000001</v>
      </c>
      <c r="E16" s="84" t="s">
        <v>178</v>
      </c>
    </row>
    <row r="17" spans="1:5">
      <c r="A17" s="95">
        <f t="shared" si="0"/>
        <v>8</v>
      </c>
      <c r="B17" s="83" t="s">
        <v>547</v>
      </c>
      <c r="C17" s="547">
        <v>403308.74100000004</v>
      </c>
      <c r="D17" s="547">
        <v>403308.24213000003</v>
      </c>
      <c r="E17" s="84" t="s">
        <v>178</v>
      </c>
    </row>
    <row r="18" spans="1:5">
      <c r="A18" s="95">
        <f t="shared" si="0"/>
        <v>9</v>
      </c>
      <c r="B18" s="409" t="s">
        <v>545</v>
      </c>
      <c r="C18" s="547">
        <v>160434.88200000001</v>
      </c>
      <c r="D18" s="547">
        <v>160434.38319999998</v>
      </c>
      <c r="E18" s="84" t="s">
        <v>178</v>
      </c>
    </row>
    <row r="19" spans="1:5">
      <c r="A19" s="95">
        <f t="shared" si="0"/>
        <v>10</v>
      </c>
      <c r="B19" s="409" t="s">
        <v>548</v>
      </c>
      <c r="C19" s="547">
        <v>242873.859</v>
      </c>
      <c r="D19" s="547">
        <v>242873.85893000002</v>
      </c>
      <c r="E19" s="84" t="s">
        <v>178</v>
      </c>
    </row>
    <row r="20" spans="1:5">
      <c r="A20" s="95">
        <f t="shared" si="0"/>
        <v>11</v>
      </c>
      <c r="B20" s="83" t="s">
        <v>560</v>
      </c>
      <c r="C20" s="547">
        <v>17563829.001000002</v>
      </c>
      <c r="D20" s="547">
        <v>17572822.130840003</v>
      </c>
      <c r="E20" s="84" t="s">
        <v>178</v>
      </c>
    </row>
    <row r="21" spans="1:5">
      <c r="A21" s="95">
        <f t="shared" si="0"/>
        <v>12</v>
      </c>
      <c r="B21" s="409" t="s">
        <v>548</v>
      </c>
      <c r="C21" s="547">
        <v>940072.47600000014</v>
      </c>
      <c r="D21" s="547">
        <v>940072.47487000003</v>
      </c>
      <c r="E21" s="84" t="s">
        <v>178</v>
      </c>
    </row>
    <row r="22" spans="1:5">
      <c r="A22" s="95">
        <f t="shared" si="0"/>
        <v>13</v>
      </c>
      <c r="B22" s="409" t="s">
        <v>549</v>
      </c>
      <c r="C22" s="547">
        <v>2042367.8540000001</v>
      </c>
      <c r="D22" s="547">
        <v>2042368.2585400001</v>
      </c>
      <c r="E22" s="84" t="s">
        <v>178</v>
      </c>
    </row>
    <row r="23" spans="1:5">
      <c r="A23" s="95">
        <f t="shared" si="0"/>
        <v>14</v>
      </c>
      <c r="B23" s="409" t="s">
        <v>564</v>
      </c>
      <c r="C23" s="547">
        <v>14581388.671000002</v>
      </c>
      <c r="D23" s="547">
        <v>14590381.397430003</v>
      </c>
      <c r="E23" s="84" t="s">
        <v>178</v>
      </c>
    </row>
    <row r="24" spans="1:5">
      <c r="A24" s="95">
        <f t="shared" si="0"/>
        <v>15</v>
      </c>
      <c r="B24" s="409" t="s">
        <v>550</v>
      </c>
      <c r="C24" s="547">
        <v>557985.99300000013</v>
      </c>
      <c r="D24" s="547">
        <v>557985.99210999988</v>
      </c>
      <c r="E24" s="84" t="s">
        <v>178</v>
      </c>
    </row>
    <row r="25" spans="1:5">
      <c r="A25" s="95">
        <f t="shared" si="0"/>
        <v>16</v>
      </c>
      <c r="B25" s="83" t="s">
        <v>551</v>
      </c>
      <c r="C25" s="547">
        <v>1E-3</v>
      </c>
      <c r="D25" s="547">
        <v>0</v>
      </c>
      <c r="E25" s="84" t="s">
        <v>178</v>
      </c>
    </row>
    <row r="26" spans="1:5">
      <c r="A26" s="95">
        <f t="shared" si="0"/>
        <v>17</v>
      </c>
      <c r="B26" s="83" t="s">
        <v>561</v>
      </c>
      <c r="C26" s="547">
        <v>867757.62100000004</v>
      </c>
      <c r="D26" s="547">
        <v>989166.22840000002</v>
      </c>
      <c r="E26" s="84" t="s">
        <v>178</v>
      </c>
    </row>
    <row r="27" spans="1:5">
      <c r="A27" s="95">
        <f t="shared" si="0"/>
        <v>18</v>
      </c>
      <c r="B27" s="83" t="s">
        <v>562</v>
      </c>
      <c r="C27" s="547">
        <v>149677.182</v>
      </c>
      <c r="D27" s="547">
        <v>125163.39236</v>
      </c>
      <c r="E27" s="84" t="s">
        <v>178</v>
      </c>
    </row>
    <row r="28" spans="1:5">
      <c r="A28" s="95">
        <f t="shared" si="0"/>
        <v>19</v>
      </c>
      <c r="B28" s="83" t="s">
        <v>563</v>
      </c>
      <c r="C28" s="547">
        <v>99223.329999999987</v>
      </c>
      <c r="D28" s="547">
        <v>56187.410100000001</v>
      </c>
      <c r="E28" s="84" t="s">
        <v>178</v>
      </c>
    </row>
    <row r="29" spans="1:5">
      <c r="A29" s="95">
        <f t="shared" si="0"/>
        <v>20</v>
      </c>
      <c r="B29" s="83" t="s">
        <v>552</v>
      </c>
      <c r="C29" s="547">
        <v>12526.044000000002</v>
      </c>
      <c r="D29" s="547">
        <v>12259.15568</v>
      </c>
      <c r="E29" s="84" t="s">
        <v>22</v>
      </c>
    </row>
    <row r="30" spans="1:5">
      <c r="A30" s="95">
        <f t="shared" si="0"/>
        <v>21</v>
      </c>
      <c r="B30" s="83" t="s">
        <v>553</v>
      </c>
      <c r="C30" s="547">
        <v>2092.8580000000002</v>
      </c>
      <c r="D30" s="547">
        <v>1864.40832</v>
      </c>
      <c r="E30" s="84"/>
    </row>
    <row r="31" spans="1:5">
      <c r="A31" s="95">
        <f t="shared" si="0"/>
        <v>22</v>
      </c>
      <c r="B31" s="83" t="s">
        <v>554</v>
      </c>
      <c r="C31" s="547">
        <v>1661.9590000000001</v>
      </c>
      <c r="D31" s="547">
        <v>1660.4406399999998</v>
      </c>
      <c r="E31" s="84" t="s">
        <v>38</v>
      </c>
    </row>
    <row r="32" spans="1:5">
      <c r="A32" s="95">
        <f t="shared" si="0"/>
        <v>23</v>
      </c>
      <c r="B32" s="83" t="s">
        <v>555</v>
      </c>
      <c r="C32" s="547">
        <v>17622.688999999995</v>
      </c>
      <c r="D32" s="547">
        <v>17808.276389999992</v>
      </c>
      <c r="E32" s="84" t="s">
        <v>178</v>
      </c>
    </row>
    <row r="33" spans="1:5">
      <c r="A33" s="95">
        <f t="shared" si="0"/>
        <v>24</v>
      </c>
      <c r="B33" s="83" t="s">
        <v>556</v>
      </c>
      <c r="C33" s="547">
        <v>49854.155999999995</v>
      </c>
      <c r="D33" s="547">
        <v>47020.238489999996</v>
      </c>
      <c r="E33" s="84"/>
    </row>
    <row r="34" spans="1:5">
      <c r="A34" s="361">
        <f t="shared" si="0"/>
        <v>25</v>
      </c>
      <c r="B34" s="86" t="s">
        <v>557</v>
      </c>
      <c r="C34" s="548">
        <f>C10+C11+C13+C17+C20+C24+C26+C27+C28+C29+C30+C31+C32+C33</f>
        <v>21844116.372999996</v>
      </c>
      <c r="D34" s="548">
        <f>D10+D11+D13+D17+D20+D24+D26+D27+D28+D29+D30+D31+D32+D33</f>
        <v>21902577.596740004</v>
      </c>
      <c r="E34" s="79" t="s">
        <v>178</v>
      </c>
    </row>
    <row r="35" spans="1:5">
      <c r="A35" s="310"/>
      <c r="B35" s="311"/>
      <c r="C35" s="312" t="s">
        <v>178</v>
      </c>
      <c r="D35" s="312" t="s">
        <v>178</v>
      </c>
      <c r="E35" s="313" t="s">
        <v>178</v>
      </c>
    </row>
    <row r="36" spans="1:5" ht="30" customHeight="1">
      <c r="A36" s="544" t="s">
        <v>539</v>
      </c>
      <c r="B36" s="545"/>
      <c r="C36" s="545"/>
      <c r="D36" s="545"/>
      <c r="E36" s="546"/>
    </row>
    <row r="37" spans="1:5">
      <c r="A37" s="95">
        <v>1</v>
      </c>
      <c r="B37" s="83" t="s">
        <v>565</v>
      </c>
      <c r="C37" s="547">
        <v>3849.8090000000002</v>
      </c>
      <c r="D37" s="547">
        <v>3849.9906499999997</v>
      </c>
      <c r="E37" s="84" t="s">
        <v>178</v>
      </c>
    </row>
    <row r="38" spans="1:5">
      <c r="A38" s="95">
        <v>2</v>
      </c>
      <c r="B38" s="409" t="s">
        <v>566</v>
      </c>
      <c r="C38" s="547">
        <v>3849.8090000000002</v>
      </c>
      <c r="D38" s="547">
        <v>3849.9906499999997</v>
      </c>
      <c r="E38" s="84" t="s">
        <v>178</v>
      </c>
    </row>
    <row r="39" spans="1:5">
      <c r="A39" s="95">
        <v>3</v>
      </c>
      <c r="B39" s="83" t="s">
        <v>567</v>
      </c>
      <c r="C39" s="547">
        <v>0</v>
      </c>
      <c r="D39" s="547">
        <v>0</v>
      </c>
      <c r="E39" s="84" t="s">
        <v>178</v>
      </c>
    </row>
    <row r="40" spans="1:5">
      <c r="A40" s="95">
        <v>4</v>
      </c>
      <c r="B40" s="409" t="s">
        <v>568</v>
      </c>
      <c r="C40" s="547">
        <v>0</v>
      </c>
      <c r="D40" s="547">
        <v>0</v>
      </c>
      <c r="E40" s="84" t="s">
        <v>178</v>
      </c>
    </row>
    <row r="41" spans="1:5">
      <c r="A41" s="95">
        <v>5</v>
      </c>
      <c r="B41" s="83" t="s">
        <v>569</v>
      </c>
      <c r="C41" s="547">
        <v>18279567.390999999</v>
      </c>
      <c r="D41" s="547">
        <v>18280071.09</v>
      </c>
      <c r="E41" s="84" t="s">
        <v>178</v>
      </c>
    </row>
    <row r="42" spans="1:5">
      <c r="A42" s="95">
        <v>6</v>
      </c>
      <c r="B42" s="409" t="s">
        <v>570</v>
      </c>
      <c r="C42" s="547">
        <v>1370650.781</v>
      </c>
      <c r="D42" s="547">
        <v>1370649.9845100003</v>
      </c>
      <c r="E42" s="84" t="s">
        <v>178</v>
      </c>
    </row>
    <row r="43" spans="1:5">
      <c r="A43" s="95">
        <v>7</v>
      </c>
      <c r="B43" s="409" t="s">
        <v>577</v>
      </c>
      <c r="C43" s="547">
        <v>16197989.107999999</v>
      </c>
      <c r="D43" s="547">
        <v>16198779.605</v>
      </c>
      <c r="E43" s="84"/>
    </row>
    <row r="44" spans="1:5">
      <c r="A44" s="95">
        <v>8</v>
      </c>
      <c r="B44" s="409" t="s">
        <v>568</v>
      </c>
      <c r="C44" s="547">
        <v>691212.28800000006</v>
      </c>
      <c r="D44" s="547">
        <v>691212.28752000001</v>
      </c>
      <c r="E44" s="84"/>
    </row>
    <row r="45" spans="1:5">
      <c r="A45" s="95">
        <v>9</v>
      </c>
      <c r="B45" s="410" t="s">
        <v>571</v>
      </c>
      <c r="C45" s="547">
        <v>163114.19941999999</v>
      </c>
      <c r="D45" s="547">
        <v>163114.19941999999</v>
      </c>
      <c r="E45" s="84" t="s">
        <v>60</v>
      </c>
    </row>
    <row r="46" spans="1:5">
      <c r="A46" s="95">
        <v>10</v>
      </c>
      <c r="B46" s="409" t="s">
        <v>578</v>
      </c>
      <c r="C46" s="547">
        <v>19715.214</v>
      </c>
      <c r="D46" s="547">
        <v>19429.212970000004</v>
      </c>
      <c r="E46" s="84" t="s">
        <v>178</v>
      </c>
    </row>
    <row r="47" spans="1:5">
      <c r="A47" s="95">
        <v>11</v>
      </c>
      <c r="B47" s="83" t="s">
        <v>572</v>
      </c>
      <c r="C47" s="547">
        <v>17566.146999999997</v>
      </c>
      <c r="D47" s="547">
        <v>17187.670870000002</v>
      </c>
      <c r="E47" s="84" t="s">
        <v>178</v>
      </c>
    </row>
    <row r="48" spans="1:5">
      <c r="A48" s="95">
        <v>12</v>
      </c>
      <c r="B48" s="83" t="s">
        <v>551</v>
      </c>
      <c r="C48" s="547">
        <v>1E-3</v>
      </c>
      <c r="D48" s="547">
        <v>0</v>
      </c>
      <c r="E48" s="84" t="s">
        <v>178</v>
      </c>
    </row>
    <row r="49" spans="1:5">
      <c r="A49" s="95">
        <v>13</v>
      </c>
      <c r="B49" s="83" t="s">
        <v>579</v>
      </c>
      <c r="C49" s="547">
        <v>190377.81599999999</v>
      </c>
      <c r="D49" s="547">
        <v>189978.45451999997</v>
      </c>
      <c r="E49" s="84"/>
    </row>
    <row r="50" spans="1:5">
      <c r="A50" s="95">
        <v>14</v>
      </c>
      <c r="B50" s="83" t="s">
        <v>573</v>
      </c>
      <c r="C50" s="547">
        <v>44848.03</v>
      </c>
      <c r="D50" s="547">
        <v>44810.347529999999</v>
      </c>
      <c r="E50" s="84" t="s">
        <v>178</v>
      </c>
    </row>
    <row r="51" spans="1:5">
      <c r="A51" s="95">
        <v>15</v>
      </c>
      <c r="B51" s="83" t="s">
        <v>574</v>
      </c>
      <c r="C51" s="547">
        <v>31724.797999999999</v>
      </c>
      <c r="D51" s="547">
        <v>30353.340629999999</v>
      </c>
      <c r="E51" s="84" t="s">
        <v>178</v>
      </c>
    </row>
    <row r="52" spans="1:5">
      <c r="A52" s="95">
        <v>16</v>
      </c>
      <c r="B52" s="83" t="s">
        <v>575</v>
      </c>
      <c r="C52" s="547">
        <v>147824.88699999999</v>
      </c>
      <c r="D52" s="547">
        <v>141485.48123</v>
      </c>
      <c r="E52" s="84" t="s">
        <v>178</v>
      </c>
    </row>
    <row r="53" spans="1:5">
      <c r="A53" s="361">
        <v>17</v>
      </c>
      <c r="B53" s="86" t="s">
        <v>576</v>
      </c>
      <c r="C53" s="548">
        <f>C37+C41+C47+C48+C49+C50+C51+C52</f>
        <v>18715758.878999997</v>
      </c>
      <c r="D53" s="548">
        <f>D37+D41+D47+D48+D49+D50+D51+D52</f>
        <v>18707736.375429992</v>
      </c>
      <c r="E53" s="79" t="s">
        <v>178</v>
      </c>
    </row>
    <row r="54" spans="1:5">
      <c r="A54" s="310"/>
      <c r="B54" s="311"/>
      <c r="C54" s="312" t="s">
        <v>178</v>
      </c>
      <c r="D54" s="312" t="s">
        <v>178</v>
      </c>
      <c r="E54" s="313" t="s">
        <v>178</v>
      </c>
    </row>
    <row r="55" spans="1:5" ht="30" customHeight="1">
      <c r="A55" s="544" t="s">
        <v>537</v>
      </c>
      <c r="B55" s="545"/>
      <c r="C55" s="545"/>
      <c r="D55" s="545"/>
      <c r="E55" s="546"/>
    </row>
    <row r="56" spans="1:5">
      <c r="A56" s="95">
        <v>1</v>
      </c>
      <c r="B56" s="83" t="s">
        <v>580</v>
      </c>
      <c r="C56" s="83">
        <v>11463.151000000003</v>
      </c>
      <c r="D56" s="83">
        <v>11189.783300000001</v>
      </c>
      <c r="E56" s="84" t="s">
        <v>261</v>
      </c>
    </row>
    <row r="57" spans="1:5">
      <c r="A57" s="95">
        <v>2</v>
      </c>
      <c r="B57" s="83" t="s">
        <v>581</v>
      </c>
      <c r="C57" s="83">
        <v>0</v>
      </c>
      <c r="D57" s="83">
        <v>0</v>
      </c>
      <c r="E57" s="84" t="s">
        <v>58</v>
      </c>
    </row>
    <row r="58" spans="1:5">
      <c r="A58" s="95">
        <v>3</v>
      </c>
      <c r="B58" s="83" t="s">
        <v>589</v>
      </c>
      <c r="C58" s="83">
        <v>3116893.307</v>
      </c>
      <c r="D58" s="83">
        <v>3183651.4681599997</v>
      </c>
      <c r="E58" s="84" t="s">
        <v>178</v>
      </c>
    </row>
    <row r="59" spans="1:5">
      <c r="A59" s="95">
        <v>4</v>
      </c>
      <c r="B59" s="409" t="s">
        <v>582</v>
      </c>
      <c r="C59" s="83">
        <v>55542.8</v>
      </c>
      <c r="D59" s="83">
        <v>55542.8</v>
      </c>
      <c r="E59" s="84" t="s">
        <v>20</v>
      </c>
    </row>
    <row r="60" spans="1:5">
      <c r="A60" s="95">
        <v>5</v>
      </c>
      <c r="B60" s="409" t="s">
        <v>583</v>
      </c>
      <c r="C60" s="83">
        <v>118996.245</v>
      </c>
      <c r="D60" s="83">
        <v>118996.2451</v>
      </c>
      <c r="E60" s="84" t="s">
        <v>20</v>
      </c>
    </row>
    <row r="61" spans="1:5">
      <c r="A61" s="95">
        <v>6</v>
      </c>
      <c r="B61" s="409" t="s">
        <v>584</v>
      </c>
      <c r="C61" s="83">
        <v>2942354.2620000001</v>
      </c>
      <c r="D61" s="83">
        <v>3009112.4230599999</v>
      </c>
      <c r="E61" s="84" t="s">
        <v>178</v>
      </c>
    </row>
    <row r="62" spans="1:5">
      <c r="A62" s="95">
        <v>7</v>
      </c>
      <c r="B62" s="410" t="s">
        <v>590</v>
      </c>
      <c r="C62" s="83">
        <v>2716426.36</v>
      </c>
      <c r="D62" s="83">
        <v>2787721.1090500001</v>
      </c>
      <c r="E62" s="84" t="s">
        <v>19</v>
      </c>
    </row>
    <row r="63" spans="1:5">
      <c r="A63" s="95">
        <v>8</v>
      </c>
      <c r="B63" s="410" t="s">
        <v>591</v>
      </c>
      <c r="C63" s="83">
        <v>225927.902</v>
      </c>
      <c r="D63" s="83">
        <v>221391.31401</v>
      </c>
      <c r="E63" s="84" t="s">
        <v>18</v>
      </c>
    </row>
    <row r="64" spans="1:5">
      <c r="A64" s="95">
        <v>9</v>
      </c>
      <c r="B64" s="411" t="s">
        <v>585</v>
      </c>
      <c r="C64" s="83">
        <v>0</v>
      </c>
      <c r="D64" s="83">
        <v>0</v>
      </c>
      <c r="E64" s="84" t="s">
        <v>40</v>
      </c>
    </row>
    <row r="65" spans="1:5">
      <c r="A65" s="95">
        <v>10</v>
      </c>
      <c r="B65" s="411" t="s">
        <v>586</v>
      </c>
      <c r="C65" s="83">
        <v>0</v>
      </c>
      <c r="D65" s="83">
        <v>0</v>
      </c>
      <c r="E65" s="84" t="s">
        <v>39</v>
      </c>
    </row>
    <row r="66" spans="1:5">
      <c r="A66" s="95">
        <v>11</v>
      </c>
      <c r="B66" s="86" t="s">
        <v>587</v>
      </c>
      <c r="C66" s="86">
        <f>+C58+C56</f>
        <v>3128356.4580000001</v>
      </c>
      <c r="D66" s="86">
        <f>+D58+D56</f>
        <v>3194841.2514599995</v>
      </c>
      <c r="E66" s="79" t="s">
        <v>178</v>
      </c>
    </row>
    <row r="67" spans="1:5">
      <c r="A67" s="95">
        <v>12</v>
      </c>
      <c r="B67" s="86" t="s">
        <v>588</v>
      </c>
      <c r="C67" s="86">
        <f>+C53+C66</f>
        <v>21844115.336999997</v>
      </c>
      <c r="D67" s="86">
        <f>+D53+D66</f>
        <v>21902577.626889993</v>
      </c>
      <c r="E67" s="79" t="s">
        <v>178</v>
      </c>
    </row>
    <row r="69" spans="1:5">
      <c r="C69" s="87"/>
    </row>
  </sheetData>
  <hyperlinks>
    <hyperlink ref="A1" location="Index!A1" display="&lt;- zurück" xr:uid="{65BD2709-7A4A-4719-8B1A-DB31A8E9D2F9}"/>
  </hyperlinks>
  <pageMargins left="0.7" right="0.7" top="0.75" bottom="0.75" header="0.3" footer="0.3"/>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12DC-2CCF-475C-BD53-7BE4C2F940EC}">
  <dimension ref="A1:O103"/>
  <sheetViews>
    <sheetView showGridLines="0" workbookViewId="0">
      <selection activeCell="A9" sqref="A9"/>
    </sheetView>
  </sheetViews>
  <sheetFormatPr baseColWidth="10" defaultColWidth="9.140625" defaultRowHeight="12.75"/>
  <cols>
    <col min="1" max="1" width="9.28515625" style="4" customWidth="1"/>
    <col min="2" max="2" width="32.28515625" style="4" customWidth="1"/>
    <col min="3" max="4" width="18.28515625" style="4" customWidth="1"/>
    <col min="5" max="5" width="21" style="4" customWidth="1"/>
    <col min="6" max="8" width="18.28515625" style="4" customWidth="1"/>
    <col min="9" max="10" width="21.7109375" style="4" customWidth="1"/>
    <col min="11" max="11" width="20.85546875" style="4" customWidth="1"/>
    <col min="12" max="12" width="13.140625" style="4" customWidth="1"/>
    <col min="13" max="13" width="16.85546875" style="4" customWidth="1"/>
    <col min="14" max="14" width="15.42578125" style="4" customWidth="1"/>
    <col min="15" max="15" width="15" style="4" customWidth="1"/>
    <col min="16" max="16384" width="9.140625" style="4"/>
  </cols>
  <sheetData>
    <row r="1" spans="1:15">
      <c r="A1" s="22" t="s">
        <v>267</v>
      </c>
    </row>
    <row r="3" spans="1:15" ht="24" customHeight="1">
      <c r="A3" s="64" t="s">
        <v>592</v>
      </c>
    </row>
    <row r="4" spans="1:15">
      <c r="A4" s="97"/>
    </row>
    <row r="5" spans="1:15">
      <c r="O5" s="27" t="s">
        <v>303</v>
      </c>
    </row>
    <row r="6" spans="1:15">
      <c r="C6" s="412" t="s">
        <v>593</v>
      </c>
      <c r="D6" s="412" t="s">
        <v>594</v>
      </c>
      <c r="E6" s="412" t="s">
        <v>595</v>
      </c>
      <c r="F6" s="412" t="s">
        <v>596</v>
      </c>
      <c r="G6" s="412" t="s">
        <v>597</v>
      </c>
      <c r="H6" s="412" t="s">
        <v>598</v>
      </c>
      <c r="I6" s="412" t="s">
        <v>599</v>
      </c>
      <c r="J6" s="412" t="s">
        <v>600</v>
      </c>
      <c r="K6" s="412" t="s">
        <v>601</v>
      </c>
      <c r="L6" s="412" t="s">
        <v>602</v>
      </c>
      <c r="M6" s="412" t="s">
        <v>603</v>
      </c>
      <c r="N6" s="412" t="s">
        <v>604</v>
      </c>
      <c r="O6" s="412" t="s">
        <v>605</v>
      </c>
    </row>
    <row r="7" spans="1:15" ht="24" customHeight="1">
      <c r="C7" s="561" t="s">
        <v>606</v>
      </c>
      <c r="D7" s="562"/>
      <c r="E7" s="561" t="s">
        <v>607</v>
      </c>
      <c r="F7" s="562"/>
      <c r="G7" s="558" t="s">
        <v>608</v>
      </c>
      <c r="H7" s="558" t="s">
        <v>621</v>
      </c>
      <c r="I7" s="561" t="s">
        <v>609</v>
      </c>
      <c r="J7" s="565"/>
      <c r="K7" s="565"/>
      <c r="L7" s="562"/>
      <c r="M7" s="558" t="s">
        <v>610</v>
      </c>
      <c r="N7" s="558" t="s">
        <v>611</v>
      </c>
      <c r="O7" s="558" t="s">
        <v>612</v>
      </c>
    </row>
    <row r="8" spans="1:15" ht="61.9" customHeight="1">
      <c r="C8" s="563"/>
      <c r="D8" s="564"/>
      <c r="E8" s="563"/>
      <c r="F8" s="564"/>
      <c r="G8" s="559"/>
      <c r="H8" s="559"/>
      <c r="I8" s="563"/>
      <c r="J8" s="566"/>
      <c r="K8" s="566"/>
      <c r="L8" s="567"/>
      <c r="M8" s="559"/>
      <c r="N8" s="559"/>
      <c r="O8" s="559"/>
    </row>
    <row r="9" spans="1:15" ht="63.75">
      <c r="A9" s="280" t="s">
        <v>63</v>
      </c>
      <c r="B9" s="415" t="s">
        <v>620</v>
      </c>
      <c r="C9" s="412" t="s">
        <v>613</v>
      </c>
      <c r="D9" s="412" t="s">
        <v>614</v>
      </c>
      <c r="E9" s="412" t="s">
        <v>615</v>
      </c>
      <c r="F9" s="412" t="s">
        <v>616</v>
      </c>
      <c r="G9" s="560"/>
      <c r="H9" s="560"/>
      <c r="I9" s="413" t="s">
        <v>617</v>
      </c>
      <c r="J9" s="413" t="s">
        <v>607</v>
      </c>
      <c r="K9" s="413" t="s">
        <v>618</v>
      </c>
      <c r="L9" s="414" t="s">
        <v>619</v>
      </c>
      <c r="M9" s="560"/>
      <c r="N9" s="560"/>
      <c r="O9" s="560"/>
    </row>
    <row r="10" spans="1:15">
      <c r="A10" s="280" t="s">
        <v>1020</v>
      </c>
      <c r="B10" s="98" t="s">
        <v>1021</v>
      </c>
      <c r="C10" s="479">
        <v>0</v>
      </c>
      <c r="D10" s="479">
        <v>1862553.87</v>
      </c>
      <c r="E10" s="479">
        <v>0</v>
      </c>
      <c r="F10" s="479">
        <v>0</v>
      </c>
      <c r="G10" s="479">
        <v>0</v>
      </c>
      <c r="H10" s="480">
        <v>1862553.87</v>
      </c>
      <c r="I10" s="479">
        <v>49452.46</v>
      </c>
      <c r="J10" s="479">
        <v>0</v>
      </c>
      <c r="K10" s="479">
        <v>0</v>
      </c>
      <c r="L10" s="479">
        <v>49452.46</v>
      </c>
      <c r="M10" s="480">
        <v>618155.75</v>
      </c>
      <c r="N10" s="348">
        <v>1E-4</v>
      </c>
      <c r="O10" s="348">
        <v>0</v>
      </c>
    </row>
    <row r="11" spans="1:15">
      <c r="A11" s="280" t="s">
        <v>1022</v>
      </c>
      <c r="B11" s="98" t="s">
        <v>1023</v>
      </c>
      <c r="C11" s="479">
        <v>0.39</v>
      </c>
      <c r="D11" s="479">
        <v>0</v>
      </c>
      <c r="E11" s="479">
        <v>0</v>
      </c>
      <c r="F11" s="479">
        <v>0</v>
      </c>
      <c r="G11" s="479">
        <v>0</v>
      </c>
      <c r="H11" s="480">
        <v>0.39</v>
      </c>
      <c r="I11" s="479">
        <v>0.02</v>
      </c>
      <c r="J11" s="479">
        <v>0</v>
      </c>
      <c r="K11" s="479">
        <v>0</v>
      </c>
      <c r="L11" s="479">
        <v>0.02</v>
      </c>
      <c r="M11" s="480">
        <v>0.25</v>
      </c>
      <c r="N11" s="348">
        <v>0</v>
      </c>
      <c r="O11" s="348">
        <v>0</v>
      </c>
    </row>
    <row r="12" spans="1:15">
      <c r="A12" s="280" t="s">
        <v>1024</v>
      </c>
      <c r="B12" s="98" t="s">
        <v>1025</v>
      </c>
      <c r="C12" s="479">
        <v>0</v>
      </c>
      <c r="D12" s="479">
        <v>0</v>
      </c>
      <c r="E12" s="479">
        <v>0</v>
      </c>
      <c r="F12" s="479">
        <v>0</v>
      </c>
      <c r="G12" s="479">
        <v>0</v>
      </c>
      <c r="H12" s="480">
        <v>0</v>
      </c>
      <c r="I12" s="479">
        <v>0</v>
      </c>
      <c r="J12" s="479">
        <v>0</v>
      </c>
      <c r="K12" s="479">
        <v>0</v>
      </c>
      <c r="L12" s="479">
        <v>0</v>
      </c>
      <c r="M12" s="480">
        <v>0</v>
      </c>
      <c r="N12" s="348">
        <v>0</v>
      </c>
      <c r="O12" s="348">
        <v>1.4999999999999999E-2</v>
      </c>
    </row>
    <row r="13" spans="1:15">
      <c r="A13" s="280" t="s">
        <v>1026</v>
      </c>
      <c r="B13" s="98" t="s">
        <v>1027</v>
      </c>
      <c r="C13" s="479">
        <v>0</v>
      </c>
      <c r="D13" s="479">
        <v>2047.45</v>
      </c>
      <c r="E13" s="479">
        <v>0</v>
      </c>
      <c r="F13" s="479">
        <v>0</v>
      </c>
      <c r="G13" s="479">
        <v>0</v>
      </c>
      <c r="H13" s="480">
        <v>2047.45</v>
      </c>
      <c r="I13" s="479">
        <v>21.11</v>
      </c>
      <c r="J13" s="479">
        <v>0</v>
      </c>
      <c r="K13" s="479">
        <v>0</v>
      </c>
      <c r="L13" s="479">
        <v>21.11</v>
      </c>
      <c r="M13" s="480">
        <v>263.875</v>
      </c>
      <c r="N13" s="348">
        <v>0</v>
      </c>
      <c r="O13" s="348">
        <v>0</v>
      </c>
    </row>
    <row r="14" spans="1:15">
      <c r="A14" s="280" t="s">
        <v>1028</v>
      </c>
      <c r="B14" s="98" t="s">
        <v>1029</v>
      </c>
      <c r="C14" s="479">
        <v>0</v>
      </c>
      <c r="D14" s="479">
        <v>46113.62</v>
      </c>
      <c r="E14" s="479">
        <v>0</v>
      </c>
      <c r="F14" s="479">
        <v>0</v>
      </c>
      <c r="G14" s="479">
        <v>0</v>
      </c>
      <c r="H14" s="480">
        <v>46113.62</v>
      </c>
      <c r="I14" s="479">
        <v>87.96</v>
      </c>
      <c r="J14" s="479">
        <v>0</v>
      </c>
      <c r="K14" s="479">
        <v>0</v>
      </c>
      <c r="L14" s="479">
        <v>87.96</v>
      </c>
      <c r="M14" s="480">
        <v>1099.5</v>
      </c>
      <c r="N14" s="348">
        <v>0</v>
      </c>
      <c r="O14" s="348">
        <v>0</v>
      </c>
    </row>
    <row r="15" spans="1:15">
      <c r="A15" s="280" t="s">
        <v>1030</v>
      </c>
      <c r="B15" s="98" t="s">
        <v>1031</v>
      </c>
      <c r="C15" s="479">
        <v>501464561.44</v>
      </c>
      <c r="D15" s="479">
        <v>13929054624.870001</v>
      </c>
      <c r="E15" s="479">
        <v>0</v>
      </c>
      <c r="F15" s="479">
        <v>0</v>
      </c>
      <c r="G15" s="479">
        <v>0</v>
      </c>
      <c r="H15" s="480">
        <v>14430519186.310001</v>
      </c>
      <c r="I15" s="479">
        <v>536638026.31</v>
      </c>
      <c r="J15" s="479">
        <v>0</v>
      </c>
      <c r="K15" s="479">
        <v>0</v>
      </c>
      <c r="L15" s="479">
        <v>536638026.31</v>
      </c>
      <c r="M15" s="480">
        <v>6707975328.875</v>
      </c>
      <c r="N15" s="348">
        <v>0.67179999999999995</v>
      </c>
      <c r="O15" s="348">
        <v>0</v>
      </c>
    </row>
    <row r="16" spans="1:15">
      <c r="A16" s="280" t="s">
        <v>1032</v>
      </c>
      <c r="B16" s="98" t="s">
        <v>1033</v>
      </c>
      <c r="C16" s="479">
        <v>0</v>
      </c>
      <c r="D16" s="479">
        <v>447803.74</v>
      </c>
      <c r="E16" s="479">
        <v>0</v>
      </c>
      <c r="F16" s="479">
        <v>0</v>
      </c>
      <c r="G16" s="479">
        <v>0</v>
      </c>
      <c r="H16" s="480">
        <v>447803.74</v>
      </c>
      <c r="I16" s="479">
        <v>15909.19</v>
      </c>
      <c r="J16" s="479">
        <v>0</v>
      </c>
      <c r="K16" s="479">
        <v>0</v>
      </c>
      <c r="L16" s="479">
        <v>15909.19</v>
      </c>
      <c r="M16" s="480">
        <v>198864.875</v>
      </c>
      <c r="N16" s="348">
        <v>0</v>
      </c>
      <c r="O16" s="348">
        <v>0.01</v>
      </c>
    </row>
    <row r="17" spans="1:15">
      <c r="A17" s="280" t="s">
        <v>1034</v>
      </c>
      <c r="B17" s="98" t="s">
        <v>1035</v>
      </c>
      <c r="C17" s="479">
        <v>0</v>
      </c>
      <c r="D17" s="479">
        <v>434.65</v>
      </c>
      <c r="E17" s="479">
        <v>0</v>
      </c>
      <c r="F17" s="479">
        <v>0</v>
      </c>
      <c r="G17" s="479">
        <v>0</v>
      </c>
      <c r="H17" s="480">
        <v>434.65</v>
      </c>
      <c r="I17" s="479">
        <v>4.2699999999999996</v>
      </c>
      <c r="J17" s="479">
        <v>0</v>
      </c>
      <c r="K17" s="479">
        <v>0</v>
      </c>
      <c r="L17" s="479">
        <v>4.2699999999999996</v>
      </c>
      <c r="M17" s="480">
        <v>53.374999999999993</v>
      </c>
      <c r="N17" s="348">
        <v>0</v>
      </c>
      <c r="O17" s="348">
        <v>0</v>
      </c>
    </row>
    <row r="18" spans="1:15">
      <c r="A18" s="280" t="s">
        <v>1036</v>
      </c>
      <c r="B18" s="98" t="s">
        <v>1037</v>
      </c>
      <c r="C18" s="479">
        <v>997771503.53999996</v>
      </c>
      <c r="D18" s="479">
        <v>1325055.3799999999</v>
      </c>
      <c r="E18" s="479">
        <v>0</v>
      </c>
      <c r="F18" s="479">
        <v>0</v>
      </c>
      <c r="G18" s="479">
        <v>0</v>
      </c>
      <c r="H18" s="480">
        <v>999096558.91999996</v>
      </c>
      <c r="I18" s="479">
        <v>54204729.840000004</v>
      </c>
      <c r="J18" s="479">
        <v>0</v>
      </c>
      <c r="K18" s="479">
        <v>0</v>
      </c>
      <c r="L18" s="479">
        <v>54204729.840000004</v>
      </c>
      <c r="M18" s="480">
        <v>677559123</v>
      </c>
      <c r="N18" s="348">
        <v>6.7900000000000002E-2</v>
      </c>
      <c r="O18" s="348">
        <v>0</v>
      </c>
    </row>
    <row r="19" spans="1:15">
      <c r="A19" s="280" t="s">
        <v>1038</v>
      </c>
      <c r="B19" s="98" t="s">
        <v>1039</v>
      </c>
      <c r="C19" s="479">
        <v>0</v>
      </c>
      <c r="D19" s="479">
        <v>4953.6000000000004</v>
      </c>
      <c r="E19" s="479">
        <v>0</v>
      </c>
      <c r="F19" s="479">
        <v>0</v>
      </c>
      <c r="G19" s="479">
        <v>0</v>
      </c>
      <c r="H19" s="480">
        <v>4953.6000000000004</v>
      </c>
      <c r="I19" s="479">
        <v>25.52</v>
      </c>
      <c r="J19" s="479">
        <v>0</v>
      </c>
      <c r="K19" s="479">
        <v>0</v>
      </c>
      <c r="L19" s="479">
        <v>25.52</v>
      </c>
      <c r="M19" s="480">
        <v>319</v>
      </c>
      <c r="N19" s="348">
        <v>0</v>
      </c>
      <c r="O19" s="348">
        <v>0</v>
      </c>
    </row>
    <row r="20" spans="1:15">
      <c r="A20" s="280" t="s">
        <v>1040</v>
      </c>
      <c r="B20" s="98" t="s">
        <v>1041</v>
      </c>
      <c r="C20" s="479">
        <v>5103422.99</v>
      </c>
      <c r="D20" s="479">
        <v>30119.78</v>
      </c>
      <c r="E20" s="479">
        <v>0</v>
      </c>
      <c r="F20" s="479">
        <v>0</v>
      </c>
      <c r="G20" s="479">
        <v>0</v>
      </c>
      <c r="H20" s="480">
        <v>5133542.7700000005</v>
      </c>
      <c r="I20" s="479">
        <v>12885.02</v>
      </c>
      <c r="J20" s="479">
        <v>0</v>
      </c>
      <c r="K20" s="479">
        <v>0</v>
      </c>
      <c r="L20" s="479">
        <v>12885.02</v>
      </c>
      <c r="M20" s="480">
        <v>161062.75</v>
      </c>
      <c r="N20" s="348">
        <v>0</v>
      </c>
      <c r="O20" s="348">
        <v>5.0000000000000001E-3</v>
      </c>
    </row>
    <row r="21" spans="1:15">
      <c r="A21" s="280" t="s">
        <v>1042</v>
      </c>
      <c r="B21" s="98" t="s">
        <v>1043</v>
      </c>
      <c r="C21" s="479">
        <v>0</v>
      </c>
      <c r="D21" s="479">
        <v>14799.15</v>
      </c>
      <c r="E21" s="479">
        <v>0</v>
      </c>
      <c r="F21" s="479">
        <v>0</v>
      </c>
      <c r="G21" s="479">
        <v>0</v>
      </c>
      <c r="H21" s="480">
        <v>14799.15</v>
      </c>
      <c r="I21" s="479">
        <v>1331.58</v>
      </c>
      <c r="J21" s="479">
        <v>0</v>
      </c>
      <c r="K21" s="479">
        <v>0</v>
      </c>
      <c r="L21" s="479">
        <v>1331.58</v>
      </c>
      <c r="M21" s="480">
        <v>16644.75</v>
      </c>
      <c r="N21" s="348">
        <v>0</v>
      </c>
      <c r="O21" s="348">
        <v>0.02</v>
      </c>
    </row>
    <row r="22" spans="1:15">
      <c r="A22" s="280" t="s">
        <v>1044</v>
      </c>
      <c r="B22" s="98" t="s">
        <v>1045</v>
      </c>
      <c r="C22" s="479">
        <v>0</v>
      </c>
      <c r="D22" s="479">
        <v>413402.75</v>
      </c>
      <c r="E22" s="479">
        <v>0</v>
      </c>
      <c r="F22" s="479">
        <v>0</v>
      </c>
      <c r="G22" s="479">
        <v>0</v>
      </c>
      <c r="H22" s="480">
        <v>413402.75</v>
      </c>
      <c r="I22" s="479">
        <v>2688</v>
      </c>
      <c r="J22" s="479">
        <v>0</v>
      </c>
      <c r="K22" s="479">
        <v>0</v>
      </c>
      <c r="L22" s="479">
        <v>2688</v>
      </c>
      <c r="M22" s="480">
        <v>33600</v>
      </c>
      <c r="N22" s="348">
        <v>0</v>
      </c>
      <c r="O22" s="348">
        <v>0</v>
      </c>
    </row>
    <row r="23" spans="1:15">
      <c r="A23" s="280" t="s">
        <v>1046</v>
      </c>
      <c r="B23" s="98" t="s">
        <v>1047</v>
      </c>
      <c r="C23" s="479">
        <v>0</v>
      </c>
      <c r="D23" s="479">
        <v>3365.01</v>
      </c>
      <c r="E23" s="479">
        <v>0</v>
      </c>
      <c r="F23" s="479">
        <v>0</v>
      </c>
      <c r="G23" s="479">
        <v>0</v>
      </c>
      <c r="H23" s="480">
        <v>3365.01</v>
      </c>
      <c r="I23" s="479">
        <v>15.77</v>
      </c>
      <c r="J23" s="479">
        <v>0</v>
      </c>
      <c r="K23" s="479">
        <v>0</v>
      </c>
      <c r="L23" s="479">
        <v>15.77</v>
      </c>
      <c r="M23" s="480">
        <v>197.125</v>
      </c>
      <c r="N23" s="348">
        <v>0</v>
      </c>
      <c r="O23" s="348">
        <v>0</v>
      </c>
    </row>
    <row r="24" spans="1:15">
      <c r="A24" s="280" t="s">
        <v>1048</v>
      </c>
      <c r="B24" s="98" t="s">
        <v>1049</v>
      </c>
      <c r="C24" s="479">
        <v>0</v>
      </c>
      <c r="D24" s="479">
        <v>66850.98</v>
      </c>
      <c r="E24" s="479">
        <v>0</v>
      </c>
      <c r="F24" s="479">
        <v>0</v>
      </c>
      <c r="G24" s="479">
        <v>0</v>
      </c>
      <c r="H24" s="480">
        <v>66850.98</v>
      </c>
      <c r="I24" s="479">
        <v>1264.48</v>
      </c>
      <c r="J24" s="479">
        <v>0</v>
      </c>
      <c r="K24" s="479">
        <v>0</v>
      </c>
      <c r="L24" s="479">
        <v>1264.48</v>
      </c>
      <c r="M24" s="480">
        <v>15806</v>
      </c>
      <c r="N24" s="348">
        <v>0</v>
      </c>
      <c r="O24" s="348">
        <v>0</v>
      </c>
    </row>
    <row r="25" spans="1:15">
      <c r="A25" s="280" t="s">
        <v>1050</v>
      </c>
      <c r="B25" s="98" t="s">
        <v>1051</v>
      </c>
      <c r="C25" s="479">
        <v>476.68</v>
      </c>
      <c r="D25" s="479">
        <v>13550358.609999999</v>
      </c>
      <c r="E25" s="479">
        <v>0</v>
      </c>
      <c r="F25" s="479">
        <v>0</v>
      </c>
      <c r="G25" s="479">
        <v>0</v>
      </c>
      <c r="H25" s="480">
        <v>13550835.289999999</v>
      </c>
      <c r="I25" s="479">
        <v>438025.03</v>
      </c>
      <c r="J25" s="479">
        <v>0</v>
      </c>
      <c r="K25" s="479">
        <v>0</v>
      </c>
      <c r="L25" s="479">
        <v>438025.03</v>
      </c>
      <c r="M25" s="480">
        <v>5475312.875</v>
      </c>
      <c r="N25" s="348">
        <v>5.0000000000000001E-4</v>
      </c>
      <c r="O25" s="348">
        <v>0</v>
      </c>
    </row>
    <row r="26" spans="1:15">
      <c r="A26" s="280" t="s">
        <v>1052</v>
      </c>
      <c r="B26" s="98" t="s">
        <v>1053</v>
      </c>
      <c r="C26" s="479">
        <v>0</v>
      </c>
      <c r="D26" s="479">
        <v>0</v>
      </c>
      <c r="E26" s="479">
        <v>0</v>
      </c>
      <c r="F26" s="479">
        <v>0</v>
      </c>
      <c r="G26" s="479">
        <v>0</v>
      </c>
      <c r="H26" s="480">
        <v>0</v>
      </c>
      <c r="I26" s="479">
        <v>0</v>
      </c>
      <c r="J26" s="479">
        <v>0</v>
      </c>
      <c r="K26" s="479">
        <v>0</v>
      </c>
      <c r="L26" s="479">
        <v>0</v>
      </c>
      <c r="M26" s="480">
        <v>0</v>
      </c>
      <c r="N26" s="348">
        <v>0</v>
      </c>
      <c r="O26" s="348">
        <v>5.0000000000000001E-3</v>
      </c>
    </row>
    <row r="27" spans="1:15">
      <c r="A27" s="280" t="s">
        <v>1054</v>
      </c>
      <c r="B27" s="98" t="s">
        <v>1055</v>
      </c>
      <c r="C27" s="479">
        <v>0</v>
      </c>
      <c r="D27" s="479">
        <v>19790.77</v>
      </c>
      <c r="E27" s="479">
        <v>0</v>
      </c>
      <c r="F27" s="479">
        <v>0</v>
      </c>
      <c r="G27" s="479">
        <v>0</v>
      </c>
      <c r="H27" s="480">
        <v>19790.77</v>
      </c>
      <c r="I27" s="479">
        <v>238.47</v>
      </c>
      <c r="J27" s="479">
        <v>0</v>
      </c>
      <c r="K27" s="479">
        <v>0</v>
      </c>
      <c r="L27" s="479">
        <v>238.47</v>
      </c>
      <c r="M27" s="480">
        <v>2980.875</v>
      </c>
      <c r="N27" s="348">
        <v>0</v>
      </c>
      <c r="O27" s="348">
        <v>0</v>
      </c>
    </row>
    <row r="28" spans="1:15">
      <c r="A28" s="280" t="s">
        <v>1056</v>
      </c>
      <c r="B28" s="98" t="s">
        <v>1057</v>
      </c>
      <c r="C28" s="479">
        <v>0</v>
      </c>
      <c r="D28" s="479">
        <v>1023712.1</v>
      </c>
      <c r="E28" s="479">
        <v>0</v>
      </c>
      <c r="F28" s="479">
        <v>0</v>
      </c>
      <c r="G28" s="479">
        <v>0</v>
      </c>
      <c r="H28" s="480">
        <v>1023712.1</v>
      </c>
      <c r="I28" s="479">
        <v>37702.22</v>
      </c>
      <c r="J28" s="479">
        <v>0</v>
      </c>
      <c r="K28" s="479">
        <v>0</v>
      </c>
      <c r="L28" s="479">
        <v>37702.22</v>
      </c>
      <c r="M28" s="480">
        <v>471277.75</v>
      </c>
      <c r="N28" s="348">
        <v>0</v>
      </c>
      <c r="O28" s="348">
        <v>0.01</v>
      </c>
    </row>
    <row r="29" spans="1:15">
      <c r="A29" s="280" t="s">
        <v>1058</v>
      </c>
      <c r="B29" s="98" t="s">
        <v>1059</v>
      </c>
      <c r="C29" s="479">
        <v>0</v>
      </c>
      <c r="D29" s="479">
        <v>1768566.88</v>
      </c>
      <c r="E29" s="479">
        <v>0</v>
      </c>
      <c r="F29" s="479">
        <v>0</v>
      </c>
      <c r="G29" s="479">
        <v>0</v>
      </c>
      <c r="H29" s="480">
        <v>1768566.88</v>
      </c>
      <c r="I29" s="479">
        <v>92973.69</v>
      </c>
      <c r="J29" s="479">
        <v>0</v>
      </c>
      <c r="K29" s="479">
        <v>0</v>
      </c>
      <c r="L29" s="479">
        <v>92973.69</v>
      </c>
      <c r="M29" s="480">
        <v>1162171.125</v>
      </c>
      <c r="N29" s="348">
        <v>1E-4</v>
      </c>
      <c r="O29" s="348">
        <v>1.7500000000000002E-2</v>
      </c>
    </row>
    <row r="30" spans="1:15">
      <c r="A30" s="280" t="s">
        <v>1060</v>
      </c>
      <c r="B30" s="98" t="s">
        <v>1061</v>
      </c>
      <c r="C30" s="479">
        <v>12807685.939999999</v>
      </c>
      <c r="D30" s="479">
        <v>87239024.439999998</v>
      </c>
      <c r="E30" s="479">
        <v>0</v>
      </c>
      <c r="F30" s="479">
        <v>0</v>
      </c>
      <c r="G30" s="479">
        <v>0</v>
      </c>
      <c r="H30" s="480">
        <v>100046710.38</v>
      </c>
      <c r="I30" s="479">
        <v>3692569.28</v>
      </c>
      <c r="J30" s="479">
        <v>0</v>
      </c>
      <c r="K30" s="479">
        <v>0</v>
      </c>
      <c r="L30" s="479">
        <v>3692569.28</v>
      </c>
      <c r="M30" s="480">
        <v>46157116</v>
      </c>
      <c r="N30" s="348">
        <v>4.5999999999999999E-3</v>
      </c>
      <c r="O30" s="348">
        <v>7.4999999999999997E-3</v>
      </c>
    </row>
    <row r="31" spans="1:15">
      <c r="A31" s="280" t="s">
        <v>1062</v>
      </c>
      <c r="B31" s="98" t="s">
        <v>1063</v>
      </c>
      <c r="C31" s="479">
        <v>0</v>
      </c>
      <c r="D31" s="479">
        <v>1954.35</v>
      </c>
      <c r="E31" s="479">
        <v>0</v>
      </c>
      <c r="F31" s="479">
        <v>0</v>
      </c>
      <c r="G31" s="479">
        <v>0</v>
      </c>
      <c r="H31" s="480">
        <v>1954.35</v>
      </c>
      <c r="I31" s="479">
        <v>11.91</v>
      </c>
      <c r="J31" s="479">
        <v>0</v>
      </c>
      <c r="K31" s="479">
        <v>0</v>
      </c>
      <c r="L31" s="479">
        <v>11.91</v>
      </c>
      <c r="M31" s="480">
        <v>148.875</v>
      </c>
      <c r="N31" s="348">
        <v>0</v>
      </c>
      <c r="O31" s="348">
        <v>2.5000000000000001E-2</v>
      </c>
    </row>
    <row r="32" spans="1:15">
      <c r="A32" s="280" t="s">
        <v>1064</v>
      </c>
      <c r="B32" s="98" t="s">
        <v>1065</v>
      </c>
      <c r="C32" s="479">
        <v>0</v>
      </c>
      <c r="D32" s="479">
        <v>3650.88</v>
      </c>
      <c r="E32" s="479">
        <v>0</v>
      </c>
      <c r="F32" s="479">
        <v>0</v>
      </c>
      <c r="G32" s="479">
        <v>0</v>
      </c>
      <c r="H32" s="480">
        <v>3650.88</v>
      </c>
      <c r="I32" s="479">
        <v>11.31</v>
      </c>
      <c r="J32" s="479">
        <v>0</v>
      </c>
      <c r="K32" s="479">
        <v>0</v>
      </c>
      <c r="L32" s="479">
        <v>11.31</v>
      </c>
      <c r="M32" s="480">
        <v>141.375</v>
      </c>
      <c r="N32" s="348">
        <v>0</v>
      </c>
      <c r="O32" s="348">
        <v>0</v>
      </c>
    </row>
    <row r="33" spans="1:15" s="452" customFormat="1">
      <c r="A33" s="280" t="s">
        <v>1066</v>
      </c>
      <c r="B33" s="98" t="s">
        <v>1067</v>
      </c>
      <c r="C33" s="479">
        <v>0</v>
      </c>
      <c r="D33" s="479">
        <v>204.77</v>
      </c>
      <c r="E33" s="479">
        <v>0</v>
      </c>
      <c r="F33" s="479">
        <v>0</v>
      </c>
      <c r="G33" s="479">
        <v>0</v>
      </c>
      <c r="H33" s="480">
        <v>204.77</v>
      </c>
      <c r="I33" s="479">
        <v>0.63</v>
      </c>
      <c r="J33" s="479">
        <v>0</v>
      </c>
      <c r="K33" s="479">
        <v>0</v>
      </c>
      <c r="L33" s="479">
        <v>0.63</v>
      </c>
      <c r="M33" s="480">
        <v>7.875</v>
      </c>
      <c r="N33" s="348">
        <v>0</v>
      </c>
      <c r="O33" s="348">
        <v>0</v>
      </c>
    </row>
    <row r="34" spans="1:15" s="452" customFormat="1">
      <c r="A34" s="280" t="s">
        <v>1068</v>
      </c>
      <c r="B34" s="98" t="s">
        <v>1069</v>
      </c>
      <c r="C34" s="479">
        <v>0</v>
      </c>
      <c r="D34" s="479">
        <v>0</v>
      </c>
      <c r="E34" s="479">
        <v>0</v>
      </c>
      <c r="F34" s="479">
        <v>0</v>
      </c>
      <c r="G34" s="479">
        <v>0</v>
      </c>
      <c r="H34" s="480">
        <v>0</v>
      </c>
      <c r="I34" s="479">
        <v>0</v>
      </c>
      <c r="J34" s="479">
        <v>0</v>
      </c>
      <c r="K34" s="479">
        <v>0</v>
      </c>
      <c r="L34" s="479">
        <v>0</v>
      </c>
      <c r="M34" s="480">
        <v>0</v>
      </c>
      <c r="N34" s="348">
        <v>0</v>
      </c>
      <c r="O34" s="348">
        <v>1.4999999999999999E-2</v>
      </c>
    </row>
    <row r="35" spans="1:15" s="452" customFormat="1">
      <c r="A35" s="280" t="s">
        <v>1070</v>
      </c>
      <c r="B35" s="98" t="s">
        <v>1071</v>
      </c>
      <c r="C35" s="479">
        <v>0</v>
      </c>
      <c r="D35" s="479">
        <v>78400.639999999999</v>
      </c>
      <c r="E35" s="479">
        <v>0</v>
      </c>
      <c r="F35" s="479">
        <v>0</v>
      </c>
      <c r="G35" s="479">
        <v>0</v>
      </c>
      <c r="H35" s="480">
        <v>78400.639999999999</v>
      </c>
      <c r="I35" s="479">
        <v>415.52</v>
      </c>
      <c r="J35" s="479">
        <v>0</v>
      </c>
      <c r="K35" s="479">
        <v>0</v>
      </c>
      <c r="L35" s="479">
        <v>415.52</v>
      </c>
      <c r="M35" s="480">
        <v>5194</v>
      </c>
      <c r="N35" s="348">
        <v>0</v>
      </c>
      <c r="O35" s="348">
        <v>0</v>
      </c>
    </row>
    <row r="36" spans="1:15" s="452" customFormat="1">
      <c r="A36" s="280" t="s">
        <v>1072</v>
      </c>
      <c r="B36" s="98" t="s">
        <v>1073</v>
      </c>
      <c r="C36" s="479">
        <v>2200216.98</v>
      </c>
      <c r="D36" s="479">
        <v>88264.43</v>
      </c>
      <c r="E36" s="479">
        <v>0</v>
      </c>
      <c r="F36" s="479">
        <v>0</v>
      </c>
      <c r="G36" s="479">
        <v>0</v>
      </c>
      <c r="H36" s="480">
        <v>2288481.41</v>
      </c>
      <c r="I36" s="479">
        <v>966.38</v>
      </c>
      <c r="J36" s="479">
        <v>0</v>
      </c>
      <c r="K36" s="479">
        <v>0</v>
      </c>
      <c r="L36" s="479">
        <v>966.38</v>
      </c>
      <c r="M36" s="480">
        <v>12079.75</v>
      </c>
      <c r="N36" s="348">
        <v>0</v>
      </c>
      <c r="O36" s="348">
        <v>0</v>
      </c>
    </row>
    <row r="37" spans="1:15" s="452" customFormat="1">
      <c r="A37" s="280" t="s">
        <v>1074</v>
      </c>
      <c r="B37" s="98" t="s">
        <v>1075</v>
      </c>
      <c r="C37" s="479">
        <v>898934.25</v>
      </c>
      <c r="D37" s="479">
        <v>32319.55</v>
      </c>
      <c r="E37" s="479">
        <v>0</v>
      </c>
      <c r="F37" s="479">
        <v>0</v>
      </c>
      <c r="G37" s="479">
        <v>0</v>
      </c>
      <c r="H37" s="480">
        <v>931253.8</v>
      </c>
      <c r="I37" s="479">
        <v>289.17</v>
      </c>
      <c r="J37" s="479">
        <v>0</v>
      </c>
      <c r="K37" s="479">
        <v>0</v>
      </c>
      <c r="L37" s="479">
        <v>289.17</v>
      </c>
      <c r="M37" s="480">
        <v>3614.625</v>
      </c>
      <c r="N37" s="348">
        <v>0</v>
      </c>
      <c r="O37" s="348">
        <v>0</v>
      </c>
    </row>
    <row r="38" spans="1:15" s="452" customFormat="1">
      <c r="A38" s="280" t="s">
        <v>1076</v>
      </c>
      <c r="B38" s="98" t="s">
        <v>1077</v>
      </c>
      <c r="C38" s="479">
        <v>0</v>
      </c>
      <c r="D38" s="479">
        <v>90.09</v>
      </c>
      <c r="E38" s="479">
        <v>0</v>
      </c>
      <c r="F38" s="479">
        <v>0</v>
      </c>
      <c r="G38" s="479">
        <v>0</v>
      </c>
      <c r="H38" s="480">
        <v>90.09</v>
      </c>
      <c r="I38" s="479">
        <v>0.7</v>
      </c>
      <c r="J38" s="479">
        <v>0</v>
      </c>
      <c r="K38" s="479">
        <v>0</v>
      </c>
      <c r="L38" s="479">
        <v>0.7</v>
      </c>
      <c r="M38" s="480">
        <v>8.75</v>
      </c>
      <c r="N38" s="348">
        <v>0</v>
      </c>
      <c r="O38" s="348">
        <v>0</v>
      </c>
    </row>
    <row r="39" spans="1:15" s="452" customFormat="1">
      <c r="A39" s="280" t="s">
        <v>1078</v>
      </c>
      <c r="B39" s="98" t="s">
        <v>1079</v>
      </c>
      <c r="C39" s="479">
        <v>2718724.49</v>
      </c>
      <c r="D39" s="479">
        <v>829628.51</v>
      </c>
      <c r="E39" s="479">
        <v>0</v>
      </c>
      <c r="F39" s="479">
        <v>0</v>
      </c>
      <c r="G39" s="479">
        <v>0</v>
      </c>
      <c r="H39" s="480">
        <v>3548353</v>
      </c>
      <c r="I39" s="479">
        <v>2581.08</v>
      </c>
      <c r="J39" s="479">
        <v>0</v>
      </c>
      <c r="K39" s="479">
        <v>0</v>
      </c>
      <c r="L39" s="479">
        <v>2581.08</v>
      </c>
      <c r="M39" s="480">
        <v>32263.5</v>
      </c>
      <c r="N39" s="348">
        <v>0</v>
      </c>
      <c r="O39" s="348">
        <v>0.01</v>
      </c>
    </row>
    <row r="40" spans="1:15" s="452" customFormat="1">
      <c r="A40" s="280" t="s">
        <v>1080</v>
      </c>
      <c r="B40" s="98" t="s">
        <v>1081</v>
      </c>
      <c r="C40" s="479">
        <v>57491.27</v>
      </c>
      <c r="D40" s="479">
        <v>1330231.67</v>
      </c>
      <c r="E40" s="479">
        <v>0</v>
      </c>
      <c r="F40" s="479">
        <v>0</v>
      </c>
      <c r="G40" s="479">
        <v>0</v>
      </c>
      <c r="H40" s="480">
        <v>1387722.94</v>
      </c>
      <c r="I40" s="479">
        <v>14530.14</v>
      </c>
      <c r="J40" s="479">
        <v>0</v>
      </c>
      <c r="K40" s="479">
        <v>0</v>
      </c>
      <c r="L40" s="479">
        <v>14530.14</v>
      </c>
      <c r="M40" s="480">
        <v>181626.75</v>
      </c>
      <c r="N40" s="348">
        <v>0</v>
      </c>
      <c r="O40" s="348">
        <v>0.02</v>
      </c>
    </row>
    <row r="41" spans="1:15" s="452" customFormat="1">
      <c r="A41" s="280" t="s">
        <v>1082</v>
      </c>
      <c r="B41" s="98" t="s">
        <v>1083</v>
      </c>
      <c r="C41" s="479">
        <v>0</v>
      </c>
      <c r="D41" s="479">
        <v>98.75</v>
      </c>
      <c r="E41" s="479">
        <v>0</v>
      </c>
      <c r="F41" s="479">
        <v>0</v>
      </c>
      <c r="G41" s="479">
        <v>0</v>
      </c>
      <c r="H41" s="480">
        <v>98.75</v>
      </c>
      <c r="I41" s="479">
        <v>1.7</v>
      </c>
      <c r="J41" s="479">
        <v>0</v>
      </c>
      <c r="K41" s="479">
        <v>0</v>
      </c>
      <c r="L41" s="479">
        <v>1.7</v>
      </c>
      <c r="M41" s="480">
        <v>21.25</v>
      </c>
      <c r="N41" s="348">
        <v>0</v>
      </c>
      <c r="O41" s="348">
        <v>0</v>
      </c>
    </row>
    <row r="42" spans="1:15" s="452" customFormat="1">
      <c r="A42" s="280" t="s">
        <v>1084</v>
      </c>
      <c r="B42" s="98" t="s">
        <v>1085</v>
      </c>
      <c r="C42" s="479">
        <v>0</v>
      </c>
      <c r="D42" s="479">
        <v>3888.64</v>
      </c>
      <c r="E42" s="479">
        <v>0</v>
      </c>
      <c r="F42" s="479">
        <v>0</v>
      </c>
      <c r="G42" s="479">
        <v>0</v>
      </c>
      <c r="H42" s="480">
        <v>3888.64</v>
      </c>
      <c r="I42" s="479">
        <v>20.399999999999999</v>
      </c>
      <c r="J42" s="479">
        <v>0</v>
      </c>
      <c r="K42" s="479">
        <v>0</v>
      </c>
      <c r="L42" s="479">
        <v>20.399999999999999</v>
      </c>
      <c r="M42" s="480">
        <v>254.99999999999997</v>
      </c>
      <c r="N42" s="348">
        <v>0</v>
      </c>
      <c r="O42" s="348">
        <v>0</v>
      </c>
    </row>
    <row r="43" spans="1:15" s="452" customFormat="1">
      <c r="A43" s="280" t="s">
        <v>1086</v>
      </c>
      <c r="B43" s="98" t="s">
        <v>1087</v>
      </c>
      <c r="C43" s="479">
        <v>86182.92</v>
      </c>
      <c r="D43" s="479">
        <v>5590184.4000000004</v>
      </c>
      <c r="E43" s="479">
        <v>0</v>
      </c>
      <c r="F43" s="479">
        <v>0</v>
      </c>
      <c r="G43" s="479">
        <v>0</v>
      </c>
      <c r="H43" s="480">
        <v>5676367.3200000003</v>
      </c>
      <c r="I43" s="479">
        <v>296374.59999999998</v>
      </c>
      <c r="J43" s="479">
        <v>0</v>
      </c>
      <c r="K43" s="479">
        <v>0</v>
      </c>
      <c r="L43" s="479">
        <v>296374.59999999998</v>
      </c>
      <c r="M43" s="480">
        <v>3704682.4999999995</v>
      </c>
      <c r="N43" s="348">
        <v>4.0000000000000002E-4</v>
      </c>
      <c r="O43" s="348">
        <v>0</v>
      </c>
    </row>
    <row r="44" spans="1:15" s="452" customFormat="1">
      <c r="A44" s="280" t="s">
        <v>1088</v>
      </c>
      <c r="B44" s="98" t="s">
        <v>1089</v>
      </c>
      <c r="C44" s="479">
        <v>0</v>
      </c>
      <c r="D44" s="479">
        <v>2995.18</v>
      </c>
      <c r="E44" s="479">
        <v>0</v>
      </c>
      <c r="F44" s="479">
        <v>0</v>
      </c>
      <c r="G44" s="479">
        <v>0</v>
      </c>
      <c r="H44" s="480">
        <v>2995.18</v>
      </c>
      <c r="I44" s="479">
        <v>31.93</v>
      </c>
      <c r="J44" s="479">
        <v>0</v>
      </c>
      <c r="K44" s="479">
        <v>0</v>
      </c>
      <c r="L44" s="479">
        <v>31.93</v>
      </c>
      <c r="M44" s="480">
        <v>399.125</v>
      </c>
      <c r="N44" s="348">
        <v>0</v>
      </c>
      <c r="O44" s="348">
        <v>0.01</v>
      </c>
    </row>
    <row r="45" spans="1:15" s="452" customFormat="1">
      <c r="A45" s="280" t="s">
        <v>1090</v>
      </c>
      <c r="B45" s="98" t="s">
        <v>1091</v>
      </c>
      <c r="C45" s="479">
        <v>233762526.97</v>
      </c>
      <c r="D45" s="479">
        <v>875719819.16999996</v>
      </c>
      <c r="E45" s="479">
        <v>0</v>
      </c>
      <c r="F45" s="479">
        <v>0</v>
      </c>
      <c r="G45" s="479">
        <v>0</v>
      </c>
      <c r="H45" s="480">
        <v>1109482346.1399999</v>
      </c>
      <c r="I45" s="479">
        <v>101682545.16</v>
      </c>
      <c r="J45" s="479">
        <v>0</v>
      </c>
      <c r="K45" s="479">
        <v>0</v>
      </c>
      <c r="L45" s="479">
        <v>101682545.16</v>
      </c>
      <c r="M45" s="480">
        <v>1271031814.5</v>
      </c>
      <c r="N45" s="348">
        <v>0.1273</v>
      </c>
      <c r="O45" s="348">
        <v>1.4999999999999999E-2</v>
      </c>
    </row>
    <row r="46" spans="1:15" s="452" customFormat="1">
      <c r="A46" s="280" t="s">
        <v>1092</v>
      </c>
      <c r="B46" s="98" t="s">
        <v>1093</v>
      </c>
      <c r="C46" s="479">
        <v>13692.09</v>
      </c>
      <c r="D46" s="479">
        <v>2850062.08</v>
      </c>
      <c r="E46" s="479">
        <v>0</v>
      </c>
      <c r="F46" s="479">
        <v>0</v>
      </c>
      <c r="G46" s="479">
        <v>0</v>
      </c>
      <c r="H46" s="480">
        <v>2863754.17</v>
      </c>
      <c r="I46" s="479">
        <v>136127.07</v>
      </c>
      <c r="J46" s="479">
        <v>0</v>
      </c>
      <c r="K46" s="479">
        <v>0</v>
      </c>
      <c r="L46" s="479">
        <v>136127.07</v>
      </c>
      <c r="M46" s="480">
        <v>1701588.375</v>
      </c>
      <c r="N46" s="348">
        <v>2.0000000000000001E-4</v>
      </c>
      <c r="O46" s="348">
        <v>0</v>
      </c>
    </row>
    <row r="47" spans="1:15" s="452" customFormat="1">
      <c r="A47" s="280" t="s">
        <v>1094</v>
      </c>
      <c r="B47" s="98" t="s">
        <v>1095</v>
      </c>
      <c r="C47" s="479">
        <v>0</v>
      </c>
      <c r="D47" s="479">
        <v>1605.53</v>
      </c>
      <c r="E47" s="479">
        <v>0</v>
      </c>
      <c r="F47" s="479">
        <v>0</v>
      </c>
      <c r="G47" s="479">
        <v>0</v>
      </c>
      <c r="H47" s="480">
        <v>1605.53</v>
      </c>
      <c r="I47" s="479">
        <v>32.5</v>
      </c>
      <c r="J47" s="479">
        <v>0</v>
      </c>
      <c r="K47" s="479">
        <v>0</v>
      </c>
      <c r="L47" s="479">
        <v>32.5</v>
      </c>
      <c r="M47" s="480">
        <v>406.25</v>
      </c>
      <c r="N47" s="348">
        <v>0</v>
      </c>
      <c r="O47" s="348">
        <v>0</v>
      </c>
    </row>
    <row r="48" spans="1:15" s="452" customFormat="1">
      <c r="A48" s="280" t="s">
        <v>1096</v>
      </c>
      <c r="B48" s="98" t="s">
        <v>1097</v>
      </c>
      <c r="C48" s="479">
        <v>318790.65000000002</v>
      </c>
      <c r="D48" s="479">
        <v>5076.16</v>
      </c>
      <c r="E48" s="479">
        <v>0</v>
      </c>
      <c r="F48" s="479">
        <v>0</v>
      </c>
      <c r="G48" s="479">
        <v>0</v>
      </c>
      <c r="H48" s="480">
        <v>323866.81</v>
      </c>
      <c r="I48" s="479">
        <v>91.49</v>
      </c>
      <c r="J48" s="479">
        <v>0</v>
      </c>
      <c r="K48" s="479">
        <v>0</v>
      </c>
      <c r="L48" s="479">
        <v>91.49</v>
      </c>
      <c r="M48" s="480">
        <v>1143.625</v>
      </c>
      <c r="N48" s="348">
        <v>0</v>
      </c>
      <c r="O48" s="348">
        <v>1.4999999999999999E-2</v>
      </c>
    </row>
    <row r="49" spans="1:15" s="452" customFormat="1">
      <c r="A49" s="280" t="s">
        <v>1098</v>
      </c>
      <c r="B49" s="98" t="s">
        <v>1099</v>
      </c>
      <c r="C49" s="479">
        <v>0</v>
      </c>
      <c r="D49" s="479">
        <v>11036.83</v>
      </c>
      <c r="E49" s="479">
        <v>0</v>
      </c>
      <c r="F49" s="479">
        <v>0</v>
      </c>
      <c r="G49" s="479">
        <v>0</v>
      </c>
      <c r="H49" s="480">
        <v>11036.83</v>
      </c>
      <c r="I49" s="479">
        <v>229.05</v>
      </c>
      <c r="J49" s="479">
        <v>0</v>
      </c>
      <c r="K49" s="479">
        <v>0</v>
      </c>
      <c r="L49" s="479">
        <v>229.05</v>
      </c>
      <c r="M49" s="480">
        <v>2863.125</v>
      </c>
      <c r="N49" s="348">
        <v>0</v>
      </c>
      <c r="O49" s="348">
        <v>0</v>
      </c>
    </row>
    <row r="50" spans="1:15" s="452" customFormat="1">
      <c r="A50" s="280" t="s">
        <v>1100</v>
      </c>
      <c r="B50" s="98" t="s">
        <v>1101</v>
      </c>
      <c r="C50" s="479">
        <v>0</v>
      </c>
      <c r="D50" s="479">
        <v>6402.54</v>
      </c>
      <c r="E50" s="479">
        <v>0</v>
      </c>
      <c r="F50" s="479">
        <v>0</v>
      </c>
      <c r="G50" s="479">
        <v>0</v>
      </c>
      <c r="H50" s="480">
        <v>6402.54</v>
      </c>
      <c r="I50" s="479">
        <v>33.51</v>
      </c>
      <c r="J50" s="479">
        <v>0</v>
      </c>
      <c r="K50" s="479">
        <v>0</v>
      </c>
      <c r="L50" s="479">
        <v>33.51</v>
      </c>
      <c r="M50" s="480">
        <v>418.875</v>
      </c>
      <c r="N50" s="348">
        <v>0</v>
      </c>
      <c r="O50" s="348">
        <v>0</v>
      </c>
    </row>
    <row r="51" spans="1:15" s="452" customFormat="1">
      <c r="A51" s="280" t="s">
        <v>1102</v>
      </c>
      <c r="B51" s="98" t="s">
        <v>1103</v>
      </c>
      <c r="C51" s="479">
        <v>0</v>
      </c>
      <c r="D51" s="479">
        <v>0</v>
      </c>
      <c r="E51" s="479">
        <v>0</v>
      </c>
      <c r="F51" s="479">
        <v>0</v>
      </c>
      <c r="G51" s="479">
        <v>0</v>
      </c>
      <c r="H51" s="480">
        <v>0</v>
      </c>
      <c r="I51" s="479">
        <v>0</v>
      </c>
      <c r="J51" s="479">
        <v>0</v>
      </c>
      <c r="K51" s="479">
        <v>0</v>
      </c>
      <c r="L51" s="479">
        <v>0</v>
      </c>
      <c r="M51" s="480">
        <v>0</v>
      </c>
      <c r="N51" s="348">
        <v>0</v>
      </c>
      <c r="O51" s="348">
        <v>2.5000000000000001E-2</v>
      </c>
    </row>
    <row r="52" spans="1:15" s="452" customFormat="1">
      <c r="A52" s="280" t="s">
        <v>1104</v>
      </c>
      <c r="B52" s="98" t="s">
        <v>1105</v>
      </c>
      <c r="C52" s="479">
        <v>1790574.3</v>
      </c>
      <c r="D52" s="479">
        <v>4431669.97</v>
      </c>
      <c r="E52" s="479">
        <v>0</v>
      </c>
      <c r="F52" s="479">
        <v>0</v>
      </c>
      <c r="G52" s="479">
        <v>0</v>
      </c>
      <c r="H52" s="480">
        <v>6222244.2699999996</v>
      </c>
      <c r="I52" s="479">
        <v>153183.16</v>
      </c>
      <c r="J52" s="479">
        <v>0</v>
      </c>
      <c r="K52" s="479">
        <v>0</v>
      </c>
      <c r="L52" s="479">
        <v>153183.16</v>
      </c>
      <c r="M52" s="480">
        <v>1914789.5</v>
      </c>
      <c r="N52" s="348">
        <v>2.0000000000000001E-4</v>
      </c>
      <c r="O52" s="348">
        <v>0</v>
      </c>
    </row>
    <row r="53" spans="1:15" s="452" customFormat="1">
      <c r="A53" s="280" t="s">
        <v>1106</v>
      </c>
      <c r="B53" s="98" t="s">
        <v>1107</v>
      </c>
      <c r="C53" s="479">
        <v>0</v>
      </c>
      <c r="D53" s="479">
        <v>7125.11</v>
      </c>
      <c r="E53" s="479">
        <v>0</v>
      </c>
      <c r="F53" s="479">
        <v>0</v>
      </c>
      <c r="G53" s="479">
        <v>0</v>
      </c>
      <c r="H53" s="480">
        <v>7125.11</v>
      </c>
      <c r="I53" s="479">
        <v>56.94</v>
      </c>
      <c r="J53" s="479">
        <v>0</v>
      </c>
      <c r="K53" s="479">
        <v>0</v>
      </c>
      <c r="L53" s="479">
        <v>56.94</v>
      </c>
      <c r="M53" s="480">
        <v>711.75</v>
      </c>
      <c r="N53" s="348">
        <v>0</v>
      </c>
      <c r="O53" s="348">
        <v>0</v>
      </c>
    </row>
    <row r="54" spans="1:15" s="452" customFormat="1">
      <c r="A54" s="280" t="s">
        <v>1108</v>
      </c>
      <c r="B54" s="98" t="s">
        <v>1109</v>
      </c>
      <c r="C54" s="479">
        <v>0</v>
      </c>
      <c r="D54" s="479">
        <v>3541.87</v>
      </c>
      <c r="E54" s="479">
        <v>0</v>
      </c>
      <c r="F54" s="479">
        <v>0</v>
      </c>
      <c r="G54" s="479">
        <v>0</v>
      </c>
      <c r="H54" s="480">
        <v>3541.87</v>
      </c>
      <c r="I54" s="479">
        <v>68.760000000000005</v>
      </c>
      <c r="J54" s="479">
        <v>0</v>
      </c>
      <c r="K54" s="479">
        <v>0</v>
      </c>
      <c r="L54" s="479">
        <v>68.760000000000005</v>
      </c>
      <c r="M54" s="480">
        <v>859.50000000000011</v>
      </c>
      <c r="N54" s="348">
        <v>0</v>
      </c>
      <c r="O54" s="348">
        <v>0</v>
      </c>
    </row>
    <row r="55" spans="1:15" s="452" customFormat="1">
      <c r="A55" s="280" t="s">
        <v>1110</v>
      </c>
      <c r="B55" s="98" t="s">
        <v>1111</v>
      </c>
      <c r="C55" s="479">
        <v>0</v>
      </c>
      <c r="D55" s="479">
        <v>0</v>
      </c>
      <c r="E55" s="479">
        <v>0</v>
      </c>
      <c r="F55" s="479">
        <v>0</v>
      </c>
      <c r="G55" s="479">
        <v>0</v>
      </c>
      <c r="H55" s="480">
        <v>0</v>
      </c>
      <c r="I55" s="479">
        <v>0</v>
      </c>
      <c r="J55" s="479">
        <v>0</v>
      </c>
      <c r="K55" s="479">
        <v>0</v>
      </c>
      <c r="L55" s="479">
        <v>0</v>
      </c>
      <c r="M55" s="480">
        <v>0</v>
      </c>
      <c r="N55" s="348">
        <v>0</v>
      </c>
      <c r="O55" s="348">
        <v>0.01</v>
      </c>
    </row>
    <row r="56" spans="1:15" s="452" customFormat="1">
      <c r="A56" s="280" t="s">
        <v>1112</v>
      </c>
      <c r="B56" s="98" t="s">
        <v>1113</v>
      </c>
      <c r="C56" s="479">
        <v>0</v>
      </c>
      <c r="D56" s="479">
        <v>2504247.5699999998</v>
      </c>
      <c r="E56" s="479">
        <v>0</v>
      </c>
      <c r="F56" s="479">
        <v>0</v>
      </c>
      <c r="G56" s="479">
        <v>0</v>
      </c>
      <c r="H56" s="480">
        <v>2504247.5699999998</v>
      </c>
      <c r="I56" s="479">
        <v>128863.29</v>
      </c>
      <c r="J56" s="479">
        <v>0</v>
      </c>
      <c r="K56" s="479">
        <v>0</v>
      </c>
      <c r="L56" s="479">
        <v>128863.29</v>
      </c>
      <c r="M56" s="480">
        <v>1610791.125</v>
      </c>
      <c r="N56" s="348">
        <v>2.0000000000000001E-4</v>
      </c>
      <c r="O56" s="348">
        <v>0</v>
      </c>
    </row>
    <row r="57" spans="1:15" s="452" customFormat="1">
      <c r="A57" s="280" t="s">
        <v>1114</v>
      </c>
      <c r="B57" s="98" t="s">
        <v>1115</v>
      </c>
      <c r="C57" s="479">
        <v>0</v>
      </c>
      <c r="D57" s="479">
        <v>84.36</v>
      </c>
      <c r="E57" s="479">
        <v>0</v>
      </c>
      <c r="F57" s="479">
        <v>0</v>
      </c>
      <c r="G57" s="479">
        <v>0</v>
      </c>
      <c r="H57" s="480">
        <v>84.36</v>
      </c>
      <c r="I57" s="479">
        <v>6.37</v>
      </c>
      <c r="J57" s="479">
        <v>0</v>
      </c>
      <c r="K57" s="479">
        <v>0</v>
      </c>
      <c r="L57" s="479">
        <v>6.37</v>
      </c>
      <c r="M57" s="480">
        <v>79.625</v>
      </c>
      <c r="N57" s="348">
        <v>0</v>
      </c>
      <c r="O57" s="348">
        <v>0</v>
      </c>
    </row>
    <row r="58" spans="1:15" s="452" customFormat="1">
      <c r="A58" s="280" t="s">
        <v>1116</v>
      </c>
      <c r="B58" s="98" t="s">
        <v>1117</v>
      </c>
      <c r="C58" s="479">
        <v>7022.08</v>
      </c>
      <c r="D58" s="479">
        <v>0</v>
      </c>
      <c r="E58" s="479">
        <v>0</v>
      </c>
      <c r="F58" s="479">
        <v>0</v>
      </c>
      <c r="G58" s="479">
        <v>0</v>
      </c>
      <c r="H58" s="480">
        <v>7022.08</v>
      </c>
      <c r="I58" s="479">
        <v>0</v>
      </c>
      <c r="J58" s="479">
        <v>0</v>
      </c>
      <c r="K58" s="479">
        <v>0</v>
      </c>
      <c r="L58" s="479">
        <v>0</v>
      </c>
      <c r="M58" s="480">
        <v>0</v>
      </c>
      <c r="N58" s="348">
        <v>0</v>
      </c>
      <c r="O58" s="348">
        <v>0.01</v>
      </c>
    </row>
    <row r="59" spans="1:15" s="452" customFormat="1">
      <c r="A59" s="280" t="s">
        <v>1118</v>
      </c>
      <c r="B59" s="98" t="s">
        <v>1119</v>
      </c>
      <c r="C59" s="479">
        <v>4493221.87</v>
      </c>
      <c r="D59" s="479">
        <v>18896848.309999999</v>
      </c>
      <c r="E59" s="479">
        <v>0</v>
      </c>
      <c r="F59" s="479">
        <v>0</v>
      </c>
      <c r="G59" s="479">
        <v>0</v>
      </c>
      <c r="H59" s="480">
        <v>23390070.18</v>
      </c>
      <c r="I59" s="479">
        <v>840663.24</v>
      </c>
      <c r="J59" s="479">
        <v>0</v>
      </c>
      <c r="K59" s="479">
        <v>0</v>
      </c>
      <c r="L59" s="479">
        <v>840663.24</v>
      </c>
      <c r="M59" s="480">
        <v>10508290.5</v>
      </c>
      <c r="N59" s="348">
        <v>1.1000000000000001E-3</v>
      </c>
      <c r="O59" s="348">
        <v>5.0000000000000001E-3</v>
      </c>
    </row>
    <row r="60" spans="1:15" s="452" customFormat="1">
      <c r="A60" s="280" t="s">
        <v>1120</v>
      </c>
      <c r="B60" s="98" t="s">
        <v>1121</v>
      </c>
      <c r="C60" s="479">
        <v>2660.28</v>
      </c>
      <c r="D60" s="479">
        <v>114.03</v>
      </c>
      <c r="E60" s="479">
        <v>0</v>
      </c>
      <c r="F60" s="479">
        <v>0</v>
      </c>
      <c r="G60" s="479">
        <v>0</v>
      </c>
      <c r="H60" s="480">
        <v>2774.3100000000004</v>
      </c>
      <c r="I60" s="479">
        <v>6.84</v>
      </c>
      <c r="J60" s="479">
        <v>0</v>
      </c>
      <c r="K60" s="479">
        <v>0</v>
      </c>
      <c r="L60" s="479">
        <v>6.84</v>
      </c>
      <c r="M60" s="480">
        <v>85.5</v>
      </c>
      <c r="N60" s="348">
        <v>0</v>
      </c>
      <c r="O60" s="348">
        <v>0</v>
      </c>
    </row>
    <row r="61" spans="1:15" s="452" customFormat="1">
      <c r="A61" s="280" t="s">
        <v>1122</v>
      </c>
      <c r="B61" s="98" t="s">
        <v>1123</v>
      </c>
      <c r="C61" s="479">
        <v>0</v>
      </c>
      <c r="D61" s="479">
        <v>9346.67</v>
      </c>
      <c r="E61" s="479">
        <v>0</v>
      </c>
      <c r="F61" s="479">
        <v>0</v>
      </c>
      <c r="G61" s="479">
        <v>0</v>
      </c>
      <c r="H61" s="480">
        <v>9346.67</v>
      </c>
      <c r="I61" s="479">
        <v>28.43</v>
      </c>
      <c r="J61" s="479">
        <v>0</v>
      </c>
      <c r="K61" s="479">
        <v>0</v>
      </c>
      <c r="L61" s="479">
        <v>28.43</v>
      </c>
      <c r="M61" s="480">
        <v>355.375</v>
      </c>
      <c r="N61" s="348">
        <v>0</v>
      </c>
      <c r="O61" s="348">
        <v>0</v>
      </c>
    </row>
    <row r="62" spans="1:15" s="452" customFormat="1">
      <c r="A62" s="280" t="s">
        <v>1124</v>
      </c>
      <c r="B62" s="98" t="s">
        <v>1125</v>
      </c>
      <c r="C62" s="479">
        <v>0</v>
      </c>
      <c r="D62" s="479">
        <v>21478.3</v>
      </c>
      <c r="E62" s="479">
        <v>0</v>
      </c>
      <c r="F62" s="479">
        <v>0</v>
      </c>
      <c r="G62" s="479">
        <v>0</v>
      </c>
      <c r="H62" s="480">
        <v>21478.3</v>
      </c>
      <c r="I62" s="479">
        <v>672.67</v>
      </c>
      <c r="J62" s="479">
        <v>0</v>
      </c>
      <c r="K62" s="479">
        <v>0</v>
      </c>
      <c r="L62" s="479">
        <v>672.67</v>
      </c>
      <c r="M62" s="480">
        <v>8408.375</v>
      </c>
      <c r="N62" s="348">
        <v>0</v>
      </c>
      <c r="O62" s="348">
        <v>0</v>
      </c>
    </row>
    <row r="63" spans="1:15" s="452" customFormat="1">
      <c r="A63" s="280" t="s">
        <v>1126</v>
      </c>
      <c r="B63" s="98" t="s">
        <v>1127</v>
      </c>
      <c r="C63" s="479">
        <v>18336561.940000001</v>
      </c>
      <c r="D63" s="479">
        <v>2523801.2999999998</v>
      </c>
      <c r="E63" s="479">
        <v>0</v>
      </c>
      <c r="F63" s="479">
        <v>0</v>
      </c>
      <c r="G63" s="479">
        <v>0</v>
      </c>
      <c r="H63" s="480">
        <v>20860363.240000002</v>
      </c>
      <c r="I63" s="479">
        <v>1626094.5</v>
      </c>
      <c r="J63" s="479">
        <v>0</v>
      </c>
      <c r="K63" s="479">
        <v>0</v>
      </c>
      <c r="L63" s="479">
        <v>1626094.5</v>
      </c>
      <c r="M63" s="480">
        <v>20326181.25</v>
      </c>
      <c r="N63" s="348">
        <v>2E-3</v>
      </c>
      <c r="O63" s="348">
        <v>0</v>
      </c>
    </row>
    <row r="64" spans="1:15" s="452" customFormat="1">
      <c r="A64" s="280" t="s">
        <v>1128</v>
      </c>
      <c r="B64" s="98" t="s">
        <v>1204</v>
      </c>
      <c r="C64" s="479">
        <v>1268011603.9300001</v>
      </c>
      <c r="D64" s="479">
        <v>10896574.25</v>
      </c>
      <c r="E64" s="479">
        <v>0</v>
      </c>
      <c r="F64" s="479">
        <v>0</v>
      </c>
      <c r="G64" s="479">
        <v>0</v>
      </c>
      <c r="H64" s="480">
        <v>1278908178.1800001</v>
      </c>
      <c r="I64" s="479">
        <v>68113687.430000007</v>
      </c>
      <c r="J64" s="479">
        <v>0</v>
      </c>
      <c r="K64" s="479">
        <v>0</v>
      </c>
      <c r="L64" s="479">
        <v>68113687.430000007</v>
      </c>
      <c r="M64" s="480">
        <v>851421092.87500012</v>
      </c>
      <c r="N64" s="348">
        <v>8.5300000000000001E-2</v>
      </c>
      <c r="O64" s="348">
        <v>7.4999999999999997E-3</v>
      </c>
    </row>
    <row r="65" spans="1:15" s="452" customFormat="1">
      <c r="A65" s="280" t="s">
        <v>1129</v>
      </c>
      <c r="B65" s="98" t="s">
        <v>1130</v>
      </c>
      <c r="C65" s="479">
        <v>186141.61</v>
      </c>
      <c r="D65" s="479">
        <v>0</v>
      </c>
      <c r="E65" s="479">
        <v>0</v>
      </c>
      <c r="F65" s="479">
        <v>0</v>
      </c>
      <c r="G65" s="479">
        <v>0</v>
      </c>
      <c r="H65" s="480">
        <v>186141.61</v>
      </c>
      <c r="I65" s="479">
        <v>6882.37</v>
      </c>
      <c r="J65" s="479">
        <v>0</v>
      </c>
      <c r="K65" s="479">
        <v>0</v>
      </c>
      <c r="L65" s="479">
        <v>6882.37</v>
      </c>
      <c r="M65" s="480">
        <v>86029.625</v>
      </c>
      <c r="N65" s="348">
        <v>0</v>
      </c>
      <c r="O65" s="348">
        <v>0</v>
      </c>
    </row>
    <row r="66" spans="1:15" s="452" customFormat="1">
      <c r="A66" s="280" t="s">
        <v>1131</v>
      </c>
      <c r="B66" s="98" t="s">
        <v>1132</v>
      </c>
      <c r="C66" s="479">
        <v>0</v>
      </c>
      <c r="D66" s="479">
        <v>477090.48</v>
      </c>
      <c r="E66" s="479">
        <v>0</v>
      </c>
      <c r="F66" s="479">
        <v>0</v>
      </c>
      <c r="G66" s="479">
        <v>0</v>
      </c>
      <c r="H66" s="480">
        <v>477090.48</v>
      </c>
      <c r="I66" s="479">
        <v>17370.07</v>
      </c>
      <c r="J66" s="479">
        <v>0</v>
      </c>
      <c r="K66" s="479">
        <v>0</v>
      </c>
      <c r="L66" s="479">
        <v>17370.07</v>
      </c>
      <c r="M66" s="480">
        <v>217125.875</v>
      </c>
      <c r="N66" s="348">
        <v>0</v>
      </c>
      <c r="O66" s="348">
        <v>0</v>
      </c>
    </row>
    <row r="67" spans="1:15" s="452" customFormat="1">
      <c r="A67" s="280" t="s">
        <v>1133</v>
      </c>
      <c r="B67" s="98" t="s">
        <v>1134</v>
      </c>
      <c r="C67" s="479">
        <v>0</v>
      </c>
      <c r="D67" s="479">
        <v>2047.45</v>
      </c>
      <c r="E67" s="479">
        <v>0</v>
      </c>
      <c r="F67" s="479">
        <v>0</v>
      </c>
      <c r="G67" s="479">
        <v>0</v>
      </c>
      <c r="H67" s="480">
        <v>2047.45</v>
      </c>
      <c r="I67" s="479">
        <v>12.85</v>
      </c>
      <c r="J67" s="479">
        <v>0</v>
      </c>
      <c r="K67" s="479">
        <v>0</v>
      </c>
      <c r="L67" s="479">
        <v>12.85</v>
      </c>
      <c r="M67" s="480">
        <v>160.625</v>
      </c>
      <c r="N67" s="348">
        <v>0</v>
      </c>
      <c r="O67" s="348">
        <v>0</v>
      </c>
    </row>
    <row r="68" spans="1:15" s="452" customFormat="1">
      <c r="A68" s="280" t="s">
        <v>1135</v>
      </c>
      <c r="B68" s="98" t="s">
        <v>1136</v>
      </c>
      <c r="C68" s="479">
        <v>0</v>
      </c>
      <c r="D68" s="479">
        <v>6075.97</v>
      </c>
      <c r="E68" s="479">
        <v>0</v>
      </c>
      <c r="F68" s="479">
        <v>0</v>
      </c>
      <c r="G68" s="479">
        <v>0</v>
      </c>
      <c r="H68" s="480">
        <v>6075.97</v>
      </c>
      <c r="I68" s="479">
        <v>20.99</v>
      </c>
      <c r="J68" s="479">
        <v>0</v>
      </c>
      <c r="K68" s="479">
        <v>0</v>
      </c>
      <c r="L68" s="479">
        <v>20.99</v>
      </c>
      <c r="M68" s="480">
        <v>262.375</v>
      </c>
      <c r="N68" s="348">
        <v>0</v>
      </c>
      <c r="O68" s="348">
        <v>0</v>
      </c>
    </row>
    <row r="69" spans="1:15" s="452" customFormat="1">
      <c r="A69" s="280" t="s">
        <v>1137</v>
      </c>
      <c r="B69" s="98" t="s">
        <v>1138</v>
      </c>
      <c r="C69" s="479">
        <v>0</v>
      </c>
      <c r="D69" s="479">
        <v>173.53</v>
      </c>
      <c r="E69" s="479">
        <v>0</v>
      </c>
      <c r="F69" s="479">
        <v>0</v>
      </c>
      <c r="G69" s="479">
        <v>0</v>
      </c>
      <c r="H69" s="480">
        <v>173.53</v>
      </c>
      <c r="I69" s="479">
        <v>0.33</v>
      </c>
      <c r="J69" s="479">
        <v>0</v>
      </c>
      <c r="K69" s="479">
        <v>0</v>
      </c>
      <c r="L69" s="479">
        <v>0.33</v>
      </c>
      <c r="M69" s="480">
        <v>4.125</v>
      </c>
      <c r="N69" s="348">
        <v>0</v>
      </c>
      <c r="O69" s="348">
        <v>0</v>
      </c>
    </row>
    <row r="70" spans="1:15" s="452" customFormat="1">
      <c r="A70" s="280" t="s">
        <v>1139</v>
      </c>
      <c r="B70" s="98" t="s">
        <v>1140</v>
      </c>
      <c r="C70" s="479">
        <v>0</v>
      </c>
      <c r="D70" s="479">
        <v>5905.82</v>
      </c>
      <c r="E70" s="479">
        <v>0</v>
      </c>
      <c r="F70" s="479">
        <v>0</v>
      </c>
      <c r="G70" s="479">
        <v>0</v>
      </c>
      <c r="H70" s="480">
        <v>5905.82</v>
      </c>
      <c r="I70" s="479">
        <v>48.87</v>
      </c>
      <c r="J70" s="479">
        <v>0</v>
      </c>
      <c r="K70" s="479">
        <v>0</v>
      </c>
      <c r="L70" s="479">
        <v>48.87</v>
      </c>
      <c r="M70" s="480">
        <v>610.875</v>
      </c>
      <c r="N70" s="348">
        <v>0</v>
      </c>
      <c r="O70" s="348">
        <v>0</v>
      </c>
    </row>
    <row r="71" spans="1:15" s="452" customFormat="1">
      <c r="A71" s="280" t="s">
        <v>1141</v>
      </c>
      <c r="B71" s="98" t="s">
        <v>1142</v>
      </c>
      <c r="C71" s="479">
        <v>0</v>
      </c>
      <c r="D71" s="479">
        <v>24.83</v>
      </c>
      <c r="E71" s="479">
        <v>0</v>
      </c>
      <c r="F71" s="479">
        <v>0</v>
      </c>
      <c r="G71" s="479">
        <v>0</v>
      </c>
      <c r="H71" s="480">
        <v>24.83</v>
      </c>
      <c r="I71" s="479">
        <v>1.87</v>
      </c>
      <c r="J71" s="479">
        <v>0</v>
      </c>
      <c r="K71" s="479">
        <v>0</v>
      </c>
      <c r="L71" s="479">
        <v>1.87</v>
      </c>
      <c r="M71" s="480">
        <v>23.375</v>
      </c>
      <c r="N71" s="348">
        <v>0</v>
      </c>
      <c r="O71" s="348">
        <v>0</v>
      </c>
    </row>
    <row r="72" spans="1:15" s="452" customFormat="1">
      <c r="A72" s="280" t="s">
        <v>1143</v>
      </c>
      <c r="B72" s="98" t="s">
        <v>1144</v>
      </c>
      <c r="C72" s="479">
        <v>1080682.21</v>
      </c>
      <c r="D72" s="479">
        <v>1458017.71</v>
      </c>
      <c r="E72" s="479">
        <v>0</v>
      </c>
      <c r="F72" s="479">
        <v>0</v>
      </c>
      <c r="G72" s="479">
        <v>0</v>
      </c>
      <c r="H72" s="480">
        <v>2538699.92</v>
      </c>
      <c r="I72" s="479">
        <v>31190.05</v>
      </c>
      <c r="J72" s="479">
        <v>0</v>
      </c>
      <c r="K72" s="479">
        <v>0</v>
      </c>
      <c r="L72" s="479">
        <v>31190.05</v>
      </c>
      <c r="M72" s="480">
        <v>389875.625</v>
      </c>
      <c r="N72" s="348">
        <v>0</v>
      </c>
      <c r="O72" s="348">
        <v>0.02</v>
      </c>
    </row>
    <row r="73" spans="1:15" s="452" customFormat="1">
      <c r="A73" s="280" t="s">
        <v>1145</v>
      </c>
      <c r="B73" s="98" t="s">
        <v>1146</v>
      </c>
      <c r="C73" s="479">
        <v>0</v>
      </c>
      <c r="D73" s="479">
        <v>395879.2</v>
      </c>
      <c r="E73" s="479">
        <v>0</v>
      </c>
      <c r="F73" s="479">
        <v>0</v>
      </c>
      <c r="G73" s="479">
        <v>0</v>
      </c>
      <c r="H73" s="480">
        <v>395879.2</v>
      </c>
      <c r="I73" s="479">
        <v>19948.23</v>
      </c>
      <c r="J73" s="479">
        <v>0</v>
      </c>
      <c r="K73" s="479">
        <v>0</v>
      </c>
      <c r="L73" s="479">
        <v>19948.23</v>
      </c>
      <c r="M73" s="480">
        <v>249352.875</v>
      </c>
      <c r="N73" s="348">
        <v>0</v>
      </c>
      <c r="O73" s="348">
        <v>2.5000000000000001E-2</v>
      </c>
    </row>
    <row r="74" spans="1:15" s="452" customFormat="1">
      <c r="A74" s="280" t="s">
        <v>1147</v>
      </c>
      <c r="B74" s="98" t="s">
        <v>1148</v>
      </c>
      <c r="C74" s="479">
        <v>0</v>
      </c>
      <c r="D74" s="479">
        <v>57.38</v>
      </c>
      <c r="E74" s="479">
        <v>0</v>
      </c>
      <c r="F74" s="479">
        <v>0</v>
      </c>
      <c r="G74" s="479">
        <v>0</v>
      </c>
      <c r="H74" s="480">
        <v>57.38</v>
      </c>
      <c r="I74" s="479">
        <v>4.33</v>
      </c>
      <c r="J74" s="479">
        <v>0</v>
      </c>
      <c r="K74" s="479">
        <v>0</v>
      </c>
      <c r="L74" s="479">
        <v>4.33</v>
      </c>
      <c r="M74" s="480">
        <v>54.125</v>
      </c>
      <c r="N74" s="348">
        <v>0</v>
      </c>
      <c r="O74" s="348">
        <v>0</v>
      </c>
    </row>
    <row r="75" spans="1:15" s="452" customFormat="1">
      <c r="A75" s="280" t="s">
        <v>1149</v>
      </c>
      <c r="B75" s="98" t="s">
        <v>1150</v>
      </c>
      <c r="C75" s="479">
        <v>0</v>
      </c>
      <c r="D75" s="479">
        <v>1658.71</v>
      </c>
      <c r="E75" s="479">
        <v>0</v>
      </c>
      <c r="F75" s="479">
        <v>0</v>
      </c>
      <c r="G75" s="479">
        <v>0</v>
      </c>
      <c r="H75" s="480">
        <v>1658.71</v>
      </c>
      <c r="I75" s="479">
        <v>11.85</v>
      </c>
      <c r="J75" s="479">
        <v>0</v>
      </c>
      <c r="K75" s="479">
        <v>0</v>
      </c>
      <c r="L75" s="479">
        <v>11.85</v>
      </c>
      <c r="M75" s="480">
        <v>148.125</v>
      </c>
      <c r="N75" s="348">
        <v>0</v>
      </c>
      <c r="O75" s="348">
        <v>0</v>
      </c>
    </row>
    <row r="76" spans="1:15" s="452" customFormat="1">
      <c r="A76" s="280" t="s">
        <v>1151</v>
      </c>
      <c r="B76" s="98" t="s">
        <v>1152</v>
      </c>
      <c r="C76" s="479">
        <v>0</v>
      </c>
      <c r="D76" s="479">
        <v>167.61</v>
      </c>
      <c r="E76" s="479">
        <v>0</v>
      </c>
      <c r="F76" s="479">
        <v>0</v>
      </c>
      <c r="G76" s="479">
        <v>0</v>
      </c>
      <c r="H76" s="480">
        <v>167.61</v>
      </c>
      <c r="I76" s="479">
        <v>3.55</v>
      </c>
      <c r="J76" s="479">
        <v>0</v>
      </c>
      <c r="K76" s="479">
        <v>0</v>
      </c>
      <c r="L76" s="479">
        <v>3.55</v>
      </c>
      <c r="M76" s="480">
        <v>44.375</v>
      </c>
      <c r="N76" s="348">
        <v>0</v>
      </c>
      <c r="O76" s="348">
        <v>0</v>
      </c>
    </row>
    <row r="77" spans="1:15" s="452" customFormat="1">
      <c r="A77" s="280" t="s">
        <v>1153</v>
      </c>
      <c r="B77" s="98" t="s">
        <v>1154</v>
      </c>
      <c r="C77" s="479">
        <v>0</v>
      </c>
      <c r="D77" s="479">
        <v>3885.39</v>
      </c>
      <c r="E77" s="479">
        <v>0</v>
      </c>
      <c r="F77" s="479">
        <v>0</v>
      </c>
      <c r="G77" s="479">
        <v>0</v>
      </c>
      <c r="H77" s="480">
        <v>3885.39</v>
      </c>
      <c r="I77" s="479">
        <v>87.48</v>
      </c>
      <c r="J77" s="479">
        <v>0</v>
      </c>
      <c r="K77" s="479">
        <v>0</v>
      </c>
      <c r="L77" s="479">
        <v>87.48</v>
      </c>
      <c r="M77" s="480">
        <v>1093.5</v>
      </c>
      <c r="N77" s="348">
        <v>0</v>
      </c>
      <c r="O77" s="348">
        <v>0</v>
      </c>
    </row>
    <row r="78" spans="1:15" s="452" customFormat="1">
      <c r="A78" s="280" t="s">
        <v>1155</v>
      </c>
      <c r="B78" s="98" t="s">
        <v>1156</v>
      </c>
      <c r="C78" s="479">
        <v>0</v>
      </c>
      <c r="D78" s="479">
        <v>43115.24</v>
      </c>
      <c r="E78" s="479">
        <v>0</v>
      </c>
      <c r="F78" s="479">
        <v>0</v>
      </c>
      <c r="G78" s="479">
        <v>0</v>
      </c>
      <c r="H78" s="480">
        <v>43115.24</v>
      </c>
      <c r="I78" s="479">
        <v>1917.79</v>
      </c>
      <c r="J78" s="479">
        <v>0</v>
      </c>
      <c r="K78" s="479">
        <v>0</v>
      </c>
      <c r="L78" s="479">
        <v>1917.79</v>
      </c>
      <c r="M78" s="480">
        <v>23972.375</v>
      </c>
      <c r="N78" s="348">
        <v>0</v>
      </c>
      <c r="O78" s="348">
        <v>0</v>
      </c>
    </row>
    <row r="79" spans="1:15" s="452" customFormat="1">
      <c r="A79" s="280" t="s">
        <v>1157</v>
      </c>
      <c r="B79" s="98" t="s">
        <v>1158</v>
      </c>
      <c r="C79" s="479">
        <v>625767.86</v>
      </c>
      <c r="D79" s="479">
        <v>325645.12</v>
      </c>
      <c r="E79" s="479">
        <v>0</v>
      </c>
      <c r="F79" s="479">
        <v>0</v>
      </c>
      <c r="G79" s="479">
        <v>0</v>
      </c>
      <c r="H79" s="480">
        <v>951412.98</v>
      </c>
      <c r="I79" s="479">
        <v>3884</v>
      </c>
      <c r="J79" s="479">
        <v>0</v>
      </c>
      <c r="K79" s="479">
        <v>0</v>
      </c>
      <c r="L79" s="479">
        <v>3884</v>
      </c>
      <c r="M79" s="480">
        <v>48550</v>
      </c>
      <c r="N79" s="348">
        <v>0</v>
      </c>
      <c r="O79" s="348">
        <v>0</v>
      </c>
    </row>
    <row r="80" spans="1:15" s="452" customFormat="1">
      <c r="A80" s="280" t="s">
        <v>1159</v>
      </c>
      <c r="B80" s="98" t="s">
        <v>1160</v>
      </c>
      <c r="C80" s="479">
        <v>0</v>
      </c>
      <c r="D80" s="479">
        <v>559.85</v>
      </c>
      <c r="E80" s="479">
        <v>0</v>
      </c>
      <c r="F80" s="479">
        <v>0</v>
      </c>
      <c r="G80" s="479">
        <v>0</v>
      </c>
      <c r="H80" s="480">
        <v>559.85</v>
      </c>
      <c r="I80" s="479">
        <v>3.24</v>
      </c>
      <c r="J80" s="479">
        <v>0</v>
      </c>
      <c r="K80" s="479">
        <v>0</v>
      </c>
      <c r="L80" s="479">
        <v>3.24</v>
      </c>
      <c r="M80" s="480">
        <v>40.5</v>
      </c>
      <c r="N80" s="348">
        <v>0</v>
      </c>
      <c r="O80" s="348">
        <v>0</v>
      </c>
    </row>
    <row r="81" spans="1:15" s="452" customFormat="1">
      <c r="A81" s="280" t="s">
        <v>1161</v>
      </c>
      <c r="B81" s="98" t="s">
        <v>1162</v>
      </c>
      <c r="C81" s="479">
        <v>0</v>
      </c>
      <c r="D81" s="479">
        <v>17616.88</v>
      </c>
      <c r="E81" s="479">
        <v>0</v>
      </c>
      <c r="F81" s="479">
        <v>0</v>
      </c>
      <c r="G81" s="479">
        <v>0</v>
      </c>
      <c r="H81" s="480">
        <v>17616.88</v>
      </c>
      <c r="I81" s="479">
        <v>98.16</v>
      </c>
      <c r="J81" s="479">
        <v>0</v>
      </c>
      <c r="K81" s="479">
        <v>0</v>
      </c>
      <c r="L81" s="479">
        <v>98.16</v>
      </c>
      <c r="M81" s="480">
        <v>1227</v>
      </c>
      <c r="N81" s="348">
        <v>0</v>
      </c>
      <c r="O81" s="348">
        <v>0</v>
      </c>
    </row>
    <row r="82" spans="1:15" s="452" customFormat="1">
      <c r="A82" s="280" t="s">
        <v>1163</v>
      </c>
      <c r="B82" s="98" t="s">
        <v>1164</v>
      </c>
      <c r="C82" s="479">
        <v>0</v>
      </c>
      <c r="D82" s="479">
        <v>168769.35</v>
      </c>
      <c r="E82" s="479">
        <v>0</v>
      </c>
      <c r="F82" s="479">
        <v>0</v>
      </c>
      <c r="G82" s="479">
        <v>0</v>
      </c>
      <c r="H82" s="480">
        <v>168769.35</v>
      </c>
      <c r="I82" s="479">
        <v>3528.19</v>
      </c>
      <c r="J82" s="479">
        <v>0</v>
      </c>
      <c r="K82" s="479">
        <v>0</v>
      </c>
      <c r="L82" s="479">
        <v>3528.19</v>
      </c>
      <c r="M82" s="480">
        <v>44102.375</v>
      </c>
      <c r="N82" s="348">
        <v>0</v>
      </c>
      <c r="O82" s="348">
        <v>0.01</v>
      </c>
    </row>
    <row r="83" spans="1:15" s="452" customFormat="1">
      <c r="A83" s="280" t="s">
        <v>1165</v>
      </c>
      <c r="B83" s="98" t="s">
        <v>1166</v>
      </c>
      <c r="C83" s="479">
        <v>59449633.189999998</v>
      </c>
      <c r="D83" s="479">
        <v>121032673.45</v>
      </c>
      <c r="E83" s="479">
        <v>0</v>
      </c>
      <c r="F83" s="479">
        <v>0</v>
      </c>
      <c r="G83" s="479">
        <v>0</v>
      </c>
      <c r="H83" s="480">
        <v>180482306.63999999</v>
      </c>
      <c r="I83" s="479">
        <v>20640572.420000002</v>
      </c>
      <c r="J83" s="479">
        <v>0</v>
      </c>
      <c r="K83" s="479">
        <v>0</v>
      </c>
      <c r="L83" s="479">
        <v>20640572.420000002</v>
      </c>
      <c r="M83" s="480">
        <v>258007155.25000003</v>
      </c>
      <c r="N83" s="348">
        <v>2.58E-2</v>
      </c>
      <c r="O83" s="348">
        <v>0</v>
      </c>
    </row>
    <row r="84" spans="1:15" s="452" customFormat="1">
      <c r="A84" s="280" t="s">
        <v>1167</v>
      </c>
      <c r="B84" s="98" t="s">
        <v>1168</v>
      </c>
      <c r="C84" s="479">
        <v>0</v>
      </c>
      <c r="D84" s="479">
        <v>90291.28</v>
      </c>
      <c r="E84" s="479">
        <v>0</v>
      </c>
      <c r="F84" s="479">
        <v>0</v>
      </c>
      <c r="G84" s="479">
        <v>0</v>
      </c>
      <c r="H84" s="480">
        <v>90291.28</v>
      </c>
      <c r="I84" s="479">
        <v>550.57000000000005</v>
      </c>
      <c r="J84" s="479">
        <v>0</v>
      </c>
      <c r="K84" s="479">
        <v>0</v>
      </c>
      <c r="L84" s="479">
        <v>550.57000000000005</v>
      </c>
      <c r="M84" s="480">
        <v>6882.1250000000009</v>
      </c>
      <c r="N84" s="348">
        <v>0</v>
      </c>
      <c r="O84" s="348">
        <v>0</v>
      </c>
    </row>
    <row r="85" spans="1:15" s="452" customFormat="1">
      <c r="A85" s="280" t="s">
        <v>1169</v>
      </c>
      <c r="B85" s="98" t="s">
        <v>1170</v>
      </c>
      <c r="C85" s="479">
        <v>0</v>
      </c>
      <c r="D85" s="479">
        <v>5094.29</v>
      </c>
      <c r="E85" s="479">
        <v>0</v>
      </c>
      <c r="F85" s="479">
        <v>0</v>
      </c>
      <c r="G85" s="479">
        <v>0</v>
      </c>
      <c r="H85" s="480">
        <v>5094.29</v>
      </c>
      <c r="I85" s="479">
        <v>29.31</v>
      </c>
      <c r="J85" s="479">
        <v>0</v>
      </c>
      <c r="K85" s="479">
        <v>0</v>
      </c>
      <c r="L85" s="479">
        <v>29.31</v>
      </c>
      <c r="M85" s="480">
        <v>366.375</v>
      </c>
      <c r="N85" s="348">
        <v>0</v>
      </c>
      <c r="O85" s="348">
        <v>0</v>
      </c>
    </row>
    <row r="86" spans="1:15" s="452" customFormat="1">
      <c r="A86" s="280" t="s">
        <v>1171</v>
      </c>
      <c r="B86" s="98" t="s">
        <v>1172</v>
      </c>
      <c r="C86" s="479">
        <v>0</v>
      </c>
      <c r="D86" s="479">
        <v>92266.84</v>
      </c>
      <c r="E86" s="479">
        <v>0</v>
      </c>
      <c r="F86" s="479">
        <v>0</v>
      </c>
      <c r="G86" s="479">
        <v>0</v>
      </c>
      <c r="H86" s="480">
        <v>92266.84</v>
      </c>
      <c r="I86" s="479">
        <v>2051.79</v>
      </c>
      <c r="J86" s="479">
        <v>0</v>
      </c>
      <c r="K86" s="479">
        <v>0</v>
      </c>
      <c r="L86" s="479">
        <v>2051.79</v>
      </c>
      <c r="M86" s="480">
        <v>25647.375</v>
      </c>
      <c r="N86" s="348">
        <v>0</v>
      </c>
      <c r="O86" s="348">
        <v>0.02</v>
      </c>
    </row>
    <row r="87" spans="1:15" s="452" customFormat="1">
      <c r="A87" s="280" t="s">
        <v>1173</v>
      </c>
      <c r="B87" s="98" t="s">
        <v>1174</v>
      </c>
      <c r="C87" s="479">
        <v>0</v>
      </c>
      <c r="D87" s="479">
        <v>371.65</v>
      </c>
      <c r="E87" s="479">
        <v>0</v>
      </c>
      <c r="F87" s="479">
        <v>0</v>
      </c>
      <c r="G87" s="479">
        <v>0</v>
      </c>
      <c r="H87" s="480">
        <v>371.65</v>
      </c>
      <c r="I87" s="479">
        <v>3.2</v>
      </c>
      <c r="J87" s="479">
        <v>0</v>
      </c>
      <c r="K87" s="479">
        <v>0</v>
      </c>
      <c r="L87" s="479">
        <v>3.2</v>
      </c>
      <c r="M87" s="480">
        <v>40</v>
      </c>
      <c r="N87" s="348">
        <v>0</v>
      </c>
      <c r="O87" s="348">
        <v>0</v>
      </c>
    </row>
    <row r="88" spans="1:15" s="452" customFormat="1">
      <c r="A88" s="280" t="s">
        <v>1175</v>
      </c>
      <c r="B88" s="98" t="s">
        <v>1176</v>
      </c>
      <c r="C88" s="479">
        <v>24412.15</v>
      </c>
      <c r="D88" s="479">
        <v>104345143.04000001</v>
      </c>
      <c r="E88" s="479">
        <v>0</v>
      </c>
      <c r="F88" s="479">
        <v>0</v>
      </c>
      <c r="G88" s="479">
        <v>0</v>
      </c>
      <c r="H88" s="480">
        <v>104369555.19000001</v>
      </c>
      <c r="I88" s="479">
        <v>9663327.0099999998</v>
      </c>
      <c r="J88" s="479">
        <v>0</v>
      </c>
      <c r="K88" s="479">
        <v>0</v>
      </c>
      <c r="L88" s="479">
        <v>9663327.0099999998</v>
      </c>
      <c r="M88" s="480">
        <v>120791587.625</v>
      </c>
      <c r="N88" s="348">
        <v>1.21E-2</v>
      </c>
      <c r="O88" s="348">
        <v>5.0000000000000001E-3</v>
      </c>
    </row>
    <row r="89" spans="1:15" s="452" customFormat="1">
      <c r="A89" s="280" t="s">
        <v>1177</v>
      </c>
      <c r="B89" s="98" t="s">
        <v>1178</v>
      </c>
      <c r="C89" s="479">
        <v>40208.589999999997</v>
      </c>
      <c r="D89" s="479">
        <v>349146.41</v>
      </c>
      <c r="E89" s="479">
        <v>0</v>
      </c>
      <c r="F89" s="479">
        <v>0</v>
      </c>
      <c r="G89" s="479">
        <v>0</v>
      </c>
      <c r="H89" s="480">
        <v>389355</v>
      </c>
      <c r="I89" s="479">
        <v>3411.87</v>
      </c>
      <c r="J89" s="479">
        <v>0</v>
      </c>
      <c r="K89" s="479">
        <v>0</v>
      </c>
      <c r="L89" s="479">
        <v>3411.87</v>
      </c>
      <c r="M89" s="480">
        <v>42648.375</v>
      </c>
      <c r="N89" s="348">
        <v>0</v>
      </c>
      <c r="O89" s="348">
        <v>1.4999999999999999E-2</v>
      </c>
    </row>
    <row r="90" spans="1:15" s="452" customFormat="1">
      <c r="A90" s="280" t="s">
        <v>1179</v>
      </c>
      <c r="B90" s="98" t="s">
        <v>1180</v>
      </c>
      <c r="C90" s="479">
        <v>0</v>
      </c>
      <c r="D90" s="479">
        <v>97605.19</v>
      </c>
      <c r="E90" s="479">
        <v>0</v>
      </c>
      <c r="F90" s="479">
        <v>0</v>
      </c>
      <c r="G90" s="479">
        <v>0</v>
      </c>
      <c r="H90" s="480">
        <v>97605.19</v>
      </c>
      <c r="I90" s="479">
        <v>1846.08</v>
      </c>
      <c r="J90" s="479">
        <v>0</v>
      </c>
      <c r="K90" s="479">
        <v>0</v>
      </c>
      <c r="L90" s="479">
        <v>1846.08</v>
      </c>
      <c r="M90" s="480">
        <v>23076</v>
      </c>
      <c r="N90" s="348">
        <v>0</v>
      </c>
      <c r="O90" s="348">
        <v>0</v>
      </c>
    </row>
    <row r="91" spans="1:15" s="452" customFormat="1">
      <c r="A91" s="280" t="s">
        <v>1181</v>
      </c>
      <c r="B91" s="98" t="s">
        <v>1182</v>
      </c>
      <c r="C91" s="479">
        <v>0</v>
      </c>
      <c r="D91" s="479">
        <v>28812.21</v>
      </c>
      <c r="E91" s="479">
        <v>0</v>
      </c>
      <c r="F91" s="479">
        <v>0</v>
      </c>
      <c r="G91" s="479">
        <v>0</v>
      </c>
      <c r="H91" s="480">
        <v>28812.21</v>
      </c>
      <c r="I91" s="479">
        <v>436.13</v>
      </c>
      <c r="J91" s="479">
        <v>0</v>
      </c>
      <c r="K91" s="479">
        <v>0</v>
      </c>
      <c r="L91" s="479">
        <v>436.13</v>
      </c>
      <c r="M91" s="480">
        <v>5451.625</v>
      </c>
      <c r="N91" s="348">
        <v>0</v>
      </c>
      <c r="O91" s="348">
        <v>0</v>
      </c>
    </row>
    <row r="92" spans="1:15" s="452" customFormat="1">
      <c r="A92" s="280" t="s">
        <v>1183</v>
      </c>
      <c r="B92" s="98" t="s">
        <v>1184</v>
      </c>
      <c r="C92" s="479">
        <v>0</v>
      </c>
      <c r="D92" s="479">
        <v>113952.99</v>
      </c>
      <c r="E92" s="479">
        <v>0</v>
      </c>
      <c r="F92" s="479">
        <v>0</v>
      </c>
      <c r="G92" s="479">
        <v>0</v>
      </c>
      <c r="H92" s="480">
        <v>113952.99</v>
      </c>
      <c r="I92" s="479">
        <v>1431.13</v>
      </c>
      <c r="J92" s="479">
        <v>0</v>
      </c>
      <c r="K92" s="479">
        <v>0</v>
      </c>
      <c r="L92" s="479">
        <v>1431.13</v>
      </c>
      <c r="M92" s="480">
        <v>17889.125</v>
      </c>
      <c r="N92" s="348">
        <v>0</v>
      </c>
      <c r="O92" s="348">
        <v>0</v>
      </c>
    </row>
    <row r="93" spans="1:15" s="452" customFormat="1">
      <c r="A93" s="280" t="s">
        <v>1185</v>
      </c>
      <c r="B93" s="98" t="s">
        <v>1186</v>
      </c>
      <c r="C93" s="479">
        <v>24.77</v>
      </c>
      <c r="D93" s="479">
        <v>264.52999999999997</v>
      </c>
      <c r="E93" s="479">
        <v>0</v>
      </c>
      <c r="F93" s="479">
        <v>0</v>
      </c>
      <c r="G93" s="479">
        <v>0</v>
      </c>
      <c r="H93" s="480">
        <v>289.29999999999995</v>
      </c>
      <c r="I93" s="479">
        <v>14.64</v>
      </c>
      <c r="J93" s="479">
        <v>0</v>
      </c>
      <c r="K93" s="479">
        <v>0</v>
      </c>
      <c r="L93" s="479">
        <v>14.64</v>
      </c>
      <c r="M93" s="480">
        <v>183</v>
      </c>
      <c r="N93" s="348">
        <v>0</v>
      </c>
      <c r="O93" s="348">
        <v>0</v>
      </c>
    </row>
    <row r="94" spans="1:15" s="452" customFormat="1">
      <c r="A94" s="280" t="s">
        <v>1187</v>
      </c>
      <c r="B94" s="98" t="s">
        <v>1188</v>
      </c>
      <c r="C94" s="479">
        <v>0</v>
      </c>
      <c r="D94" s="479">
        <v>3387.02</v>
      </c>
      <c r="E94" s="479">
        <v>0</v>
      </c>
      <c r="F94" s="479">
        <v>0</v>
      </c>
      <c r="G94" s="479">
        <v>0</v>
      </c>
      <c r="H94" s="480">
        <v>3387.02</v>
      </c>
      <c r="I94" s="479">
        <v>31.16</v>
      </c>
      <c r="J94" s="479">
        <v>0</v>
      </c>
      <c r="K94" s="479">
        <v>0</v>
      </c>
      <c r="L94" s="479">
        <v>31.16</v>
      </c>
      <c r="M94" s="480">
        <v>389.5</v>
      </c>
      <c r="N94" s="348">
        <v>0</v>
      </c>
      <c r="O94" s="348">
        <v>0</v>
      </c>
    </row>
    <row r="95" spans="1:15" s="452" customFormat="1">
      <c r="A95" s="280" t="s">
        <v>1189</v>
      </c>
      <c r="B95" s="98" t="s">
        <v>1190</v>
      </c>
      <c r="C95" s="479">
        <v>0</v>
      </c>
      <c r="D95" s="479">
        <v>173.53</v>
      </c>
      <c r="E95" s="479">
        <v>0</v>
      </c>
      <c r="F95" s="479">
        <v>0</v>
      </c>
      <c r="G95" s="479">
        <v>0</v>
      </c>
      <c r="H95" s="480">
        <v>173.53</v>
      </c>
      <c r="I95" s="479">
        <v>0.3</v>
      </c>
      <c r="J95" s="479">
        <v>0</v>
      </c>
      <c r="K95" s="479">
        <v>0</v>
      </c>
      <c r="L95" s="479">
        <v>0.3</v>
      </c>
      <c r="M95" s="480">
        <v>3.75</v>
      </c>
      <c r="N95" s="348">
        <v>0</v>
      </c>
      <c r="O95" s="348">
        <v>0</v>
      </c>
    </row>
    <row r="96" spans="1:15" s="452" customFormat="1">
      <c r="A96" s="280" t="s">
        <v>1191</v>
      </c>
      <c r="B96" s="98" t="s">
        <v>1192</v>
      </c>
      <c r="C96" s="479">
        <v>0</v>
      </c>
      <c r="D96" s="479">
        <v>3191.5</v>
      </c>
      <c r="E96" s="479">
        <v>0</v>
      </c>
      <c r="F96" s="479">
        <v>0</v>
      </c>
      <c r="G96" s="479">
        <v>0</v>
      </c>
      <c r="H96" s="480">
        <v>3191.5</v>
      </c>
      <c r="I96" s="479">
        <v>25.87</v>
      </c>
      <c r="J96" s="479">
        <v>0</v>
      </c>
      <c r="K96" s="479">
        <v>0</v>
      </c>
      <c r="L96" s="479">
        <v>25.87</v>
      </c>
      <c r="M96" s="480">
        <v>323.375</v>
      </c>
      <c r="N96" s="348">
        <v>0</v>
      </c>
      <c r="O96" s="348">
        <v>0</v>
      </c>
    </row>
    <row r="97" spans="1:15" s="452" customFormat="1">
      <c r="A97" s="280" t="s">
        <v>1193</v>
      </c>
      <c r="B97" s="98" t="s">
        <v>1194</v>
      </c>
      <c r="C97" s="479">
        <v>2076109.59</v>
      </c>
      <c r="D97" s="479">
        <v>506814.65</v>
      </c>
      <c r="E97" s="479">
        <v>0</v>
      </c>
      <c r="F97" s="479">
        <v>0</v>
      </c>
      <c r="G97" s="479">
        <v>0</v>
      </c>
      <c r="H97" s="480">
        <v>2582924.2400000002</v>
      </c>
      <c r="I97" s="479">
        <v>172130.17</v>
      </c>
      <c r="J97" s="479">
        <v>0</v>
      </c>
      <c r="K97" s="479">
        <v>0</v>
      </c>
      <c r="L97" s="479">
        <v>172130.17</v>
      </c>
      <c r="M97" s="480">
        <v>2151627.125</v>
      </c>
      <c r="N97" s="348">
        <v>2.0000000000000001E-4</v>
      </c>
      <c r="O97" s="348">
        <v>0</v>
      </c>
    </row>
    <row r="98" spans="1:15" s="452" customFormat="1">
      <c r="A98" s="280" t="s">
        <v>1195</v>
      </c>
      <c r="B98" s="98" t="s">
        <v>1205</v>
      </c>
      <c r="C98" s="479">
        <v>0</v>
      </c>
      <c r="D98" s="479">
        <v>1130.78</v>
      </c>
      <c r="E98" s="479">
        <v>0</v>
      </c>
      <c r="F98" s="479">
        <v>0</v>
      </c>
      <c r="G98" s="479">
        <v>0</v>
      </c>
      <c r="H98" s="480">
        <v>1130.78</v>
      </c>
      <c r="I98" s="479">
        <v>5.3</v>
      </c>
      <c r="J98" s="479">
        <v>0</v>
      </c>
      <c r="K98" s="479">
        <v>0</v>
      </c>
      <c r="L98" s="479">
        <v>5.3</v>
      </c>
      <c r="M98" s="480">
        <v>66.25</v>
      </c>
      <c r="N98" s="348">
        <v>0</v>
      </c>
      <c r="O98" s="348">
        <v>0</v>
      </c>
    </row>
    <row r="99" spans="1:15" s="452" customFormat="1">
      <c r="A99" s="280" t="s">
        <v>1196</v>
      </c>
      <c r="B99" s="98" t="s">
        <v>1197</v>
      </c>
      <c r="C99" s="479">
        <v>0</v>
      </c>
      <c r="D99" s="479">
        <v>1154.3800000000001</v>
      </c>
      <c r="E99" s="479">
        <v>0</v>
      </c>
      <c r="F99" s="479">
        <v>0</v>
      </c>
      <c r="G99" s="479">
        <v>0</v>
      </c>
      <c r="H99" s="480">
        <v>1154.3800000000001</v>
      </c>
      <c r="I99" s="479">
        <v>14.87</v>
      </c>
      <c r="J99" s="479">
        <v>0</v>
      </c>
      <c r="K99" s="479">
        <v>0</v>
      </c>
      <c r="L99" s="479">
        <v>14.87</v>
      </c>
      <c r="M99" s="480">
        <v>185.875</v>
      </c>
      <c r="N99" s="348">
        <v>0</v>
      </c>
      <c r="O99" s="348">
        <v>0</v>
      </c>
    </row>
    <row r="100" spans="1:15" s="452" customFormat="1">
      <c r="A100" s="280" t="s">
        <v>1198</v>
      </c>
      <c r="B100" s="98" t="s">
        <v>1199</v>
      </c>
      <c r="C100" s="479">
        <v>0</v>
      </c>
      <c r="D100" s="479">
        <v>86.77</v>
      </c>
      <c r="E100" s="479">
        <v>0</v>
      </c>
      <c r="F100" s="479">
        <v>0</v>
      </c>
      <c r="G100" s="479">
        <v>0</v>
      </c>
      <c r="H100" s="480">
        <v>86.77</v>
      </c>
      <c r="I100" s="479">
        <v>0.41</v>
      </c>
      <c r="J100" s="479">
        <v>0</v>
      </c>
      <c r="K100" s="479">
        <v>0</v>
      </c>
      <c r="L100" s="479">
        <v>0.41</v>
      </c>
      <c r="M100" s="480">
        <v>5.125</v>
      </c>
      <c r="N100" s="348">
        <v>0</v>
      </c>
      <c r="O100" s="348">
        <v>0</v>
      </c>
    </row>
    <row r="101" spans="1:15" s="452" customFormat="1">
      <c r="A101" s="280" t="s">
        <v>1200</v>
      </c>
      <c r="B101" s="98" t="s">
        <v>1201</v>
      </c>
      <c r="C101" s="479">
        <v>1693.5</v>
      </c>
      <c r="D101" s="479">
        <v>189005.47</v>
      </c>
      <c r="E101" s="479">
        <v>0</v>
      </c>
      <c r="F101" s="479">
        <v>0</v>
      </c>
      <c r="G101" s="479">
        <v>0</v>
      </c>
      <c r="H101" s="480">
        <v>190698.97</v>
      </c>
      <c r="I101" s="479">
        <v>3657.42</v>
      </c>
      <c r="J101" s="479">
        <v>0</v>
      </c>
      <c r="K101" s="479">
        <v>0</v>
      </c>
      <c r="L101" s="479">
        <v>3657.42</v>
      </c>
      <c r="M101" s="480">
        <v>45717.75</v>
      </c>
      <c r="N101" s="348">
        <v>0</v>
      </c>
      <c r="O101" s="348">
        <v>0</v>
      </c>
    </row>
    <row r="102" spans="1:15" s="452" customFormat="1">
      <c r="A102" s="280" t="s">
        <v>1202</v>
      </c>
      <c r="B102" s="98" t="s">
        <v>1203</v>
      </c>
      <c r="C102" s="479">
        <v>0</v>
      </c>
      <c r="D102" s="479">
        <v>4234.8100000000004</v>
      </c>
      <c r="E102" s="479">
        <v>0</v>
      </c>
      <c r="F102" s="479">
        <v>0</v>
      </c>
      <c r="G102" s="479">
        <v>0</v>
      </c>
      <c r="H102" s="480">
        <v>4234.8100000000004</v>
      </c>
      <c r="I102" s="479">
        <v>61.98</v>
      </c>
      <c r="J102" s="479">
        <v>0</v>
      </c>
      <c r="K102" s="479">
        <v>0</v>
      </c>
      <c r="L102" s="479">
        <v>61.98</v>
      </c>
      <c r="M102" s="480">
        <v>774.75</v>
      </c>
      <c r="N102" s="348">
        <v>0</v>
      </c>
      <c r="O102" s="348">
        <v>0</v>
      </c>
    </row>
    <row r="103" spans="1:15">
      <c r="A103" s="280" t="s">
        <v>64</v>
      </c>
      <c r="B103" s="98" t="s">
        <v>388</v>
      </c>
      <c r="C103" s="479">
        <v>3113330528.4700007</v>
      </c>
      <c r="D103" s="479">
        <v>15192495814.870003</v>
      </c>
      <c r="E103" s="479">
        <v>0</v>
      </c>
      <c r="F103" s="479">
        <v>0</v>
      </c>
      <c r="G103" s="479">
        <v>0</v>
      </c>
      <c r="H103" s="480">
        <v>18305826343.340004</v>
      </c>
      <c r="I103" s="479">
        <v>798760191.94999981</v>
      </c>
      <c r="J103" s="479">
        <v>0</v>
      </c>
      <c r="K103" s="479">
        <v>0</v>
      </c>
      <c r="L103" s="479">
        <v>798760191.94999981</v>
      </c>
      <c r="M103" s="480">
        <v>9984502399.3749981</v>
      </c>
      <c r="N103" s="348">
        <v>0.9997999999999998</v>
      </c>
      <c r="O103" s="99"/>
    </row>
  </sheetData>
  <mergeCells count="8">
    <mergeCell ref="M7:M9"/>
    <mergeCell ref="N7:N9"/>
    <mergeCell ref="O7:O9"/>
    <mergeCell ref="C7:D8"/>
    <mergeCell ref="E7:F8"/>
    <mergeCell ref="G7:G9"/>
    <mergeCell ref="H7:H9"/>
    <mergeCell ref="I7:L8"/>
  </mergeCells>
  <conditionalFormatting sqref="C10:O103">
    <cfRule type="cellIs" dxfId="1" priority="1" stopIfTrue="1" operator="lessThan">
      <formula>0</formula>
    </cfRule>
  </conditionalFormatting>
  <hyperlinks>
    <hyperlink ref="A1" location="Index!A1" display="&lt;- zurück" xr:uid="{2E7380D0-5AAC-4CA8-858D-9F447432D076}"/>
  </hyperlinks>
  <pageMargins left="0.7" right="0.7" top="0.75" bottom="0.75" header="0.3" footer="0.3"/>
  <pageSetup paperSize="9" scale="49" orientation="landscape" r:id="rId1"/>
  <headerFooter>
    <oddHeader>&amp;CEN
Annex 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0BD0A-0038-4913-A993-495290F0C9B3}">
  <dimension ref="A1:C9"/>
  <sheetViews>
    <sheetView showGridLines="0" workbookViewId="0">
      <selection activeCell="E23" sqref="E23"/>
    </sheetView>
  </sheetViews>
  <sheetFormatPr baseColWidth="10" defaultColWidth="9.140625" defaultRowHeight="12.75"/>
  <cols>
    <col min="1" max="1" width="8" style="4" customWidth="1"/>
    <col min="2" max="2" width="59.140625" style="4" customWidth="1"/>
    <col min="3" max="3" width="22" style="4" customWidth="1"/>
    <col min="4" max="4" width="5" style="4" customWidth="1"/>
    <col min="5" max="5" width="26.5703125" style="4" customWidth="1"/>
    <col min="6" max="6" width="16.5703125" style="4" customWidth="1"/>
    <col min="7" max="7" width="25.85546875" style="4" bestFit="1" customWidth="1"/>
    <col min="8" max="8" width="14" style="4" customWidth="1"/>
    <col min="9" max="9" width="25.85546875" style="4" bestFit="1" customWidth="1"/>
    <col min="10" max="16384" width="9.140625" style="4"/>
  </cols>
  <sheetData>
    <row r="1" spans="1:3">
      <c r="A1" s="22" t="s">
        <v>267</v>
      </c>
      <c r="B1" s="1"/>
    </row>
    <row r="3" spans="1:3" ht="24" customHeight="1">
      <c r="A3" s="64" t="s">
        <v>624</v>
      </c>
    </row>
    <row r="5" spans="1:3">
      <c r="A5" s="100"/>
      <c r="B5" s="100"/>
      <c r="C5" s="27" t="s">
        <v>303</v>
      </c>
    </row>
    <row r="6" spans="1:3">
      <c r="A6" s="100"/>
      <c r="B6" s="100"/>
      <c r="C6" s="38" t="s">
        <v>20</v>
      </c>
    </row>
    <row r="7" spans="1:3">
      <c r="A7" s="101">
        <v>1</v>
      </c>
      <c r="B7" s="102" t="s">
        <v>311</v>
      </c>
      <c r="C7" s="481">
        <v>11563733188.389999</v>
      </c>
    </row>
    <row r="8" spans="1:3">
      <c r="A8" s="101">
        <v>2</v>
      </c>
      <c r="B8" s="102" t="s">
        <v>625</v>
      </c>
      <c r="C8" s="340">
        <v>2.654273073406E-3</v>
      </c>
    </row>
    <row r="9" spans="1:3">
      <c r="A9" s="101">
        <v>3</v>
      </c>
      <c r="B9" s="102" t="s">
        <v>626</v>
      </c>
      <c r="C9" s="481">
        <v>30693305.629999999</v>
      </c>
    </row>
  </sheetData>
  <conditionalFormatting sqref="C7:C9">
    <cfRule type="cellIs" dxfId="0" priority="1" stopIfTrue="1" operator="lessThan">
      <formula>0</formula>
    </cfRule>
  </conditionalFormatting>
  <hyperlinks>
    <hyperlink ref="A1" location="Index!A1" display="&lt;- zurück" xr:uid="{4A687A31-0948-49A3-8B79-47CC2F948A16}"/>
  </hyperlinks>
  <pageMargins left="0.7" right="0.7" top="0.75" bottom="0.75" header="0.3" footer="0.3"/>
  <pageSetup paperSize="9" orientation="landscape" verticalDpi="1200" r:id="rId1"/>
  <headerFooter>
    <oddHeader>&amp;CEN
Annex IX</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1</vt:i4>
      </vt:variant>
    </vt:vector>
  </HeadingPairs>
  <TitlesOfParts>
    <vt:vector size="29" baseType="lpstr">
      <vt:lpstr>Deckblatt</vt:lpstr>
      <vt:lpstr>Ref Date</vt:lpstr>
      <vt:lpstr>Index</vt:lpstr>
      <vt:lpstr>EU OV1</vt:lpstr>
      <vt:lpstr>EU KM1</vt:lpstr>
      <vt:lpstr>EU CC1</vt:lpstr>
      <vt:lpstr>EU CC2</vt:lpstr>
      <vt:lpstr>EU CCyB1</vt:lpstr>
      <vt:lpstr>EU CCyB2</vt:lpstr>
      <vt:lpstr>EU LR1</vt:lpstr>
      <vt:lpstr>EU LR2</vt:lpstr>
      <vt:lpstr>EU LR3</vt:lpstr>
      <vt:lpstr>EU LIQ1</vt:lpstr>
      <vt:lpstr>EU LIQ2</vt:lpstr>
      <vt:lpstr>EU CR1</vt:lpstr>
      <vt:lpstr>EU CR1-A</vt:lpstr>
      <vt:lpstr>EU CR2</vt:lpstr>
      <vt:lpstr>EU CQ1</vt:lpstr>
      <vt:lpstr>EU CQ4</vt:lpstr>
      <vt:lpstr>EU CQ5</vt:lpstr>
      <vt:lpstr>EU CQ7</vt:lpstr>
      <vt:lpstr>EU CR3</vt:lpstr>
      <vt:lpstr>EU CR4</vt:lpstr>
      <vt:lpstr>EU CR7-A</vt:lpstr>
      <vt:lpstr>EU CR8</vt:lpstr>
      <vt:lpstr>EU CR10 SL</vt:lpstr>
      <vt:lpstr>EU CR10 Equity</vt:lpstr>
      <vt:lpstr>EU ILAC</vt:lpstr>
      <vt:lpstr>Deckblatt!Druckbereich</vt:lpstr>
    </vt:vector>
  </TitlesOfParts>
  <Company>s IT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Azbekova Zhaniya BBA</dc:creator>
  <cp:lastModifiedBy>Sperl Joachim 0840 STMK</cp:lastModifiedBy>
  <cp:lastPrinted>2025-05-23T11:16:54Z</cp:lastPrinted>
  <dcterms:created xsi:type="dcterms:W3CDTF">2021-03-15T13:57:52Z</dcterms:created>
  <dcterms:modified xsi:type="dcterms:W3CDTF">2025-06-24T12:50:12Z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2021-08-18T10:38:15Z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24d93a6b-6ea0-4efe-8c76-7edb07f0e8bd</vt:lpwstr>
  </property>
  <property fmtid="{D5CDD505-2E9C-101B-9397-08002B2CF9AE}" pid="8" name="MSIP_Label_38939b85-7e40-4a1d-91e1-0e84c3b219d7_ContentBits">
    <vt:lpwstr>0</vt:lpwstr>
  </property>
</Properties>
</file>