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M:\OE0772\04 Regelmäßige Reports\Basel II - Säule 3\WORKDIR\WORKDIR 31.12.2024\2024_06\10_Publication\"/>
    </mc:Choice>
  </mc:AlternateContent>
  <xr:revisionPtr revIDLastSave="0" documentId="13_ncr:1_{CB5DF68A-108E-494C-A6CF-CBB4AACA9D18}" xr6:coauthVersionLast="47" xr6:coauthVersionMax="47" xr10:uidLastSave="{00000000-0000-0000-0000-000000000000}"/>
  <bookViews>
    <workbookView xWindow="-17505" yWindow="-16320" windowWidth="29040" windowHeight="15840" tabRatio="827" activeTab="2" xr2:uid="{55D4FE45-7D9E-4340-B606-9241897F3686}"/>
  </bookViews>
  <sheets>
    <sheet name="CoverPage" sheetId="204" r:id="rId1"/>
    <sheet name="Ref Date" sheetId="196" state="hidden" r:id="rId2"/>
    <sheet name="Index" sheetId="205" r:id="rId3"/>
    <sheet name="EU OV1" sheetId="138" r:id="rId4"/>
    <sheet name="EU KM1" sheetId="139" r:id="rId5"/>
    <sheet name="EU CC1" sheetId="143" r:id="rId6"/>
    <sheet name="EU CC2" sheetId="144" r:id="rId7"/>
    <sheet name="EU CCyB1" sheetId="145" r:id="rId8"/>
    <sheet name="EU CCyB2" sheetId="146" r:id="rId9"/>
    <sheet name="EU LR1" sheetId="147" r:id="rId10"/>
    <sheet name="EU LR2" sheetId="148" r:id="rId11"/>
    <sheet name="EU LR3" sheetId="149" r:id="rId12"/>
    <sheet name="EU LIQ1" sheetId="150" r:id="rId13"/>
    <sheet name="EU LIQ2" sheetId="151" r:id="rId14"/>
    <sheet name="EU CR1" sheetId="152" r:id="rId15"/>
    <sheet name="EU CR1-A" sheetId="153" r:id="rId16"/>
    <sheet name="EU CR2" sheetId="154" r:id="rId17"/>
    <sheet name="EU CQ1" sheetId="156" r:id="rId18"/>
    <sheet name="EU CQ4" sheetId="159" r:id="rId19"/>
    <sheet name="EU CQ5" sheetId="160" r:id="rId20"/>
    <sheet name="EU CQ7" sheetId="161" r:id="rId21"/>
    <sheet name="EU CR3" sheetId="162" r:id="rId22"/>
    <sheet name="EU CR4" sheetId="163" r:id="rId23"/>
    <sheet name="EU CR5" sheetId="164" r:id="rId24"/>
    <sheet name="EU CR6" sheetId="166" r:id="rId25"/>
    <sheet name="EU CR7-A" sheetId="167" r:id="rId26"/>
    <sheet name="EU CR8" sheetId="168" r:id="rId27"/>
    <sheet name="EU CR10 SL" sheetId="170" r:id="rId28"/>
    <sheet name="EU CR10 Equity" sheetId="171" r:id="rId29"/>
    <sheet name="EU CCR1" sheetId="172" r:id="rId30"/>
    <sheet name="EU CCR2 " sheetId="173" r:id="rId31"/>
    <sheet name="EU CCR3" sheetId="174" r:id="rId32"/>
    <sheet name="EU CCR4-IRB" sheetId="175" r:id="rId33"/>
    <sheet name="EU CCR5" sheetId="177" r:id="rId34"/>
    <sheet name="EU CCR6" sheetId="178" r:id="rId35"/>
    <sheet name="EU CCR8" sheetId="179" r:id="rId36"/>
    <sheet name="EU SEC1" sheetId="180" r:id="rId37"/>
    <sheet name="EU SEC3" sheetId="181" r:id="rId38"/>
    <sheet name="EU SEC4" sheetId="182" r:id="rId39"/>
    <sheet name="EU SEC5" sheetId="183" r:id="rId40"/>
    <sheet name="EU MR1" sheetId="184" r:id="rId41"/>
    <sheet name="EU MR2-A" sheetId="185" r:id="rId42"/>
    <sheet name="EU MR2-B" sheetId="186" r:id="rId43"/>
    <sheet name="EU MR3" sheetId="187" r:id="rId44"/>
    <sheet name="EU MR4" sheetId="188" r:id="rId45"/>
    <sheet name="EU IRRBB1" sheetId="190" r:id="rId46"/>
    <sheet name="Qualitative-Environmental risk" sheetId="201" r:id="rId47"/>
    <sheet name="Qualitative-Social risk" sheetId="202" r:id="rId48"/>
    <sheet name="Qualitative-Governance risk" sheetId="203" r:id="rId49"/>
    <sheet name="1.CC Transition risk-Banking b." sheetId="126" r:id="rId50"/>
    <sheet name="2.CC Trans-BB.RE collateral" sheetId="127" r:id="rId51"/>
    <sheet name="3.CC Trans-BB.alignment metrics" sheetId="128" r:id="rId52"/>
    <sheet name="4.CC Transition-toppollutcomp" sheetId="129" r:id="rId53"/>
    <sheet name="5.CC Physical risk" sheetId="130" r:id="rId54"/>
    <sheet name="6. Summary GAR " sheetId="131" r:id="rId55"/>
    <sheet name="7.Mitigating actions-GAR assets" sheetId="132" r:id="rId56"/>
    <sheet name="8.Mitigating actions - GAR %" sheetId="133" r:id="rId57"/>
    <sheet name="10.Other mitigating actions" sheetId="135" r:id="rId58"/>
    <sheet name="EU KM2" sheetId="197" r:id="rId59"/>
  </sheets>
  <definedNames>
    <definedName name="_xlnm._FilterDatabase" localSheetId="6" hidden="1">'EU CC2'!$A$7:$E$44</definedName>
    <definedName name="_ftnref1_50">#REF!</definedName>
    <definedName name="_ftnref1_50_10">#REF!</definedName>
    <definedName name="_ftnref1_50_15">#REF!</definedName>
    <definedName name="_ftnref1_50_18">#REF!</definedName>
    <definedName name="_ftnref1_50_19">#REF!</definedName>
    <definedName name="_ftnref1_50_20">#REF!</definedName>
    <definedName name="_ftnref1_50_21">#REF!</definedName>
    <definedName name="_ftnref1_50_23">#REF!</definedName>
    <definedName name="_ftnref1_50_24">#REF!</definedName>
    <definedName name="_ftnref1_50_4">#REF!</definedName>
    <definedName name="_ftnref1_50_5">#REF!</definedName>
    <definedName name="_ftnref1_51">#REF!</definedName>
    <definedName name="_ftnref1_51_10">#REF!</definedName>
    <definedName name="_ftnref1_51_15">#REF!</definedName>
    <definedName name="_ftnref1_51_18">#REF!</definedName>
    <definedName name="_ftnref1_51_19">#REF!</definedName>
    <definedName name="_ftnref1_51_20">#REF!</definedName>
    <definedName name="_ftnref1_51_21">#REF!</definedName>
    <definedName name="_ftnref1_51_23">#REF!</definedName>
    <definedName name="_ftnref1_51_24">#REF!</definedName>
    <definedName name="_ftnref1_51_4">#REF!</definedName>
    <definedName name="_ftnref1_51_5">#REF!</definedName>
    <definedName name="_h">#REF!</definedName>
    <definedName name="Accounting">#REF!</definedName>
    <definedName name="AP">#REF!</definedName>
    <definedName name="App">#REF!</definedName>
    <definedName name="AT">#REF!</definedName>
    <definedName name="BankType">#REF!</definedName>
    <definedName name="BAS">#REF!</definedName>
    <definedName name="Basel">#REF!</definedName>
    <definedName name="Basel12">#REF!</definedName>
    <definedName name="BT">#REF!</definedName>
    <definedName name="Carlos">#REF!</definedName>
    <definedName name="CCROTC">#REF!</definedName>
    <definedName name="CCRSFT">#REF!</definedName>
    <definedName name="COF">#REF!</definedName>
    <definedName name="COI">#REF!</definedName>
    <definedName name="CP">#REF!</definedName>
    <definedName name="CQS">#REF!</definedName>
    <definedName name="CT">#REF!</definedName>
    <definedName name="dfd">#REF!</definedName>
    <definedName name="DimensionsNames">#REF!</definedName>
    <definedName name="dsa">#REF!</definedName>
    <definedName name="edc">#REF!</definedName>
    <definedName name="ER">#REF!</definedName>
    <definedName name="ESG_2_CC" localSheetId="0">#REF!</definedName>
    <definedName name="ESG_2_CC" localSheetId="2">#REF!</definedName>
    <definedName name="ESG_2_CC">#REF!</definedName>
    <definedName name="EU_AE1">#REF!</definedName>
    <definedName name="EU_AE2">#REF!</definedName>
    <definedName name="EU_AE3">#REF!</definedName>
    <definedName name="EU_CC1">'EU CC1'!$A$5:$D$123</definedName>
    <definedName name="EU_CC2">'EU CC2'!$A$5:$E$84</definedName>
    <definedName name="EU_CCR1">'EU CCR1'!$A$5:$J$18</definedName>
    <definedName name="EU_CCR2">'EU CCR2 '!$A$5:$D$13</definedName>
    <definedName name="EU_CCR3">'EU CCR3'!$A$5:$N$19</definedName>
    <definedName name="EU_CCR4_A0400">'EU CCR4-IRB'!$A$61:$J$73</definedName>
    <definedName name="EU_CCR4_F0100">'EU CCR4-IRB'!$A$5:$J$17</definedName>
    <definedName name="EU_CCR4_F0200">'EU CCR4-IRB'!$A$19:$J$31</definedName>
    <definedName name="EU_CCR4_F0300">'EU CCR4-IRB'!$A$33:$J$45</definedName>
    <definedName name="EU_CCR5">'EU CCR5'!$A$5:$J$18</definedName>
    <definedName name="EU_CCR6">'EU CCR6'!$A$5:$D$17</definedName>
    <definedName name="EU_CCR8">'EU CCR8'!$A$5:$D$27</definedName>
    <definedName name="EU_CCyB1">'EU CCyB1'!$A$5:$O$36</definedName>
    <definedName name="EU_CCyB2">'EU CCyB2'!$A$5:$C$9</definedName>
    <definedName name="EU_CQ1">'EU CQ1'!$A$5:$J$20</definedName>
    <definedName name="EU_CQ3">#REF!</definedName>
    <definedName name="EU_CQ4">'EU CQ4'!$A$5:$I$46</definedName>
    <definedName name="EU_CQ5">'EU CQ5'!$A$5:$H$29</definedName>
    <definedName name="EU_CQ7">'EU CQ7'!$A$5:$D$16</definedName>
    <definedName name="EU_CR1">'EU CR1'!$A$5:$Q$32</definedName>
    <definedName name="EU_CR1_A">'EU CR1-A'!$A$5:$H$11</definedName>
    <definedName name="EU_CR10.1">'EU CR10 SL'!$A$5:$H$20</definedName>
    <definedName name="EU_CR10.2">'EU CR10 SL'!$A$22:$H$37</definedName>
    <definedName name="EU_CR10.5">'EU CR10 Equity'!$A$5:$G$12</definedName>
    <definedName name="EU_CR2">'EU CR2'!$A$5:$C$13</definedName>
    <definedName name="EU_CR3">'EU CR3'!$A$5:$G$14</definedName>
    <definedName name="EU_CR4">'EU CR4'!$A$5:$H$25</definedName>
    <definedName name="EU_CR5">'EU CR5'!$A$5:$S$25</definedName>
    <definedName name="EU_CR6_A">#REF!</definedName>
    <definedName name="EU_CR6_A0402">'EU CR6'!$A$5:$N$27</definedName>
    <definedName name="EU_CR6_A0404">'EU CR6'!$A$29:$N$51</definedName>
    <definedName name="EU_CR6_A0406">'EU CR6'!$A$53:$N$75</definedName>
    <definedName name="EU_CR6_A0408">'EU CR6'!$A$77:$N$99</definedName>
    <definedName name="EU_CR6_F0100">'EU CR6'!$A$101:$N$123</definedName>
    <definedName name="EU_CR6_F0200">'EU CR6'!$A$125:$N$147</definedName>
    <definedName name="EU_CR6_F0301">'EU CR6'!$A$149:$N$171</definedName>
    <definedName name="EU_CR6_F0304">'EU CR6'!$A$173:$N$195</definedName>
    <definedName name="EU_CR7_A_A_IRB">'EU CR7-A'!$A$5:$P$23</definedName>
    <definedName name="EU_CR7_A_F_IRB">'EU CR7-A'!$A$25:$P$37</definedName>
    <definedName name="EU_CR8">'EU CR8'!$A$5:$C$16</definedName>
    <definedName name="EU_CR9_A0402">#REF!</definedName>
    <definedName name="EU_CR9_A0404">#REF!</definedName>
    <definedName name="EU_CR9_A0406">#REF!</definedName>
    <definedName name="EU_CR9_A0408">#REF!</definedName>
    <definedName name="EU_CR9_F0100">#REF!</definedName>
    <definedName name="EU_CR9_F0200">#REF!</definedName>
    <definedName name="EU_CR9_F0301">#REF!</definedName>
    <definedName name="EU_CR9_F0304">#REF!</definedName>
    <definedName name="EU_ESG_TEMP1">'1.CC Transition risk-Banking b.'!$A$5:$R$65</definedName>
    <definedName name="EU_ESG_TEMP10">'10.Other mitigating actions'!$A$5:$G$19</definedName>
    <definedName name="EU_ESG_TEMP2">'2.CC Trans-BB.RE collateral'!$A$5:$R$19</definedName>
    <definedName name="EU_ESG_TEMP3">'3.CC Trans-BB.alignment metrics'!$A$5:$H$17</definedName>
    <definedName name="EU_ESG_TEMP4">'4.CC Transition-toppollutcomp'!$A$5:$F$11</definedName>
    <definedName name="EU_ESG_TEMP5">'5.CC Physical risk'!$A$5:$P$23</definedName>
    <definedName name="EU_ESG_TEMP5_AT">'5.CC Physical risk'!$A$30:$P$48</definedName>
    <definedName name="EU_ESG_TEMP5_CZ">'5.CC Physical risk'!$A$50:$P$68</definedName>
    <definedName name="EU_ESG_TEMP5_HR">'5.CC Physical risk'!$A$70:$P$88</definedName>
    <definedName name="EU_ESG_TEMP5_HU">'5.CC Physical risk'!$A$90:$P$108</definedName>
    <definedName name="EU_ESG_TEMP5_REST">'5.CC Physical risk'!$A$190:$P$208</definedName>
    <definedName name="EU_ESG_TEMP5_RO">'5.CC Physical risk'!$A$110:$P$128</definedName>
    <definedName name="EU_ESG_TEMP5_SB">'5.CC Physical risk'!$A$130:$P$148</definedName>
    <definedName name="EU_ESG_TEMP5_SK">'5.CC Physical risk'!$A$170:$P$188</definedName>
    <definedName name="EU_ESG_TEMP5_SL">'5.CC Physical risk'!$A$150:$P$168</definedName>
    <definedName name="EU_ESG_TEMP6">'6. Summary GAR '!$A$5:$E$10</definedName>
    <definedName name="EU_ESG_TEMP7">'7.Mitigating actions-GAR assets'!$A$5:$R$64</definedName>
    <definedName name="EU_ESG_TEMP8">'8.Mitigating actions - GAR %'!$A$5:$AH$28</definedName>
    <definedName name="EU_ESG_TEMP8_I.">'8.Mitigating actions - GAR %'!$A$41:$R$64</definedName>
    <definedName name="EU_ESG_TEMP8_II.">'8.Mitigating actions - GAR %'!$A$71:$R$94</definedName>
    <definedName name="EU_ESG_TEMP9.1">#REF!</definedName>
    <definedName name="EU_ESG_TEMP9.2">#REF!</definedName>
    <definedName name="EU_ESG_TEMP9.3">#REF!</definedName>
    <definedName name="EU_INS1">#REF!</definedName>
    <definedName name="EU_IRRBB1">'EU IRRBB1'!$A$5:$F$14</definedName>
    <definedName name="EU_KM1">'EU KM1'!$A$5:$G$52</definedName>
    <definedName name="EU_LI1_Assets">#REF!</definedName>
    <definedName name="EU_LI1_Liabilities">#REF!</definedName>
    <definedName name="EU_LI2">#REF!</definedName>
    <definedName name="EU_LIQ1">'EU LIQ1'!$A$5:$J$42</definedName>
    <definedName name="EU_LIQ2">'EU LIQ2'!$A$5:$G$45</definedName>
    <definedName name="EU_LR1">'EU LR1'!$A$5:$C$22</definedName>
    <definedName name="EU_LR2">'EU LR2'!$A$5:$D$74</definedName>
    <definedName name="EU_LR3">'EU LR3'!$A$5:$C$19</definedName>
    <definedName name="EU_MR1">'EU MR1'!$A$5:$C$18</definedName>
    <definedName name="EU_MR2_A">'EU MR2-A'!$A$5:$D$22</definedName>
    <definedName name="EU_MR2_B">'EU MR2-B'!$A$5:$I$19</definedName>
    <definedName name="EU_MR3">'EU MR3'!$A$5:$C$26</definedName>
    <definedName name="EU_MR4">"Picture 1"</definedName>
    <definedName name="EU_OR1">#REF!</definedName>
    <definedName name="EU_OV1">'EU OV1'!$A$5:$E$45</definedName>
    <definedName name="EU_PV1">#REF!</definedName>
    <definedName name="EU_SEC1">'EU SEC1'!$A$5:$Q$22</definedName>
    <definedName name="EU_SEC3">'EU SEC3'!$A$5:$S$21</definedName>
    <definedName name="EU_SEC4">'EU SEC4'!$A$5:$S$21</definedName>
    <definedName name="EU_SEC5">'EU SEC5'!$A$5:$E$21</definedName>
    <definedName name="fdsg">#REF!</definedName>
    <definedName name="Frequency">#REF!</definedName>
    <definedName name="GA">#REF!</definedName>
    <definedName name="Group">#REF!</definedName>
    <definedName name="Group2">#REF!</definedName>
    <definedName name="ho">#REF!</definedName>
    <definedName name="IM">#REF!</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JedenRadekPodSestavou">#REF!</definedName>
    <definedName name="JedenRadekPodSestavou_11">#REF!</definedName>
    <definedName name="JedenRadekPodSestavou_2">#REF!</definedName>
    <definedName name="JedenRadekPodSestavou_28">#REF!</definedName>
    <definedName name="JedenRadekVedleSestavy">#REF!</definedName>
    <definedName name="JedenRadekVedleSestavy_11">#REF!</definedName>
    <definedName name="JedenRadekVedleSestavy_2">#REF!</definedName>
    <definedName name="JedenRadekVedleSestavy_28">#REF!</definedName>
    <definedName name="kk">#REF!</definedName>
    <definedName name="ll">#REF!</definedName>
    <definedName name="MaxOblastTabulky">#REF!</definedName>
    <definedName name="MaxOblastTabulky_11">#REF!</definedName>
    <definedName name="MaxOblastTabulky_2">#REF!</definedName>
    <definedName name="MaxOblastTabulky_28">#REF!</definedName>
    <definedName name="MC">#REF!</definedName>
    <definedName name="Members">#REF!</definedName>
    <definedName name="MemberStatereporting">#REF!</definedName>
    <definedName name="OblastDat2">#REF!</definedName>
    <definedName name="OblastDat2_11">#REF!</definedName>
    <definedName name="OblastDat2_2">#REF!</definedName>
    <definedName name="OblastDat2_28">#REF!</definedName>
    <definedName name="OblastNadpisuRadku">#REF!</definedName>
    <definedName name="OblastNadpisuRadku_11">#REF!</definedName>
    <definedName name="OblastNadpisuRadku_2">#REF!</definedName>
    <definedName name="OblastNadpisuRadku_28">#REF!</definedName>
    <definedName name="OblastNadpisuSloupcu">#REF!</definedName>
    <definedName name="OblastNadpisuSloupcu_11">#REF!</definedName>
    <definedName name="OblastNadpisuSloupcu_2">#REF!</definedName>
    <definedName name="OblastNadpisuSloupcu_28">#REF!</definedName>
    <definedName name="OpRisk">#REF!</definedName>
    <definedName name="PCT">#REF!</definedName>
    <definedName name="PI">#REF!</definedName>
    <definedName name="PL">#REF!</definedName>
    <definedName name="PR">#REF!</definedName>
    <definedName name="_xlnm.Print_Area" localSheetId="0">CoverPage!$A$1:$M$54</definedName>
    <definedName name="_xlnm.Print_Area" localSheetId="58">'EU KM2'!$A$3:$H$24</definedName>
    <definedName name="_xlnm.Print_Area" localSheetId="46">'Qualitative-Environmental risk'!$A$1:$D$34</definedName>
    <definedName name="Print_Area_MI">#REF!</definedName>
    <definedName name="Print_Area_MI_11">#REF!</definedName>
    <definedName name="Print_Area_MI_2">#REF!</definedName>
    <definedName name="Print_Area_MI_28">#REF!</definedName>
    <definedName name="Print_Titles_MI">#REF!</definedName>
    <definedName name="Print_Titles_MI_11">#REF!</definedName>
    <definedName name="Print_Titles_MI_2">#REF!</definedName>
    <definedName name="Print_Titles_MI_28">#REF!</definedName>
    <definedName name="rfgf">#REF!</definedName>
    <definedName name="RP">#REF!</definedName>
    <definedName name="rrr">#REF!</definedName>
    <definedName name="RSP">#REF!</definedName>
    <definedName name="RT">#REF!</definedName>
    <definedName name="RTT">#REF!</definedName>
    <definedName name="SECU_EBOE">#REF!</definedName>
    <definedName name="SECU_SLSP">#REF!</definedName>
    <definedName name="ST">#REF!</definedName>
    <definedName name="TA">#REF!</definedName>
    <definedName name="Table_1">#REF!</definedName>
    <definedName name="Table_13_RBCC">#REF!</definedName>
    <definedName name="Table_14">#REF!</definedName>
    <definedName name="Table_15">#REF!</definedName>
    <definedName name="Table_16">#REF!</definedName>
    <definedName name="Table_2">#REF!</definedName>
    <definedName name="Table_3_RAS">#REF!</definedName>
    <definedName name="Table_31">#REF!</definedName>
    <definedName name="Table_35">#REF!</definedName>
    <definedName name="Table_44">#REF!</definedName>
    <definedName name="Table_45">#REF!</definedName>
    <definedName name="TD">#REF!</definedName>
    <definedName name="TI">#REF!</definedName>
    <definedName name="UES">#REF!</definedName>
    <definedName name="Valid1">#REF!</definedName>
    <definedName name="Valid2">#REF!</definedName>
    <definedName name="Valid3">#REF!</definedName>
    <definedName name="Valid4">#REF!</definedName>
    <definedName name="Valid5">#REF!</definedName>
    <definedName name="XBRL">#REF!</definedName>
    <definedName name="XX">#REF!</definedName>
    <definedName name="YesNo">#REF!</definedName>
    <definedName name="YesNoBasel2">#REF!</definedName>
    <definedName name="YesNoNA">#REF!</definedName>
    <definedName name="zxasdafsd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9" i="126" l="1"/>
  <c r="K64" i="126" s="1"/>
  <c r="L9" i="126"/>
  <c r="L64" i="126" s="1"/>
  <c r="C10" i="127" l="1"/>
  <c r="R94" i="133" l="1"/>
  <c r="Q94" i="133"/>
  <c r="P94" i="133"/>
  <c r="O94" i="133"/>
  <c r="N94" i="133"/>
  <c r="M94" i="133"/>
  <c r="G94" i="133"/>
  <c r="F94" i="133"/>
  <c r="E94" i="133"/>
  <c r="D94" i="133"/>
  <c r="C94" i="133"/>
  <c r="R64" i="133"/>
  <c r="Q64" i="133"/>
  <c r="P64" i="133"/>
  <c r="O64" i="133"/>
  <c r="N64" i="133"/>
  <c r="M64" i="133"/>
  <c r="G64" i="133"/>
  <c r="F64" i="133"/>
  <c r="E64" i="133"/>
  <c r="D64" i="133"/>
  <c r="C64" i="133"/>
  <c r="R93" i="133"/>
  <c r="Q93" i="133"/>
  <c r="P93" i="133"/>
  <c r="O93" i="133"/>
  <c r="N93" i="133"/>
  <c r="M93" i="133"/>
  <c r="L93" i="133"/>
  <c r="K93" i="133"/>
  <c r="J93" i="133"/>
  <c r="I93" i="133"/>
  <c r="H93" i="133"/>
  <c r="G93" i="133"/>
  <c r="F93" i="133"/>
  <c r="E93" i="133"/>
  <c r="D93" i="133"/>
  <c r="C93" i="133"/>
  <c r="R63" i="133"/>
  <c r="Q63" i="133"/>
  <c r="P63" i="133"/>
  <c r="O63" i="133"/>
  <c r="N63" i="133"/>
  <c r="M63" i="133"/>
  <c r="L63" i="133"/>
  <c r="K63" i="133"/>
  <c r="J63" i="133"/>
  <c r="I63" i="133"/>
  <c r="H63" i="133"/>
  <c r="G63" i="133"/>
  <c r="F63" i="133"/>
  <c r="E63" i="133"/>
  <c r="D63" i="133"/>
  <c r="C63" i="133"/>
  <c r="R92" i="133"/>
  <c r="Q92" i="133"/>
  <c r="P92" i="133"/>
  <c r="O92" i="133"/>
  <c r="N92" i="133"/>
  <c r="M92" i="133"/>
  <c r="G92" i="133"/>
  <c r="F92" i="133"/>
  <c r="E92" i="133"/>
  <c r="D92" i="133"/>
  <c r="C92" i="133"/>
  <c r="R62" i="133"/>
  <c r="Q62" i="133"/>
  <c r="P62" i="133"/>
  <c r="O62" i="133"/>
  <c r="N62" i="133"/>
  <c r="M62" i="133"/>
  <c r="G62" i="133"/>
  <c r="F62" i="133"/>
  <c r="E62" i="133"/>
  <c r="D62" i="133"/>
  <c r="C62" i="133"/>
  <c r="R91" i="133"/>
  <c r="Q91" i="133"/>
  <c r="P91" i="133"/>
  <c r="O91" i="133"/>
  <c r="N91" i="133"/>
  <c r="M91" i="133"/>
  <c r="G91" i="133"/>
  <c r="F91" i="133"/>
  <c r="E91" i="133"/>
  <c r="D91" i="133"/>
  <c r="C91" i="133"/>
  <c r="R61" i="133"/>
  <c r="Q61" i="133"/>
  <c r="P61" i="133"/>
  <c r="O61" i="133"/>
  <c r="N61" i="133"/>
  <c r="M61" i="133"/>
  <c r="G61" i="133"/>
  <c r="F61" i="133"/>
  <c r="E61" i="133"/>
  <c r="D61" i="133"/>
  <c r="C61" i="133"/>
  <c r="R90" i="133"/>
  <c r="Q90" i="133"/>
  <c r="P90" i="133"/>
  <c r="O90" i="133"/>
  <c r="N90" i="133"/>
  <c r="M90" i="133"/>
  <c r="G90" i="133"/>
  <c r="F90" i="133"/>
  <c r="E90" i="133"/>
  <c r="D90" i="133"/>
  <c r="C90" i="133"/>
  <c r="R60" i="133"/>
  <c r="Q60" i="133"/>
  <c r="P60" i="133"/>
  <c r="O60" i="133"/>
  <c r="N60" i="133"/>
  <c r="M60" i="133"/>
  <c r="G60" i="133"/>
  <c r="F60" i="133"/>
  <c r="E60" i="133"/>
  <c r="D60" i="133"/>
  <c r="C60" i="133"/>
  <c r="R89" i="133"/>
  <c r="Q89" i="133"/>
  <c r="P89" i="133"/>
  <c r="O89" i="133"/>
  <c r="N89" i="133"/>
  <c r="M89" i="133"/>
  <c r="G89" i="133"/>
  <c r="F89" i="133"/>
  <c r="E89" i="133"/>
  <c r="D89" i="133"/>
  <c r="C89" i="133"/>
  <c r="R59" i="133"/>
  <c r="Q59" i="133"/>
  <c r="P59" i="133"/>
  <c r="O59" i="133"/>
  <c r="N59" i="133"/>
  <c r="M59" i="133"/>
  <c r="G59" i="133"/>
  <c r="F59" i="133"/>
  <c r="E59" i="133"/>
  <c r="D59" i="133"/>
  <c r="C59" i="133"/>
  <c r="R88" i="133"/>
  <c r="Q88" i="133"/>
  <c r="P88" i="133"/>
  <c r="O88" i="133"/>
  <c r="N88" i="133"/>
  <c r="M88" i="133"/>
  <c r="G88" i="133"/>
  <c r="F88" i="133"/>
  <c r="E88" i="133"/>
  <c r="D88" i="133"/>
  <c r="C88" i="133"/>
  <c r="R58" i="133"/>
  <c r="Q58" i="133"/>
  <c r="P58" i="133"/>
  <c r="O58" i="133"/>
  <c r="N58" i="133"/>
  <c r="M58" i="133"/>
  <c r="G58" i="133"/>
  <c r="F58" i="133"/>
  <c r="E58" i="133"/>
  <c r="D58" i="133"/>
  <c r="C58" i="133"/>
  <c r="R87" i="133"/>
  <c r="Q87" i="133"/>
  <c r="P87" i="133"/>
  <c r="O87" i="133"/>
  <c r="N87" i="133"/>
  <c r="M87" i="133"/>
  <c r="G87" i="133"/>
  <c r="F87" i="133"/>
  <c r="E87" i="133"/>
  <c r="D87" i="133"/>
  <c r="C87" i="133"/>
  <c r="R57" i="133"/>
  <c r="Q57" i="133"/>
  <c r="P57" i="133"/>
  <c r="O57" i="133"/>
  <c r="N57" i="133"/>
  <c r="M57" i="133"/>
  <c r="G57" i="133"/>
  <c r="F57" i="133"/>
  <c r="E57" i="133"/>
  <c r="D57" i="133"/>
  <c r="C57" i="133"/>
  <c r="R86" i="133"/>
  <c r="Q86" i="133"/>
  <c r="P86" i="133"/>
  <c r="O86" i="133"/>
  <c r="N86" i="133"/>
  <c r="M86" i="133"/>
  <c r="L86" i="133"/>
  <c r="K86" i="133"/>
  <c r="J86" i="133"/>
  <c r="I86" i="133"/>
  <c r="H86" i="133"/>
  <c r="G86" i="133"/>
  <c r="F86" i="133"/>
  <c r="E86" i="133"/>
  <c r="D86" i="133"/>
  <c r="C86" i="133"/>
  <c r="R56" i="133"/>
  <c r="Q56" i="133"/>
  <c r="P56" i="133"/>
  <c r="O56" i="133"/>
  <c r="N56" i="133"/>
  <c r="M56" i="133"/>
  <c r="L56" i="133"/>
  <c r="K56" i="133"/>
  <c r="J56" i="133"/>
  <c r="I56" i="133"/>
  <c r="H56" i="133"/>
  <c r="G56" i="133"/>
  <c r="F56" i="133"/>
  <c r="E56" i="133"/>
  <c r="D56" i="133"/>
  <c r="C56" i="133"/>
  <c r="R85" i="133"/>
  <c r="Q85" i="133"/>
  <c r="P85" i="133"/>
  <c r="O85" i="133"/>
  <c r="N85" i="133"/>
  <c r="M85" i="133"/>
  <c r="L85" i="133"/>
  <c r="K85" i="133"/>
  <c r="J85" i="133"/>
  <c r="I85" i="133"/>
  <c r="H85" i="133"/>
  <c r="G85" i="133"/>
  <c r="F85" i="133"/>
  <c r="E85" i="133"/>
  <c r="D85" i="133"/>
  <c r="C85" i="133"/>
  <c r="R55" i="133"/>
  <c r="Q55" i="133"/>
  <c r="P55" i="133"/>
  <c r="O55" i="133"/>
  <c r="N55" i="133"/>
  <c r="M55" i="133"/>
  <c r="L55" i="133"/>
  <c r="K55" i="133"/>
  <c r="J55" i="133"/>
  <c r="I55" i="133"/>
  <c r="H55" i="133"/>
  <c r="G55" i="133"/>
  <c r="F55" i="133"/>
  <c r="E55" i="133"/>
  <c r="D55" i="133"/>
  <c r="C55" i="133"/>
  <c r="R84" i="133"/>
  <c r="Q84" i="133"/>
  <c r="P84" i="133"/>
  <c r="O84" i="133"/>
  <c r="N84" i="133"/>
  <c r="M84" i="133"/>
  <c r="L84" i="133"/>
  <c r="K84" i="133"/>
  <c r="J84" i="133"/>
  <c r="I84" i="133"/>
  <c r="H84" i="133"/>
  <c r="G84" i="133"/>
  <c r="F84" i="133"/>
  <c r="E84" i="133"/>
  <c r="D84" i="133"/>
  <c r="C84" i="133"/>
  <c r="R54" i="133"/>
  <c r="Q54" i="133"/>
  <c r="P54" i="133"/>
  <c r="O54" i="133"/>
  <c r="N54" i="133"/>
  <c r="M54" i="133"/>
  <c r="L54" i="133"/>
  <c r="K54" i="133"/>
  <c r="J54" i="133"/>
  <c r="I54" i="133"/>
  <c r="H54" i="133"/>
  <c r="G54" i="133"/>
  <c r="F54" i="133"/>
  <c r="E54" i="133"/>
  <c r="D54" i="133"/>
  <c r="C54" i="133"/>
  <c r="R83" i="133"/>
  <c r="Q83" i="133"/>
  <c r="P83" i="133"/>
  <c r="O83" i="133"/>
  <c r="N83" i="133"/>
  <c r="M83" i="133"/>
  <c r="L83" i="133"/>
  <c r="K83" i="133"/>
  <c r="J83" i="133"/>
  <c r="I83" i="133"/>
  <c r="H83" i="133"/>
  <c r="G83" i="133"/>
  <c r="F83" i="133"/>
  <c r="E83" i="133"/>
  <c r="D83" i="133"/>
  <c r="C83" i="133"/>
  <c r="R53" i="133"/>
  <c r="Q53" i="133"/>
  <c r="P53" i="133"/>
  <c r="O53" i="133"/>
  <c r="N53" i="133"/>
  <c r="M53" i="133"/>
  <c r="L53" i="133"/>
  <c r="K53" i="133"/>
  <c r="J53" i="133"/>
  <c r="I53" i="133"/>
  <c r="H53" i="133"/>
  <c r="G53" i="133"/>
  <c r="F53" i="133"/>
  <c r="E53" i="133"/>
  <c r="D53" i="133"/>
  <c r="C53" i="133"/>
  <c r="R82" i="133"/>
  <c r="Q82" i="133"/>
  <c r="P82" i="133"/>
  <c r="O82" i="133"/>
  <c r="N82" i="133"/>
  <c r="M82" i="133"/>
  <c r="L82" i="133"/>
  <c r="K82" i="133"/>
  <c r="J82" i="133"/>
  <c r="I82" i="133"/>
  <c r="H82" i="133"/>
  <c r="G82" i="133"/>
  <c r="F82" i="133"/>
  <c r="E82" i="133"/>
  <c r="D82" i="133"/>
  <c r="C82" i="133"/>
  <c r="R52" i="133"/>
  <c r="Q52" i="133"/>
  <c r="P52" i="133"/>
  <c r="O52" i="133"/>
  <c r="N52" i="133"/>
  <c r="M52" i="133"/>
  <c r="L52" i="133"/>
  <c r="K52" i="133"/>
  <c r="J52" i="133"/>
  <c r="I52" i="133"/>
  <c r="H52" i="133"/>
  <c r="G52" i="133"/>
  <c r="F52" i="133"/>
  <c r="E52" i="133"/>
  <c r="D52" i="133"/>
  <c r="C52" i="133"/>
  <c r="R81" i="133"/>
  <c r="Q81" i="133"/>
  <c r="P81" i="133"/>
  <c r="O81" i="133"/>
  <c r="N81" i="133"/>
  <c r="M81" i="133"/>
  <c r="L81" i="133"/>
  <c r="K81" i="133"/>
  <c r="J81" i="133"/>
  <c r="I81" i="133"/>
  <c r="H81" i="133"/>
  <c r="G81" i="133"/>
  <c r="F81" i="133"/>
  <c r="E81" i="133"/>
  <c r="D81" i="133"/>
  <c r="C81" i="133"/>
  <c r="R51" i="133"/>
  <c r="Q51" i="133"/>
  <c r="P51" i="133"/>
  <c r="O51" i="133"/>
  <c r="N51" i="133"/>
  <c r="M51" i="133"/>
  <c r="L51" i="133"/>
  <c r="K51" i="133"/>
  <c r="J51" i="133"/>
  <c r="I51" i="133"/>
  <c r="H51" i="133"/>
  <c r="G51" i="133"/>
  <c r="F51" i="133"/>
  <c r="E51" i="133"/>
  <c r="D51" i="133"/>
  <c r="C51" i="133"/>
  <c r="R80" i="133"/>
  <c r="Q80" i="133"/>
  <c r="P80" i="133"/>
  <c r="O80" i="133"/>
  <c r="N80" i="133"/>
  <c r="M80" i="133"/>
  <c r="L80" i="133"/>
  <c r="K80" i="133"/>
  <c r="J80" i="133"/>
  <c r="I80" i="133"/>
  <c r="H80" i="133"/>
  <c r="G80" i="133"/>
  <c r="F80" i="133"/>
  <c r="E80" i="133"/>
  <c r="D80" i="133"/>
  <c r="C80" i="133"/>
  <c r="R50" i="133"/>
  <c r="Q50" i="133"/>
  <c r="P50" i="133"/>
  <c r="O50" i="133"/>
  <c r="N50" i="133"/>
  <c r="M50" i="133"/>
  <c r="L50" i="133"/>
  <c r="K50" i="133"/>
  <c r="J50" i="133"/>
  <c r="I50" i="133"/>
  <c r="H50" i="133"/>
  <c r="G50" i="133"/>
  <c r="F50" i="133"/>
  <c r="E50" i="133"/>
  <c r="D50" i="133"/>
  <c r="C50" i="133"/>
  <c r="R79" i="133"/>
  <c r="Q79" i="133"/>
  <c r="P79" i="133"/>
  <c r="O79" i="133"/>
  <c r="N79" i="133"/>
  <c r="M79" i="133"/>
  <c r="L79" i="133"/>
  <c r="K79" i="133"/>
  <c r="J79" i="133"/>
  <c r="I79" i="133"/>
  <c r="H79" i="133"/>
  <c r="G79" i="133"/>
  <c r="F79" i="133"/>
  <c r="E79" i="133"/>
  <c r="D79" i="133"/>
  <c r="C79" i="133"/>
  <c r="R49" i="133"/>
  <c r="Q49" i="133"/>
  <c r="P49" i="133"/>
  <c r="O49" i="133"/>
  <c r="N49" i="133"/>
  <c r="M49" i="133"/>
  <c r="L49" i="133"/>
  <c r="K49" i="133"/>
  <c r="J49" i="133"/>
  <c r="I49" i="133"/>
  <c r="H49" i="133"/>
  <c r="G49" i="133"/>
  <c r="F49" i="133"/>
  <c r="E49" i="133"/>
  <c r="D49" i="133"/>
  <c r="C49" i="133"/>
  <c r="R78" i="133"/>
  <c r="Q78" i="133"/>
  <c r="P78" i="133"/>
  <c r="O78" i="133"/>
  <c r="N78" i="133"/>
  <c r="M78" i="133"/>
  <c r="L78" i="133"/>
  <c r="K78" i="133"/>
  <c r="J78" i="133"/>
  <c r="I78" i="133"/>
  <c r="H78" i="133"/>
  <c r="G78" i="133"/>
  <c r="F78" i="133"/>
  <c r="E78" i="133"/>
  <c r="D78" i="133"/>
  <c r="C78" i="133"/>
  <c r="R48" i="133"/>
  <c r="Q48" i="133"/>
  <c r="P48" i="133"/>
  <c r="O48" i="133"/>
  <c r="N48" i="133"/>
  <c r="M48" i="133"/>
  <c r="L48" i="133"/>
  <c r="K48" i="133"/>
  <c r="J48" i="133"/>
  <c r="I48" i="133"/>
  <c r="H48" i="133"/>
  <c r="G48" i="133"/>
  <c r="F48" i="133"/>
  <c r="E48" i="133"/>
  <c r="D48" i="133"/>
  <c r="C48" i="133"/>
  <c r="AA29" i="132"/>
  <c r="Y29" i="132"/>
  <c r="U29" i="132"/>
  <c r="AA28" i="132"/>
  <c r="Z28" i="132"/>
  <c r="Y28" i="132"/>
  <c r="X28" i="132"/>
  <c r="W28" i="132"/>
  <c r="V28" i="132"/>
  <c r="U28" i="132"/>
  <c r="T28" i="132"/>
  <c r="Z27" i="132"/>
  <c r="Y27" i="132"/>
  <c r="X27" i="132"/>
  <c r="W27" i="132"/>
  <c r="U27" i="132"/>
  <c r="T27" i="132"/>
  <c r="AA26" i="132"/>
  <c r="Z26" i="132"/>
  <c r="Y26" i="132"/>
  <c r="X26" i="132"/>
  <c r="W26" i="132"/>
  <c r="V26" i="132"/>
  <c r="U26" i="132"/>
  <c r="T26" i="132"/>
  <c r="AA25" i="132"/>
  <c r="Z25" i="132"/>
  <c r="Y25" i="132"/>
  <c r="X25" i="132"/>
  <c r="W25" i="132"/>
  <c r="V25" i="132"/>
  <c r="U25" i="132"/>
  <c r="T25" i="132"/>
  <c r="AA24" i="132"/>
  <c r="Z24" i="132"/>
  <c r="Y24" i="132"/>
  <c r="X24" i="132"/>
  <c r="W24" i="132"/>
  <c r="V24" i="132"/>
  <c r="U24" i="132"/>
  <c r="T24" i="132"/>
  <c r="Z23" i="132"/>
  <c r="Y23" i="132"/>
  <c r="X23" i="132"/>
  <c r="W23" i="132"/>
  <c r="U23" i="132"/>
  <c r="T23" i="132"/>
  <c r="AA22" i="132"/>
  <c r="Z22" i="132"/>
  <c r="Y22" i="132"/>
  <c r="X22" i="132"/>
  <c r="W22" i="132"/>
  <c r="V22" i="132"/>
  <c r="U22" i="132"/>
  <c r="T22" i="132"/>
  <c r="AA21" i="132"/>
  <c r="Z21" i="132"/>
  <c r="Y21" i="132"/>
  <c r="X21" i="132"/>
  <c r="W21" i="132"/>
  <c r="V21" i="132"/>
  <c r="U21" i="132"/>
  <c r="T21" i="132"/>
  <c r="AA20" i="132"/>
  <c r="Z20" i="132"/>
  <c r="Y20" i="132"/>
  <c r="X20" i="132"/>
  <c r="W20" i="132"/>
  <c r="V20" i="132"/>
  <c r="U20" i="132"/>
  <c r="T20" i="132"/>
  <c r="AA19" i="132"/>
  <c r="Z19" i="132"/>
  <c r="Y19" i="132"/>
  <c r="X19" i="132"/>
  <c r="W19" i="132"/>
  <c r="V19" i="132"/>
  <c r="U19" i="132"/>
  <c r="T19" i="132"/>
  <c r="Z18" i="132"/>
  <c r="Y18" i="132"/>
  <c r="X18" i="132"/>
  <c r="W18" i="132"/>
  <c r="U18" i="132"/>
  <c r="T18" i="132"/>
  <c r="AA17" i="132"/>
  <c r="Z17" i="132"/>
  <c r="Y17" i="132"/>
  <c r="X17" i="132"/>
  <c r="W17" i="132"/>
  <c r="V17" i="132"/>
  <c r="U17" i="132"/>
  <c r="T17" i="132"/>
  <c r="AA16" i="132"/>
  <c r="Z16" i="132"/>
  <c r="Y16" i="132"/>
  <c r="X16" i="132"/>
  <c r="W16" i="132"/>
  <c r="V16" i="132"/>
  <c r="U16" i="132"/>
  <c r="T16" i="132"/>
  <c r="AA15" i="132"/>
  <c r="Z15" i="132"/>
  <c r="Y15" i="132"/>
  <c r="X15" i="132"/>
  <c r="W15" i="132"/>
  <c r="V15" i="132"/>
  <c r="U15" i="132"/>
  <c r="T15" i="132"/>
  <c r="AA14" i="132"/>
  <c r="Z14" i="132"/>
  <c r="Y14" i="132"/>
  <c r="X14" i="132"/>
  <c r="W14" i="132"/>
  <c r="V14" i="132"/>
  <c r="U14" i="132"/>
  <c r="T14" i="132"/>
  <c r="AA13" i="132"/>
  <c r="Z13" i="132"/>
  <c r="Y13" i="132"/>
  <c r="X13" i="132"/>
  <c r="W13" i="132"/>
  <c r="V13" i="132"/>
  <c r="U13" i="132"/>
  <c r="T13" i="132"/>
  <c r="V29" i="132" l="1"/>
  <c r="W29" i="132"/>
  <c r="X29" i="132"/>
  <c r="Z29" i="132"/>
  <c r="T29" i="132"/>
  <c r="AA18" i="132"/>
  <c r="AA23" i="132"/>
  <c r="AA27" i="132"/>
  <c r="V18" i="132"/>
  <c r="V27" i="132"/>
  <c r="V23" i="132"/>
  <c r="Q10" i="127" l="1"/>
  <c r="Q15" i="127"/>
  <c r="D14" i="162" l="1"/>
  <c r="C14" i="162"/>
  <c r="C9" i="150" l="1"/>
  <c r="F9" i="150" s="1"/>
  <c r="D9" i="150" l="1"/>
  <c r="E9" i="150"/>
  <c r="D5" i="196"/>
  <c r="C8" i="144" l="1"/>
  <c r="D8" i="144" s="1"/>
  <c r="C7" i="139" l="1"/>
  <c r="D7" i="139" s="1"/>
  <c r="E7" i="139" s="1"/>
  <c r="F7" i="139" s="1"/>
  <c r="G7" i="139" s="1"/>
  <c r="C4" i="196" l="1"/>
  <c r="D4" i="196" s="1"/>
  <c r="C3" i="196"/>
  <c r="D3" i="196" s="1"/>
  <c r="B8" i="168" s="1"/>
  <c r="D2" i="196"/>
  <c r="R21" i="127"/>
  <c r="D9" i="126"/>
  <c r="E9" i="126"/>
  <c r="C8" i="148" l="1"/>
  <c r="C73" i="133"/>
  <c r="S7" i="133"/>
  <c r="C43" i="133"/>
  <c r="C7" i="133"/>
  <c r="C7" i="132"/>
  <c r="B16" i="168"/>
  <c r="C8" i="138"/>
  <c r="E8" i="190"/>
  <c r="C8" i="190"/>
  <c r="D8" i="148"/>
  <c r="F8" i="190"/>
  <c r="D8" i="190"/>
  <c r="D10" i="127"/>
  <c r="O10" i="127"/>
  <c r="C15" i="127"/>
  <c r="N15" i="127"/>
  <c r="M15" i="127"/>
  <c r="E10" i="127"/>
  <c r="F10" i="127"/>
  <c r="E15" i="127"/>
  <c r="P15" i="127"/>
  <c r="G10" i="127"/>
  <c r="J10" i="127"/>
  <c r="F15" i="127"/>
  <c r="D15" i="127"/>
  <c r="H10" i="127"/>
  <c r="K10" i="127"/>
  <c r="G15" i="127"/>
  <c r="J15" i="127"/>
  <c r="I10" i="127"/>
  <c r="L10" i="127"/>
  <c r="H15" i="127"/>
  <c r="K15" i="127"/>
  <c r="N10" i="127"/>
  <c r="P10" i="127"/>
  <c r="O15" i="127"/>
  <c r="M10" i="127"/>
  <c r="I15" i="127"/>
  <c r="L15" i="127"/>
  <c r="S19" i="127"/>
  <c r="S18" i="127"/>
  <c r="L25" i="130"/>
  <c r="O9" i="126"/>
  <c r="O25" i="130"/>
  <c r="I9" i="126"/>
  <c r="J9" i="126"/>
  <c r="Q21" i="127"/>
  <c r="J25" i="130"/>
  <c r="C25" i="130"/>
  <c r="F25" i="130"/>
  <c r="K25" i="130"/>
  <c r="N25" i="130"/>
  <c r="D25" i="130"/>
  <c r="E25" i="130"/>
  <c r="P25" i="130"/>
  <c r="Q9" i="126"/>
  <c r="M25" i="130"/>
  <c r="F9" i="126"/>
  <c r="N9" i="126"/>
  <c r="H9" i="126"/>
  <c r="G9" i="126"/>
  <c r="G25" i="130"/>
  <c r="P9" i="126"/>
  <c r="R12" i="127"/>
  <c r="C9" i="126"/>
  <c r="I25" i="130"/>
  <c r="S13" i="127"/>
  <c r="S12" i="127"/>
  <c r="S16" i="127"/>
  <c r="S17" i="127"/>
  <c r="P28" i="130"/>
  <c r="I28" i="130"/>
  <c r="O28" i="130"/>
  <c r="F28" i="130"/>
  <c r="K28" i="130"/>
  <c r="N28" i="130"/>
  <c r="J28" i="130"/>
  <c r="G28" i="130"/>
  <c r="D28" i="130"/>
  <c r="E28" i="130"/>
  <c r="L28" i="130"/>
  <c r="M28" i="130"/>
  <c r="C28" i="130"/>
  <c r="J26" i="130"/>
  <c r="L26" i="130"/>
  <c r="D26" i="130"/>
  <c r="K26" i="130"/>
  <c r="N26" i="130"/>
  <c r="P26" i="130"/>
  <c r="O26" i="130"/>
  <c r="I26" i="130"/>
  <c r="G26" i="130"/>
  <c r="M26" i="130"/>
  <c r="F26" i="130"/>
  <c r="E26" i="130"/>
  <c r="C26" i="130"/>
  <c r="R17" i="127"/>
  <c r="R16" i="127"/>
  <c r="S14" i="127"/>
  <c r="S11" i="127"/>
  <c r="R11" i="127"/>
  <c r="Q61" i="126"/>
  <c r="I61" i="126"/>
  <c r="H61" i="126"/>
  <c r="O61" i="126"/>
  <c r="D61" i="126"/>
  <c r="E61" i="126"/>
  <c r="J61" i="126"/>
  <c r="D8" i="138" l="1"/>
  <c r="E8" i="138"/>
  <c r="O21" i="127"/>
  <c r="D21" i="127"/>
  <c r="C21" i="127"/>
  <c r="N21" i="127"/>
  <c r="E21" i="127"/>
  <c r="F21" i="127"/>
  <c r="M27" i="130"/>
  <c r="G27" i="130"/>
  <c r="J21" i="127"/>
  <c r="M21" i="127"/>
  <c r="G21" i="127"/>
  <c r="P21" i="127"/>
  <c r="L21" i="127"/>
  <c r="L27" i="130"/>
  <c r="N27" i="130"/>
  <c r="O27" i="130"/>
  <c r="C27" i="130"/>
  <c r="E27" i="130"/>
  <c r="K21" i="127"/>
  <c r="H21" i="127"/>
  <c r="J27" i="130"/>
  <c r="P27" i="130"/>
  <c r="F27" i="130"/>
  <c r="R15" i="127"/>
  <c r="K27" i="130"/>
  <c r="D27" i="130"/>
  <c r="I27" i="130"/>
  <c r="S15" i="127"/>
  <c r="S10" i="127"/>
  <c r="R10" i="127"/>
  <c r="I21" i="127"/>
  <c r="P61" i="126"/>
  <c r="P64" i="126" s="1"/>
  <c r="G61" i="126"/>
  <c r="G64" i="126" s="1"/>
  <c r="I64" i="126"/>
  <c r="Q64" i="126"/>
  <c r="N61" i="126"/>
  <c r="N64" i="126" s="1"/>
  <c r="E64" i="126"/>
  <c r="D64" i="126"/>
  <c r="F61" i="126"/>
  <c r="J64" i="126"/>
  <c r="H64" i="126"/>
  <c r="C61" i="126"/>
  <c r="O64" i="126"/>
  <c r="F64" i="126" l="1"/>
  <c r="C64" i="126"/>
  <c r="G9" i="150" l="1"/>
  <c r="H9" i="150" l="1"/>
  <c r="I9" i="150"/>
  <c r="J9" i="150"/>
  <c r="C45" i="138" l="1"/>
  <c r="D45" i="138"/>
  <c r="E45" i="138"/>
</calcChain>
</file>

<file path=xl/sharedStrings.xml><?xml version="1.0" encoding="utf-8"?>
<sst xmlns="http://schemas.openxmlformats.org/spreadsheetml/2006/main" count="5735" uniqueCount="1842">
  <si>
    <t>EU CC1</t>
  </si>
  <si>
    <t>Composition of regulatory own funds</t>
  </si>
  <si>
    <t>EU CC2</t>
  </si>
  <si>
    <t>EU LIQB</t>
  </si>
  <si>
    <t>EU LIQ2</t>
  </si>
  <si>
    <t>Net Stable Funding Ratio</t>
  </si>
  <si>
    <t>EU MR1</t>
  </si>
  <si>
    <t>EU MR3</t>
  </si>
  <si>
    <t>EU MR4</t>
  </si>
  <si>
    <t>EU OV1</t>
  </si>
  <si>
    <t>Overview of risk weighted exposure amounts</t>
  </si>
  <si>
    <t>EU KM1</t>
  </si>
  <si>
    <t>Key metrics template</t>
  </si>
  <si>
    <t>EU CR3</t>
  </si>
  <si>
    <t>EU CR4</t>
  </si>
  <si>
    <t>EU CR5</t>
  </si>
  <si>
    <t>EU CR7</t>
  </si>
  <si>
    <t>EU CR8</t>
  </si>
  <si>
    <t>EU CCyB1</t>
  </si>
  <si>
    <t>Template EU CCyB1 - Geographical distribution of credit exposures relevant for the calculation of the countercyclical buffer</t>
  </si>
  <si>
    <t>EU CCyB2</t>
  </si>
  <si>
    <t>Template EU CCyB2 - Amount of institution-specific countercyclical capital buffer</t>
  </si>
  <si>
    <t>Disclosure of the leverage ratio</t>
  </si>
  <si>
    <t>Disclosure of the use of credit risk mitigation techniques</t>
  </si>
  <si>
    <t>Disclosure of the use of the standardised approach</t>
  </si>
  <si>
    <t>Disclosure of exposures to securitisation positions</t>
  </si>
  <si>
    <t>Total</t>
  </si>
  <si>
    <t xml:space="preserve">Of which advanced measurement approach </t>
  </si>
  <si>
    <t>EU 23c</t>
  </si>
  <si>
    <t xml:space="preserve">Of which standardised approach </t>
  </si>
  <si>
    <t>EU 23b</t>
  </si>
  <si>
    <t xml:space="preserve">Of which basic indicator approach </t>
  </si>
  <si>
    <t>EU 23a</t>
  </si>
  <si>
    <t>Operational risk</t>
  </si>
  <si>
    <t>Large exposures</t>
  </si>
  <si>
    <t>EU 22a</t>
  </si>
  <si>
    <t xml:space="preserve">Of which IMA </t>
  </si>
  <si>
    <t xml:space="preserve">Of which the standardised approach </t>
  </si>
  <si>
    <t>Position, foreign exchange and commodities risks (Market risk)</t>
  </si>
  <si>
    <t>EU 19a</t>
  </si>
  <si>
    <t xml:space="preserve">Of which SEC-SA approach </t>
  </si>
  <si>
    <t>Of which SEC-ERBA (including IAA)</t>
  </si>
  <si>
    <t xml:space="preserve">Of which SEC-IRBA approach </t>
  </si>
  <si>
    <t>Securitisation exposures in the non-trading book (after the cap)</t>
  </si>
  <si>
    <t xml:space="preserve">Settlement risk </t>
  </si>
  <si>
    <t>Of which other CCR</t>
  </si>
  <si>
    <t>Of which credit valuation adjustment - CVA</t>
  </si>
  <si>
    <t>EU 8b</t>
  </si>
  <si>
    <t>Of which exposures to a CCP</t>
  </si>
  <si>
    <t>EU 8a</t>
  </si>
  <si>
    <t>Of which internal model method (IMM)</t>
  </si>
  <si>
    <t xml:space="preserve">Counterparty credit risk - CCR </t>
  </si>
  <si>
    <t xml:space="preserve">Of which the advanced IRB (AIRB) approach </t>
  </si>
  <si>
    <t>EU 4a</t>
  </si>
  <si>
    <t xml:space="preserve">Of which the foundation IRB (FIRB) approach </t>
  </si>
  <si>
    <t>Credit risk (excluding CCR)</t>
  </si>
  <si>
    <t>c</t>
  </si>
  <si>
    <t>b</t>
  </si>
  <si>
    <t>a</t>
  </si>
  <si>
    <t>d</t>
  </si>
  <si>
    <t>e</t>
  </si>
  <si>
    <t>Available own funds (amounts)</t>
  </si>
  <si>
    <t xml:space="preserve">Common Equity Tier 1 (CET1) capital </t>
  </si>
  <si>
    <t xml:space="preserve">Tier 1 capital </t>
  </si>
  <si>
    <t xml:space="preserve">Total capital </t>
  </si>
  <si>
    <t>Risk-weighted exposure amounts</t>
  </si>
  <si>
    <t>Total risk-weighted exposure amount</t>
  </si>
  <si>
    <t>Capital ratios (as a percentage of risk-weighted exposure amount)</t>
  </si>
  <si>
    <t>Tier 1 ratio (%)</t>
  </si>
  <si>
    <t>Total capital ratio (%)</t>
  </si>
  <si>
    <t>EU 7a</t>
  </si>
  <si>
    <t>EU 7b</t>
  </si>
  <si>
    <t>EU 7c</t>
  </si>
  <si>
    <t>EU 7d</t>
  </si>
  <si>
    <t>Total SREP own funds requirements (%)</t>
  </si>
  <si>
    <t>Capital conservation buffer (%)</t>
  </si>
  <si>
    <t>Conservation buffer due to macro-prudential or systemic risk identified at the level of a Member State (%)</t>
  </si>
  <si>
    <t>Institution specific countercyclical capital buffer (%)</t>
  </si>
  <si>
    <t>EU 9a</t>
  </si>
  <si>
    <t>Systemic risk buffer (%)</t>
  </si>
  <si>
    <t>Global Systemically Important Institution buffer (%)</t>
  </si>
  <si>
    <t>EU 10a</t>
  </si>
  <si>
    <t>Combined buffer requirement (%)</t>
  </si>
  <si>
    <t>EU 11a</t>
  </si>
  <si>
    <t>Overall capital requirements (%)</t>
  </si>
  <si>
    <t>CET1 available after meeting the total SREP own funds requirements (%)</t>
  </si>
  <si>
    <t>Leverage ratio</t>
  </si>
  <si>
    <t>Additional own funds requirements to address risks of excessive leverage (as a percentage of leverage ratio total exposure amount)</t>
  </si>
  <si>
    <t>EU 14a</t>
  </si>
  <si>
    <t>EU 14b</t>
  </si>
  <si>
    <t>EU 14c</t>
  </si>
  <si>
    <t>Not applicable</t>
  </si>
  <si>
    <t>EU 14d</t>
  </si>
  <si>
    <t>EU 14e</t>
  </si>
  <si>
    <t>Overall leverage ratio requirements (%)</t>
  </si>
  <si>
    <t>Liquidity Coverage Ratio</t>
  </si>
  <si>
    <t>Total high-quality liquid assets (HQLA) (Weighted value - average)</t>
  </si>
  <si>
    <t>EU 16a</t>
  </si>
  <si>
    <t xml:space="preserve">Cash outflows - Total weighted value </t>
  </si>
  <si>
    <t>EU 16b</t>
  </si>
  <si>
    <t xml:space="preserve">Cash inflows - Total weighted value </t>
  </si>
  <si>
    <t>Total net cash outflows (adjusted value)</t>
  </si>
  <si>
    <t>Liquidity coverage ratio (%)</t>
  </si>
  <si>
    <t>Total available stable funding</t>
  </si>
  <si>
    <t>Total required stable funding</t>
  </si>
  <si>
    <t>NSFR ratio (%)</t>
  </si>
  <si>
    <t>Exposure value</t>
  </si>
  <si>
    <t>f</t>
  </si>
  <si>
    <t>g</t>
  </si>
  <si>
    <t>h</t>
  </si>
  <si>
    <t>Equity</t>
  </si>
  <si>
    <t>(b)</t>
  </si>
  <si>
    <t>Amounts</t>
  </si>
  <si>
    <t>(h)</t>
  </si>
  <si>
    <t xml:space="preserve">Retained earnings </t>
  </si>
  <si>
    <t>Accumulated other comprehensive income (and other reserves)</t>
  </si>
  <si>
    <t>EU-3a</t>
  </si>
  <si>
    <t>Funds for general banking risk</t>
  </si>
  <si>
    <t xml:space="preserve">Amount of qualifying items referred to in Article 484 (3) and the related share premium accounts subject to phase out from CET1 </t>
  </si>
  <si>
    <t>Minority interests (amount allowed in consolidated CET1)</t>
  </si>
  <si>
    <t>EU-5a</t>
  </si>
  <si>
    <t xml:space="preserve">Independently reviewed interim profits net of any foreseeable charge or dividend </t>
  </si>
  <si>
    <t>Common Equity Tier 1 (CET1) capital before regulatory adjustments</t>
  </si>
  <si>
    <t>Common Equity Tier 1 (CET1) capital: regulatory adjustments </t>
  </si>
  <si>
    <t>Additional value adjustments (negative amount)</t>
  </si>
  <si>
    <t>Intangible assets (net of related tax liability) (negative amount)</t>
  </si>
  <si>
    <t>Fair value reserves related to gains or losses on cash flow hedges of financial instruments that are not valued at fair value</t>
  </si>
  <si>
    <t xml:space="preserve">Negative amounts resulting from the calculation of expected loss amounts </t>
  </si>
  <si>
    <t>Any increase in equity that results from securitised assets (negative amount)</t>
  </si>
  <si>
    <t>Gains or losses on liabilities valued at fair value resulting from changes in own credit standing</t>
  </si>
  <si>
    <t>Defined-benefit pension fund assets (negative amount)</t>
  </si>
  <si>
    <t>Direct and indirect holdings by an institution of own CET1 instruments (negative amount)</t>
  </si>
  <si>
    <t>Direct, indirect and synthetic holdings of the CET 1 instruments of financial sector entities where those entities have reciprocal cross holdings with the institution designed to inflate artificially the own funds of the institution (negative amount)</t>
  </si>
  <si>
    <t>Direct, indirect and synthetic holdings by the institution of the CET1 instruments of financial sector entities where the institution does not have a significant investment in those entities (amount above 10% threshold and net of eligible short positions) (negative amount)</t>
  </si>
  <si>
    <t>Direct, indirect and synthetic holdings by the institution of the CET1 instruments of financial sector entities where the institution has a significant investment in those entities (amount above 10% threshold and net of eligible short positions) (negative amount)</t>
  </si>
  <si>
    <t>EU-20a</t>
  </si>
  <si>
    <t>Exposure amount of the following items which qualify for a RW of 1250%, where the institution opts for the deduction alternative</t>
  </si>
  <si>
    <t>EU-20b</t>
  </si>
  <si>
    <t>EU-20c</t>
  </si>
  <si>
    <t>EU-20d</t>
  </si>
  <si>
    <t>Deferred tax assets arising from temporary differences (amount above 10% threshold, net of related tax liability where the conditions in Article 38 (3) are met) (negative amount)</t>
  </si>
  <si>
    <t>Amount exceeding the 17,65% threshold (negative amount)</t>
  </si>
  <si>
    <t>EU-25a</t>
  </si>
  <si>
    <t>Losses for the current financial year (negative amount)</t>
  </si>
  <si>
    <t>EU-25b</t>
  </si>
  <si>
    <t>Foreseeable tax charges relating to CET1 items except where the institution suitably adjusts the amount of CET1 items insofar as such tax charges reduce the amount up to which those items may be used to cover risks or losses (negative amount)</t>
  </si>
  <si>
    <t>Qualifying AT1 deductions that exceed the AT1 items of the institution (negative amount)</t>
  </si>
  <si>
    <t>27a</t>
  </si>
  <si>
    <t>Total regulatory adjustments to Common Equity Tier 1 (CET1)</t>
  </si>
  <si>
    <t xml:space="preserve">Common Equity Tier 1 (CET1) capital </t>
  </si>
  <si>
    <t>Additional Tier 1 (AT1) capital: instruments</t>
  </si>
  <si>
    <t>EU-33a</t>
  </si>
  <si>
    <t>Amount of qualifying items referred to in Article 494a(1) subject to phase out from AT1</t>
  </si>
  <si>
    <t>EU-33b</t>
  </si>
  <si>
    <t>Amount of qualifying items referred to in Article 494b(1) subject to phase out from AT1</t>
  </si>
  <si>
    <t xml:space="preserve">Qualifying Tier 1 capital included in consolidated AT1 capital (including minority interests not included in row 5) issued by subsidiaries and held by third parties </t>
  </si>
  <si>
    <t>Additional Tier 1 (AT1) capital: regulatory adjustments</t>
  </si>
  <si>
    <t>Direct and indirect holdings by an institution of own AT1 instruments (negative amount)</t>
  </si>
  <si>
    <t>Direct, indirect and synthetic holdings of the AT1 instruments of financial sector entities where those entities have reciprocal cross holdings with the institution designed to inflate artificially the own funds of the institution (negative amount)</t>
  </si>
  <si>
    <t>Direct, indirect and synthetic holdings of the AT1 instruments of financial sector entities where the institution does not have a significant investment in those entities (amount above 10% threshold and net of eligible short positions) (negative amount)</t>
  </si>
  <si>
    <t>Direct, indirect and synthetic holdings by the institution of the AT1 instruments of financial sector entities where the institution has a significant investment in those entities (net of eligible short positions) (negative amount)</t>
  </si>
  <si>
    <t>Qualifying T2 deductions that exceed the T2 items of the institution (negative amount)</t>
  </si>
  <si>
    <t>42a</t>
  </si>
  <si>
    <t>Other regulatory adjustments to AT1 capital</t>
  </si>
  <si>
    <t>Total regulatory adjustments to Additional Tier 1 (AT1) capital</t>
  </si>
  <si>
    <t xml:space="preserve">Additional Tier 1 (AT1) capital </t>
  </si>
  <si>
    <t>Tier 1 capital (T1 = CET1 + AT1)</t>
  </si>
  <si>
    <t>EU-47a</t>
  </si>
  <si>
    <t>EU-47b</t>
  </si>
  <si>
    <t>Credit risk adjustments</t>
  </si>
  <si>
    <t>Tier 2 (T2) capital before regulatory adjustments</t>
  </si>
  <si>
    <t>Tier 2 (T2) capital: regulatory adjustments </t>
  </si>
  <si>
    <t>Direct and indirect holdings by an institution of own T2 instruments and subordinated loans (negative amount)</t>
  </si>
  <si>
    <t>Direct, indirect and synthetic holdings of the T2 instruments and subordinated loans of financial sector entities where those entities have reciprocal cross holdings with the institution designed to inflate artificially the own funds of the institution (negative amount)</t>
  </si>
  <si>
    <t>54a</t>
  </si>
  <si>
    <t>Qualifying eligible liabilities deductions that exceed the eligible liabilities items of the institution (negative amount)</t>
  </si>
  <si>
    <t>Total regulatory adjustments to Tier 2 (T2) capital</t>
  </si>
  <si>
    <t xml:space="preserve">Tier 2 (T2) capital </t>
  </si>
  <si>
    <t>Total capital (TC = T1 + T2)</t>
  </si>
  <si>
    <t>Total risk exposure amount</t>
  </si>
  <si>
    <t xml:space="preserve">of which: countercyclical buffer requirement </t>
  </si>
  <si>
    <t xml:space="preserve">of which: systemic risk buffer requirement </t>
  </si>
  <si>
    <t>EU-67a</t>
  </si>
  <si>
    <t>Amounts below the thresholds for deduction (before risk weighting) </t>
  </si>
  <si>
    <t>Applicable caps on the inclusion of provisions in Tier 2 </t>
  </si>
  <si>
    <t>Credit risk adjustments included in T2 in respect of exposures subject to standardised approach (prior to the application of the cap)</t>
  </si>
  <si>
    <t>Cap on inclusion of credit risk adjustments in T2 under standardised approach</t>
  </si>
  <si>
    <t>Credit risk adjustments included in T2 in respect of exposures subject to internal ratings-based approach (prior to the application of the cap)</t>
  </si>
  <si>
    <t>Cap for inclusion of credit risk adjustments in T2 under internal ratings-based approach</t>
  </si>
  <si>
    <t>Capital instruments subject to phase-out arrangements (only applicable between 1 Jan 2014 and 1 Jan 2022)</t>
  </si>
  <si>
    <t>Current cap on CET1 instruments subject to phase out arrangements</t>
  </si>
  <si>
    <t>Amount excluded from CET1 due to cap (excess over cap after redemptions and maturities)</t>
  </si>
  <si>
    <t>Current cap on AT1 instruments subject to phase out arrangements</t>
  </si>
  <si>
    <t>Amount excluded from AT1 due to cap (excess over cap after redemptions and maturities)</t>
  </si>
  <si>
    <t>Current cap on T2 instruments subject to phase out arrangements</t>
  </si>
  <si>
    <t>Amount excluded from T2 due to cap (excess over cap after redemptions and maturities)</t>
  </si>
  <si>
    <t>i</t>
  </si>
  <si>
    <t>j</t>
  </si>
  <si>
    <t>k</t>
  </si>
  <si>
    <t>l</t>
  </si>
  <si>
    <t>m</t>
  </si>
  <si>
    <t>General credit exposures</t>
  </si>
  <si>
    <t>Relevant credit exposures – Market risk</t>
  </si>
  <si>
    <t>Total exposure value</t>
  </si>
  <si>
    <t>Own fund requirements</t>
  </si>
  <si>
    <t xml:space="preserve">Risk-weighted exposure amounts </t>
  </si>
  <si>
    <t>Countercyclical buffer rate
(%)</t>
  </si>
  <si>
    <t>Exposure value under the standardised approach</t>
  </si>
  <si>
    <t>Exposure value under the IRB approach</t>
  </si>
  <si>
    <t>Sum of long and short positions of trading book exposures for SA</t>
  </si>
  <si>
    <t>Value of trading book exposures for internal models</t>
  </si>
  <si>
    <t>Relevant credit risk exposures - Credit risk</t>
  </si>
  <si>
    <t xml:space="preserve">Relevant credit exposures – Securitisation positions in the non-trading book </t>
  </si>
  <si>
    <t xml:space="preserve"> Total</t>
  </si>
  <si>
    <t>010</t>
  </si>
  <si>
    <t>Breakdown by country:</t>
  </si>
  <si>
    <t>020</t>
  </si>
  <si>
    <t>Institution specific countercyclical capital buffer rate</t>
  </si>
  <si>
    <t>Institution specific countercyclical capital buffer requirement</t>
  </si>
  <si>
    <t>Summary reconciliation of accounting assets and leverage ratio exposures</t>
  </si>
  <si>
    <t>Leverage ratio common disclosure</t>
  </si>
  <si>
    <t>Split-up of on balance sheet exposures (excluding derivatives, SFTs and exempted exposures)</t>
  </si>
  <si>
    <t>Applicable amount</t>
  </si>
  <si>
    <t>Total assets as per published financial statements</t>
  </si>
  <si>
    <t>Adjustment for entities which are consolidated for accounting purposes but are outside the scope of regulatory consolidation</t>
  </si>
  <si>
    <t>(Adjustment for securitised exposures that meet the operational requirements for the recognition of risk transference)</t>
  </si>
  <si>
    <t>(Adjustment for temporary exemption of exposures to central bank (if applicable))</t>
  </si>
  <si>
    <t>Adjustment for regular-way purchases and sales of financial assets subject to trade date accounting</t>
  </si>
  <si>
    <t>Adjustment for eligible cash pooling transactions</t>
  </si>
  <si>
    <t>Adjustments for derivative financial instruments</t>
  </si>
  <si>
    <t>Adjustment for securities financing transactions (SFTs)</t>
  </si>
  <si>
    <t>Adjustment for off-balance sheet items (ie conversion to credit equivalent amounts of off-balance sheet exposures)</t>
  </si>
  <si>
    <t>(Adjustment for prudent valuation adjustments and specific and general provisions which have reduced Tier 1 capital)</t>
  </si>
  <si>
    <t>EU-11a</t>
  </si>
  <si>
    <t>EU-11b</t>
  </si>
  <si>
    <t>(Adjustment for exposures excluded from the leverage ratio total exposure measure in accordance with point (j) of Article 429a(1) CRR)</t>
  </si>
  <si>
    <t>Other adjustments</t>
  </si>
  <si>
    <t>CRR leverage ratio exposures</t>
  </si>
  <si>
    <t>On-balance sheet exposures (excluding derivatives and SFTs)</t>
  </si>
  <si>
    <t>On-balance sheet items (excluding derivatives, SFTs, but including collateral)</t>
  </si>
  <si>
    <t>Gross-up for derivatives collateral provided where deducted from the balance sheet assets pursuant to the applicable accounting framework</t>
  </si>
  <si>
    <t>(Deductions of receivables assets for cash variation margin provided in derivatives transactions)</t>
  </si>
  <si>
    <t>(Adjustment for securities received under securities financing transactions that are recognised as an asset)</t>
  </si>
  <si>
    <t>(General credit risk adjustments to on-balance sheet items)</t>
  </si>
  <si>
    <t>(Asset amounts deducted in determining Tier 1 capital)</t>
  </si>
  <si>
    <t xml:space="preserve">Total on-balance sheet exposures (excluding derivatives and SFTs) </t>
  </si>
  <si>
    <t>Derivative exposures</t>
  </si>
  <si>
    <t>Replacement cost associated with SA-CCR derivatives transactions (ie net of eligible cash variation margin)</t>
  </si>
  <si>
    <t>EU-8a</t>
  </si>
  <si>
    <t>Derogation for derivatives: replacement costs contribution under the simplified standardised approach</t>
  </si>
  <si>
    <t>EU-9a</t>
  </si>
  <si>
    <t>Derogation for derivatives: Potential future exposure contribution under the simplified standardised approach</t>
  </si>
  <si>
    <t>EU-9b</t>
  </si>
  <si>
    <t>Exposure determined under Original Exposure Method</t>
  </si>
  <si>
    <t>(Exempted CCP leg of client-cleared trade exposures) (SA-CCR)</t>
  </si>
  <si>
    <t>EU-10a</t>
  </si>
  <si>
    <t>(Exempted CCP leg of client-cleared trade exposures) (simplified standardised approach)</t>
  </si>
  <si>
    <t>EU-10b</t>
  </si>
  <si>
    <t>Adjusted effective notional amount of written credit derivatives</t>
  </si>
  <si>
    <t>(Adjusted effective notional offsets and add-on deductions for written credit derivatives)</t>
  </si>
  <si>
    <t xml:space="preserve">Total derivatives exposures </t>
  </si>
  <si>
    <t>Securities financing transaction (SFT) exposures</t>
  </si>
  <si>
    <t>Gross SFT assets (with no recognition of netting), after adjustment for sales accounting transactions</t>
  </si>
  <si>
    <t>(Netted amounts of cash payables and cash receivables of gross SFT assets)</t>
  </si>
  <si>
    <t>Counterparty credit risk exposure for SFT assets</t>
  </si>
  <si>
    <t>EU-16a</t>
  </si>
  <si>
    <t xml:space="preserve">Derogation for SFTs: Counterparty credit risk exposure in accordance with Articles 429e(5) and 222 CRR </t>
  </si>
  <si>
    <t>Agent transaction exposures</t>
  </si>
  <si>
    <t>EU-17a</t>
  </si>
  <si>
    <t>(Exempted CCP leg of client-cleared SFT exposure)</t>
  </si>
  <si>
    <t>Total securities financing transaction exposures</t>
  </si>
  <si>
    <t xml:space="preserve">Other off-balance sheet exposures </t>
  </si>
  <si>
    <t>Off-balance sheet exposures at gross notional amount</t>
  </si>
  <si>
    <t>(Adjustments for conversion to credit equivalent amounts)</t>
  </si>
  <si>
    <t>Off-balance sheet exposures</t>
  </si>
  <si>
    <r>
      <t xml:space="preserve">Excluded exposures </t>
    </r>
    <r>
      <rPr>
        <b/>
        <strike/>
        <sz val="11"/>
        <color rgb="FFFF0000"/>
        <rFont val="Calibri"/>
        <family val="2"/>
        <scheme val="minor"/>
      </rPr>
      <t/>
    </r>
  </si>
  <si>
    <t>EU-22a</t>
  </si>
  <si>
    <t>EU-22b</t>
  </si>
  <si>
    <t>(Exposures exempted in accordance with point (j) of Article 429a (1) CRR (on and off balance sheet))</t>
  </si>
  <si>
    <t>EU-22c</t>
  </si>
  <si>
    <t>EU-22d</t>
  </si>
  <si>
    <t>EU-22e</t>
  </si>
  <si>
    <t>EU-22f</t>
  </si>
  <si>
    <t>(Excluded guaranteed parts of exposures arising from export credits )</t>
  </si>
  <si>
    <t>EU-22g</t>
  </si>
  <si>
    <t>(Excluded excess collateral deposited at triparty agents )</t>
  </si>
  <si>
    <t>EU-22h</t>
  </si>
  <si>
    <t>(Excluded CSD related services of CSD/institutions in accordance with point (o) of Article 429a(1) CRR)</t>
  </si>
  <si>
    <t>EU-22i</t>
  </si>
  <si>
    <t>(Excluded CSD related services of designated institutions in accordance with point (p) of Article 429a(1) CRR)</t>
  </si>
  <si>
    <t>EU-22j</t>
  </si>
  <si>
    <t>(Reduction of the exposure value of pre-financing or intermediate loans )</t>
  </si>
  <si>
    <t>EU-22k</t>
  </si>
  <si>
    <t>(Total exempted exposures)</t>
  </si>
  <si>
    <t>Capital and total exposure measure</t>
  </si>
  <si>
    <t>Tier 1 capital</t>
  </si>
  <si>
    <t>EU-25</t>
  </si>
  <si>
    <t>25a</t>
  </si>
  <si>
    <t>Regulatory minimum leverage ratio requirement (%)</t>
  </si>
  <si>
    <t>Choice on transitional arrangements and relevant exposures</t>
  </si>
  <si>
    <t>Choice on transitional arrangements for the definition of the capital measure</t>
  </si>
  <si>
    <t>Disclosure of mean values</t>
  </si>
  <si>
    <t>Quarter-end value of gross SFT assets, after adjustment for sale accounting transactions and netted of amounts of associated cash payables and cash receivables</t>
  </si>
  <si>
    <t>30a</t>
  </si>
  <si>
    <t>Leverage ratio (including the impact of any applicable temporary exemption of central bank reserves) incorporating mean values from row 28 of gross SFT assets (after adjustment for sale accounting transactions and netted of amounts of associated cash payables and cash receivables)</t>
  </si>
  <si>
    <t>31a</t>
  </si>
  <si>
    <t>Leverage ratio (excluding the impact of any applicable temporary exemption of central bank reserves) incorporating mean values from row 28 of gross SFT assets (after adjustment for sale accounting transactions and netted of amounts of associated cash payables and cash receivables)</t>
  </si>
  <si>
    <t>EU-1</t>
  </si>
  <si>
    <t>Total on-balance sheet exposures (excluding derivatives, SFTs, and exempted exposures), of which:</t>
  </si>
  <si>
    <t>EU-2</t>
  </si>
  <si>
    <t>Trading book exposures</t>
  </si>
  <si>
    <t>EU-3</t>
  </si>
  <si>
    <t>Banking book exposures, of which:</t>
  </si>
  <si>
    <t>EU-4</t>
  </si>
  <si>
    <t>Covered bonds</t>
  </si>
  <si>
    <t>EU-5</t>
  </si>
  <si>
    <t>Exposures treated as sovereigns</t>
  </si>
  <si>
    <t>EU-6</t>
  </si>
  <si>
    <t>EU-7</t>
  </si>
  <si>
    <t>Institutions</t>
  </si>
  <si>
    <t>EU-8</t>
  </si>
  <si>
    <t>Secured by mortgages of immovable properties</t>
  </si>
  <si>
    <t>EU-9</t>
  </si>
  <si>
    <t>Retail exposures</t>
  </si>
  <si>
    <t>EU-10</t>
  </si>
  <si>
    <t>EU-11</t>
  </si>
  <si>
    <t>Exposures in default</t>
  </si>
  <si>
    <t>EU-12</t>
  </si>
  <si>
    <t>Other exposures (eg equity, securitisations, and other non-credit obligation assets)</t>
  </si>
  <si>
    <t>EU 1a</t>
  </si>
  <si>
    <t>Quarter ending on (DD Month YYY)</t>
  </si>
  <si>
    <t>EU 1b</t>
  </si>
  <si>
    <t>Number of data points used in the calculation of averages</t>
  </si>
  <si>
    <t>HIGH-QUALITY LIQUID ASSETS</t>
  </si>
  <si>
    <t>CASH - OUTFLOWS</t>
  </si>
  <si>
    <t>Stable deposits</t>
  </si>
  <si>
    <t>Less stable deposits</t>
  </si>
  <si>
    <t>Unsecured wholesale funding</t>
  </si>
  <si>
    <t>Operational deposits (all counterparties) and deposits in networks of cooperative banks</t>
  </si>
  <si>
    <t>Non-operational deposits (all counterparties)</t>
  </si>
  <si>
    <t>Unsecured debt</t>
  </si>
  <si>
    <t>Secured wholesale funding</t>
  </si>
  <si>
    <t>Additional requirements</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</si>
  <si>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</si>
  <si>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</si>
  <si>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</si>
  <si>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</si>
  <si>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</si>
  <si>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</si>
  <si>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CASH - INFLOWS</t>
  </si>
  <si>
    <t>Secured lending (e.g. reverse repos)</t>
  </si>
  <si>
    <t>Inflows from fully performing exposures</t>
  </si>
  <si>
    <t>Other cash inflows</t>
  </si>
  <si>
    <t>EU-19a</t>
  </si>
  <si>
    <t>(Difference between total weighted inflows and total weighted outflows arising from transactions in third countries where there are transfer restrictions or which are denominated in non-convertible currencies)</t>
  </si>
  <si>
    <t>EU-19b</t>
  </si>
  <si>
    <t>(Excess inflows from a related specialised credit institution)</t>
  </si>
  <si>
    <t>TOTAL CASH INFLOWS</t>
  </si>
  <si>
    <t>Fully exempt inflows</t>
  </si>
  <si>
    <t>Inflows subject to 90% cap</t>
  </si>
  <si>
    <t>Inflows subject to 75% cap</t>
  </si>
  <si>
    <t xml:space="preserve">TOTAL ADJUSTED VALUE </t>
  </si>
  <si>
    <t>LIQUIDITY BUFFER</t>
  </si>
  <si>
    <t>TOTAL NET CASH OUTFLOWS</t>
  </si>
  <si>
    <t>Unweighted value by residual maturity</t>
  </si>
  <si>
    <t>Weighted value</t>
  </si>
  <si>
    <t>&lt; 6 months</t>
  </si>
  <si>
    <t>6 months to &lt; 1yr</t>
  </si>
  <si>
    <t>≥ 1yr</t>
  </si>
  <si>
    <t>Available stable funding (ASF) Items</t>
  </si>
  <si>
    <t>Capital items and instruments</t>
  </si>
  <si>
    <t>Other capital instruments</t>
  </si>
  <si>
    <t>Retail deposits</t>
  </si>
  <si>
    <t>Wholesale funding:</t>
  </si>
  <si>
    <t>Operational deposits</t>
  </si>
  <si>
    <t>Other wholesale funding</t>
  </si>
  <si>
    <t>Interdependent liabilities</t>
  </si>
  <si>
    <t xml:space="preserve">Other liabilities: </t>
  </si>
  <si>
    <t xml:space="preserve">NSFR derivative liabilities </t>
  </si>
  <si>
    <t>All other liabilities and capital instruments not included in the above categories</t>
  </si>
  <si>
    <t>Total available stable funding (ASF)</t>
  </si>
  <si>
    <t>Required stable funding (RSF) Items</t>
  </si>
  <si>
    <t>Total high-quality liquid assets (HQLA)</t>
  </si>
  <si>
    <t>EU-15a</t>
  </si>
  <si>
    <t>Assets encumbered for more than 12m in cover pool</t>
  </si>
  <si>
    <t>Deposits held at other financial institutions for operational purposes</t>
  </si>
  <si>
    <t>Performing loans and securities:</t>
  </si>
  <si>
    <t>Performing securities financing transactions with financial customer collateralised by other assets and loans and advances to financial institutions</t>
  </si>
  <si>
    <t>Performing loans to non- financial corporate clients, loans to retail and small business customers, and loans to sovereigns, and PSEs, of which:</t>
  </si>
  <si>
    <t>With a risk weight of less than or equal to 35% under the Basel II Standardised Approach for credit risk</t>
  </si>
  <si>
    <t xml:space="preserve">Performing residential mortgages, of which: </t>
  </si>
  <si>
    <t>Other loans and securities that are not in default and do not qualify as HQLA, including exchange-traded equities and trade finance on-balance sheet products</t>
  </si>
  <si>
    <t>Interdependent assets</t>
  </si>
  <si>
    <t xml:space="preserve">Other assets: </t>
  </si>
  <si>
    <t>Physical traded commodities</t>
  </si>
  <si>
    <t>Assets posted as initial margin for derivative contracts and contributions to default funds of CCPs</t>
  </si>
  <si>
    <t xml:space="preserve">NSFR derivative liabilities before deduction of variation margin posted </t>
  </si>
  <si>
    <t>All other assets not included in the above categories</t>
  </si>
  <si>
    <t>Off-balance sheet items</t>
  </si>
  <si>
    <t>Total RSF</t>
  </si>
  <si>
    <t>Net Stable Funding Ratio (%)</t>
  </si>
  <si>
    <t xml:space="preserve">Performing and non-performing exposures and related provisions </t>
  </si>
  <si>
    <t>Template EU CR2: Changes in the stock of non-performing loans and advances</t>
  </si>
  <si>
    <t>n</t>
  </si>
  <si>
    <t>o</t>
  </si>
  <si>
    <t>Gross carrying amount/nominal amount</t>
  </si>
  <si>
    <t>Accumulated impairment, accumulated negative changes in fair value due to credit risk and provisions</t>
  </si>
  <si>
    <t>Collaterals and financial guarantees received</t>
  </si>
  <si>
    <t>Performing exposures</t>
  </si>
  <si>
    <t>Non-performing exposures</t>
  </si>
  <si>
    <t>On performing exposures</t>
  </si>
  <si>
    <t>On non-performing exposures</t>
  </si>
  <si>
    <t>005</t>
  </si>
  <si>
    <t>Cash balances at central banks and other demand deposits</t>
  </si>
  <si>
    <t>Loans and advances</t>
  </si>
  <si>
    <t>Central banks</t>
  </si>
  <si>
    <t>030</t>
  </si>
  <si>
    <t>General governments</t>
  </si>
  <si>
    <t>040</t>
  </si>
  <si>
    <t>Credit institutions</t>
  </si>
  <si>
    <t>050</t>
  </si>
  <si>
    <t>Other financial corporations</t>
  </si>
  <si>
    <t>060</t>
  </si>
  <si>
    <t>Non-financial corporations</t>
  </si>
  <si>
    <t>070</t>
  </si>
  <si>
    <t>080</t>
  </si>
  <si>
    <t>Households</t>
  </si>
  <si>
    <t>090</t>
  </si>
  <si>
    <t>Debt Securities</t>
  </si>
  <si>
    <t>100</t>
  </si>
  <si>
    <t>110</t>
  </si>
  <si>
    <t>120</t>
  </si>
  <si>
    <t>130</t>
  </si>
  <si>
    <t>140</t>
  </si>
  <si>
    <t>150</t>
  </si>
  <si>
    <t>160</t>
  </si>
  <si>
    <t>170</t>
  </si>
  <si>
    <t>180</t>
  </si>
  <si>
    <t>190</t>
  </si>
  <si>
    <t>200</t>
  </si>
  <si>
    <t>210</t>
  </si>
  <si>
    <t>220</t>
  </si>
  <si>
    <t>Initial stock of non-performing loans and advances</t>
  </si>
  <si>
    <t>Inflows to non-performing portfolios</t>
  </si>
  <si>
    <t>Outflows from non-performing portfolios</t>
  </si>
  <si>
    <t>Final stock of non-performing loans and advances</t>
  </si>
  <si>
    <t>Gross carrying amount</t>
  </si>
  <si>
    <t>Credit quality of forborne exposures</t>
  </si>
  <si>
    <t>Quality of non-performing exposures by geography </t>
  </si>
  <si>
    <t>Credit quality of loans and advances by industry</t>
  </si>
  <si>
    <t xml:space="preserve">Collateral obtained by taking possession and execution processes </t>
  </si>
  <si>
    <t>Collaterals received and financial guarantees received on forborne exposures</t>
  </si>
  <si>
    <t>Performing forborne</t>
  </si>
  <si>
    <t>Non-performing forborne</t>
  </si>
  <si>
    <t>On performing forborne exposures</t>
  </si>
  <si>
    <t>On non-performing forborne exposures</t>
  </si>
  <si>
    <t>Of which: Collateral and financial guarantees received on non-performing exposures with forbearance measures</t>
  </si>
  <si>
    <t>Of which defaulted</t>
  </si>
  <si>
    <t>Of which impaired</t>
  </si>
  <si>
    <t xml:space="preserve">     Central banks</t>
  </si>
  <si>
    <t xml:space="preserve">     General governments</t>
  </si>
  <si>
    <t xml:space="preserve">     Credit institutions</t>
  </si>
  <si>
    <t xml:space="preserve">     Other financial corporations</t>
  </si>
  <si>
    <t xml:space="preserve">     Non-financial corporations</t>
  </si>
  <si>
    <t xml:space="preserve">     Households</t>
  </si>
  <si>
    <t>Loan commitments given</t>
  </si>
  <si>
    <t>Accumulated impairment</t>
  </si>
  <si>
    <t>Provisions on off-balance sheet commitments and financial guarantee given</t>
  </si>
  <si>
    <t>Accumulated negative changes in fair value due to credit risk on non-performing exposures</t>
  </si>
  <si>
    <t>On balance sheet exposures</t>
  </si>
  <si>
    <t>Off balance sheet exposures</t>
  </si>
  <si>
    <t>Agriculture, forestry and fishing</t>
  </si>
  <si>
    <t>Mining and quarrying</t>
  </si>
  <si>
    <t>Manufacturing</t>
  </si>
  <si>
    <t>Electricity, gas, steam and air conditioning supply</t>
  </si>
  <si>
    <t>Water supply</t>
  </si>
  <si>
    <t>Construction</t>
  </si>
  <si>
    <t>Wholesale and retail trade</t>
  </si>
  <si>
    <t>Transport and storage</t>
  </si>
  <si>
    <t>Accommodation and food service activities</t>
  </si>
  <si>
    <t>Information and communication</t>
  </si>
  <si>
    <t>Real estate activities</t>
  </si>
  <si>
    <t>Financial and insurance actvities</t>
  </si>
  <si>
    <t>Professional, scientific and technical activities</t>
  </si>
  <si>
    <t>Administrative and support service activities</t>
  </si>
  <si>
    <t>Public administration and defense, compulsory social security</t>
  </si>
  <si>
    <t>Education</t>
  </si>
  <si>
    <t>Human health services and social work activities</t>
  </si>
  <si>
    <t>Arts, entertainment and recreation</t>
  </si>
  <si>
    <t>Other services</t>
  </si>
  <si>
    <t>Value at initial recognition</t>
  </si>
  <si>
    <t>Accumulated negative changes</t>
  </si>
  <si>
    <t>Property Plant and Equipment (PP&amp;E)</t>
  </si>
  <si>
    <t xml:space="preserve">     Residential immovable property</t>
  </si>
  <si>
    <t xml:space="preserve">     Commercial Immovable property</t>
  </si>
  <si>
    <t xml:space="preserve">     Movable property (auto, shipping, etc.)</t>
  </si>
  <si>
    <t xml:space="preserve">     Equity and debt instruments</t>
  </si>
  <si>
    <t>CRM techniques overview:  Disclosure of the use of credit risk mitigation techniques</t>
  </si>
  <si>
    <t>IRB approach – Effect on the RWEAs of credit derivatives used as CRM techniques</t>
  </si>
  <si>
    <t xml:space="preserve">RWEA flow statements of credit risk exposures under the IRB approach </t>
  </si>
  <si>
    <t xml:space="preserve">Unsecured carrying amount </t>
  </si>
  <si>
    <t>Secured carrying amount</t>
  </si>
  <si>
    <t xml:space="preserve">Debt securities </t>
  </si>
  <si>
    <t xml:space="preserve">     Of which non-performing exposures</t>
  </si>
  <si>
    <t xml:space="preserve">            Of which defaulted </t>
  </si>
  <si>
    <t xml:space="preserve"> Exposure classes</t>
  </si>
  <si>
    <t>Exposures before CCF and before CRM</t>
  </si>
  <si>
    <t>Exposures post CCF and post CRM</t>
  </si>
  <si>
    <t>RWAs and RWAs density</t>
  </si>
  <si>
    <t>On-balance-sheet exposures</t>
  </si>
  <si>
    <t>Off-balance-sheet exposures</t>
  </si>
  <si>
    <t>Off-balance-sheet amount</t>
  </si>
  <si>
    <t>RWEA</t>
  </si>
  <si>
    <t>Central governments or central banks</t>
  </si>
  <si>
    <t>Regional government or local authorities</t>
  </si>
  <si>
    <t>Public sector entities</t>
  </si>
  <si>
    <t>Multilateral development banks</t>
  </si>
  <si>
    <t>International organisations</t>
  </si>
  <si>
    <t>Corporates</t>
  </si>
  <si>
    <t>Retail</t>
  </si>
  <si>
    <t>Secured by mortgages on immovable property</t>
  </si>
  <si>
    <t>Exposures associated with particularly high risk</t>
  </si>
  <si>
    <t>Institutions and corporates with a short-term credit assessment</t>
  </si>
  <si>
    <t>Collective investment undertakings</t>
  </si>
  <si>
    <t>Other items</t>
  </si>
  <si>
    <t>TOTAL</t>
  </si>
  <si>
    <t>Risk weight</t>
  </si>
  <si>
    <t>Of which unrated</t>
  </si>
  <si>
    <t>Others</t>
  </si>
  <si>
    <t>p</t>
  </si>
  <si>
    <t>q</t>
  </si>
  <si>
    <t>Unit or shares in collective investment undertakings</t>
  </si>
  <si>
    <t>A-IRB</t>
  </si>
  <si>
    <t>On-balance sheet exposures</t>
  </si>
  <si>
    <t>Off-balance-sheet exposures pre-CCF</t>
  </si>
  <si>
    <t>Exposure weighted average CCF</t>
  </si>
  <si>
    <t>Exposure post CCF and post CRM</t>
  </si>
  <si>
    <t>Exposure weighted average PD (%)</t>
  </si>
  <si>
    <t>Number of obligors</t>
  </si>
  <si>
    <t>Exposure weighted average LGD (%)</t>
  </si>
  <si>
    <t>Risk weighted exposure amount after supporting factors</t>
  </si>
  <si>
    <t>Density of risk weighted exposure amount</t>
  </si>
  <si>
    <t>Expected loss amount</t>
  </si>
  <si>
    <t>Value adjust-ments and provisions</t>
  </si>
  <si>
    <t>0.00 to &lt;0.15</t>
  </si>
  <si>
    <t>0.15 to &lt;0.25</t>
  </si>
  <si>
    <t>0.25 to &lt;0.50</t>
  </si>
  <si>
    <t>0.50 to &lt;0.75</t>
  </si>
  <si>
    <t>0.75 to &lt;2.50</t>
  </si>
  <si>
    <t>2.50 to &lt;10.00</t>
  </si>
  <si>
    <t>10.00 to &lt;100.00</t>
  </si>
  <si>
    <t>100.00 (Default)</t>
  </si>
  <si>
    <t>Subtotal (exposure class)</t>
  </si>
  <si>
    <t>Total (all exposures classes)</t>
  </si>
  <si>
    <t>Exposure weighted average maturity (years)</t>
  </si>
  <si>
    <t xml:space="preserve">Central governments or central banks </t>
  </si>
  <si>
    <t>Central governments and central banks</t>
  </si>
  <si>
    <t>Credit risk Mitigation techniques</t>
  </si>
  <si>
    <t>Credit risk Mitigation methods in the calculation of RWEAs</t>
  </si>
  <si>
    <t>Of which Corporates – SMEs</t>
  </si>
  <si>
    <t>Of which Corporates – Specialised lending</t>
  </si>
  <si>
    <t>Of which Corporates – Other</t>
  </si>
  <si>
    <t>Of which Retail –  Immovable property SMEs</t>
  </si>
  <si>
    <t>Of which Retail – Immovable property non-SMEs</t>
  </si>
  <si>
    <t>Of which Retail – Qualifying revolving</t>
  </si>
  <si>
    <t>Of which Retail – Other SMEs</t>
  </si>
  <si>
    <t>Of which Retail – Other non-SMEs</t>
  </si>
  <si>
    <t>Risk weighted exposure amount</t>
  </si>
  <si>
    <t>Asset size (+/-)</t>
  </si>
  <si>
    <t>Asset quality (+/-)</t>
  </si>
  <si>
    <t>Model updates (+/-)</t>
  </si>
  <si>
    <t>Methodology and policy (+/-)</t>
  </si>
  <si>
    <t>Acquisitions and disposals (+/-)</t>
  </si>
  <si>
    <t>Foreign exchange movements (+/-)</t>
  </si>
  <si>
    <t>Other (+/-)</t>
  </si>
  <si>
    <t>PD range</t>
  </si>
  <si>
    <t>Equity exposures under the simple risk-weighted approach</t>
  </si>
  <si>
    <t>Regulatory categories</t>
  </si>
  <si>
    <t>Remaining maturity</t>
  </si>
  <si>
    <t>On-balancesheet exposure</t>
  </si>
  <si>
    <t>Off-balancesheet exposure</t>
  </si>
  <si>
    <t>Categories</t>
  </si>
  <si>
    <t>Private equity exposures</t>
  </si>
  <si>
    <t>Exchange-traded equity exposures</t>
  </si>
  <si>
    <t>Other equity exposures</t>
  </si>
  <si>
    <t>-</t>
  </si>
  <si>
    <t>Analysis of CCR exposure by approach</t>
  </si>
  <si>
    <t>Transactions subject to own funds requirements for CVA risk</t>
  </si>
  <si>
    <t>Standardised approach – CCR exposures by regulatory exposure class and risk weights</t>
  </si>
  <si>
    <t>Composition of collateral for CCR exposures</t>
  </si>
  <si>
    <t>Credit derivatives exposures</t>
  </si>
  <si>
    <t>RWEA flow statements of CCR exposures under the IMM</t>
  </si>
  <si>
    <t>Exposures to CCPs</t>
  </si>
  <si>
    <t>Replacement cost (RC)</t>
  </si>
  <si>
    <t>EEPE</t>
  </si>
  <si>
    <t>EU1</t>
  </si>
  <si>
    <t>EU - Original Exposure Method (for derivatives)</t>
  </si>
  <si>
    <t>EU2</t>
  </si>
  <si>
    <t>EU - Simplified SA-CCR (for derivatives)</t>
  </si>
  <si>
    <t>2a</t>
  </si>
  <si>
    <t>Of which securities financing transactions netting sets</t>
  </si>
  <si>
    <t>2b</t>
  </si>
  <si>
    <t>2c</t>
  </si>
  <si>
    <t>Of which from contractual cross-product netting sets</t>
  </si>
  <si>
    <t>Total transactions subject to the Advanced method</t>
  </si>
  <si>
    <t>Transactions subject to the Standardised method</t>
  </si>
  <si>
    <t>EU4</t>
  </si>
  <si>
    <t xml:space="preserve">Total transactions subject to own funds requirements for CVA risk </t>
  </si>
  <si>
    <t>Exposure classes</t>
  </si>
  <si>
    <t xml:space="preserve">Regional government or local authorities </t>
  </si>
  <si>
    <t>x</t>
  </si>
  <si>
    <t>y</t>
  </si>
  <si>
    <t>Total (all CCR relevant exposure classes)</t>
  </si>
  <si>
    <t>Collateral used in derivative transactions</t>
  </si>
  <si>
    <t>Collateral used in SFTs</t>
  </si>
  <si>
    <t>Collateral type</t>
  </si>
  <si>
    <t>Fair value of collateral received</t>
  </si>
  <si>
    <t>Fair value of posted collateral</t>
  </si>
  <si>
    <t>Segregated</t>
  </si>
  <si>
    <t>Unsegregated</t>
  </si>
  <si>
    <t>Cash – domestic currency</t>
  </si>
  <si>
    <t>Cash – other currencies</t>
  </si>
  <si>
    <t>Domestic sovereign debt</t>
  </si>
  <si>
    <t>Other sovereign debt</t>
  </si>
  <si>
    <t>Government agency debt</t>
  </si>
  <si>
    <t>Corporate bonds</t>
  </si>
  <si>
    <t>Equity securities</t>
  </si>
  <si>
    <t>Other collateral</t>
  </si>
  <si>
    <t>Notionals</t>
  </si>
  <si>
    <t>Single-name credit default swaps</t>
  </si>
  <si>
    <t>Index credit default swaps</t>
  </si>
  <si>
    <t>Total return swaps</t>
  </si>
  <si>
    <t>Credit options</t>
  </si>
  <si>
    <t>Other credit derivatives</t>
  </si>
  <si>
    <t>Total notionals</t>
  </si>
  <si>
    <t>Positive fair value (asset)</t>
  </si>
  <si>
    <t>Negative fair value (liability)</t>
  </si>
  <si>
    <t>Other</t>
  </si>
  <si>
    <t xml:space="preserve">Exposure value </t>
  </si>
  <si>
    <t>Exposures to QCCPs (total)</t>
  </si>
  <si>
    <t>Exposures for trades at QCCPs (excluding initial margin and default fund contributions); of which</t>
  </si>
  <si>
    <t>Segregated initial margin</t>
  </si>
  <si>
    <t>Non-segregated initial margin</t>
  </si>
  <si>
    <t>Prefunded default fund contributions</t>
  </si>
  <si>
    <t>Unfunded default fund contributions</t>
  </si>
  <si>
    <t>Exposures to non-QCCPs (total)</t>
  </si>
  <si>
    <t>Exposures for trades at non-QCCPs (excluding initial margin and default fund contributions); of which</t>
  </si>
  <si>
    <t>Securitisation exposures in the non-trading book</t>
  </si>
  <si>
    <t>Securitisation exposures in the non-trading book and associated regulatory capital requirements - institution acting as originator or as sponsor</t>
  </si>
  <si>
    <t>Securitisation exposures in the non-trading book and associated regulatory capital requirements - institution acting as investor</t>
  </si>
  <si>
    <t>Exposures securitised by the institution - Exposures in default and specific credit risk adjustments</t>
  </si>
  <si>
    <t>Institution acts as originator</t>
  </si>
  <si>
    <t>Institution acts as sponsor</t>
  </si>
  <si>
    <t>Institution acts as investor</t>
  </si>
  <si>
    <t>Traditional</t>
  </si>
  <si>
    <t>Synthetic</t>
  </si>
  <si>
    <t>Sub-total</t>
  </si>
  <si>
    <t>STS</t>
  </si>
  <si>
    <t>Non-STS</t>
  </si>
  <si>
    <t>of which SRT</t>
  </si>
  <si>
    <t>Total exposures</t>
  </si>
  <si>
    <t>Retail (total)</t>
  </si>
  <si>
    <t>Wholesale (total)</t>
  </si>
  <si>
    <t>Exposure values (by RW bands/deductions)</t>
  </si>
  <si>
    <t>Exposure values (by regulatory approach)</t>
  </si>
  <si>
    <t>RWEA (by regulatory approach)</t>
  </si>
  <si>
    <t>Capital charge after cap</t>
  </si>
  <si>
    <t>≤20% RW</t>
  </si>
  <si>
    <t xml:space="preserve"> &gt;20% to 50% RW</t>
  </si>
  <si>
    <t xml:space="preserve"> &gt;50% to 100%           RW</t>
  </si>
  <si>
    <t xml:space="preserve"> &gt;100% to &lt;1250%     RW</t>
  </si>
  <si>
    <t>1250% RW/ deductions</t>
  </si>
  <si>
    <t>SEC-IRBA</t>
  </si>
  <si>
    <t>SEC-ERBA
(including IAA)</t>
  </si>
  <si>
    <t>SEC-SA</t>
  </si>
  <si>
    <t xml:space="preserve">Traditional transactions </t>
  </si>
  <si>
    <t xml:space="preserve">Synthetic transactions </t>
  </si>
  <si>
    <t>Exposures securitised by the institution - Institution acts as originator or as sponsor</t>
  </si>
  <si>
    <t>Total outstanding nominal amount</t>
  </si>
  <si>
    <t>Total amount of specific credit risk adjustments made during the period</t>
  </si>
  <si>
    <t>Of which exposures in default</t>
  </si>
  <si>
    <t>Market risk under the standardised approach</t>
  </si>
  <si>
    <t>Market risk under the internal Model Approach (IMA)</t>
  </si>
  <si>
    <t>RWA flow statements of market risk exposures under the IMA</t>
  </si>
  <si>
    <t>IMA values for trading portfolios</t>
  </si>
  <si>
    <t>RWEAs</t>
  </si>
  <si>
    <t>Outright products</t>
  </si>
  <si>
    <t>Interest rate risk (general and specific)</t>
  </si>
  <si>
    <t>Equity risk (general and specific)</t>
  </si>
  <si>
    <t>Foreign exchange risk</t>
  </si>
  <si>
    <t>Options</t>
  </si>
  <si>
    <t>Simplified approach</t>
  </si>
  <si>
    <t>Delta-plus approach</t>
  </si>
  <si>
    <t>Scenario approach</t>
  </si>
  <si>
    <t>RWAs</t>
  </si>
  <si>
    <t>(a)</t>
  </si>
  <si>
    <t>Most recent IRC measure</t>
  </si>
  <si>
    <t>12 weeks average IRC measure</t>
  </si>
  <si>
    <t>Most recent risk measure of comprehensive risk measure</t>
  </si>
  <si>
    <t>12 weeks average of comprehensive risk measure</t>
  </si>
  <si>
    <t>(c)</t>
  </si>
  <si>
    <t xml:space="preserve">Other </t>
  </si>
  <si>
    <t>SVaR</t>
  </si>
  <si>
    <t>IRC</t>
  </si>
  <si>
    <t>Comprehensive risk measure</t>
  </si>
  <si>
    <t>1a</t>
  </si>
  <si>
    <t>Regulatory adjustment</t>
  </si>
  <si>
    <t>1b</t>
  </si>
  <si>
    <t xml:space="preserve">RWAs at the previous quarter-end (end of the day) </t>
  </si>
  <si>
    <t xml:space="preserve">Movement in risk levels </t>
  </si>
  <si>
    <t xml:space="preserve">Model updates/changes </t>
  </si>
  <si>
    <t>Methodology and policy</t>
  </si>
  <si>
    <t xml:space="preserve">Acquisitions and disposals </t>
  </si>
  <si>
    <t xml:space="preserve">Foreign exchange movements </t>
  </si>
  <si>
    <t>8a</t>
  </si>
  <si>
    <t>8b</t>
  </si>
  <si>
    <t xml:space="preserve">VaR (10 day 99%) </t>
  </si>
  <si>
    <t>Maximum value</t>
  </si>
  <si>
    <t>Average value</t>
  </si>
  <si>
    <t xml:space="preserve">Minimum value </t>
  </si>
  <si>
    <t>Period end</t>
  </si>
  <si>
    <t>SVaR (10 day 99%)</t>
  </si>
  <si>
    <t>IRC (99.9%)</t>
  </si>
  <si>
    <t xml:space="preserve">Comprehensive risk measure (99.9%) </t>
  </si>
  <si>
    <t>Equity instruments</t>
  </si>
  <si>
    <t>Debt securities</t>
  </si>
  <si>
    <t>(d)</t>
  </si>
  <si>
    <t>(e)</t>
  </si>
  <si>
    <t>(f)</t>
  </si>
  <si>
    <t>(g)</t>
  </si>
  <si>
    <t>1</t>
  </si>
  <si>
    <t>Balance sheet as in published financial statements</t>
  </si>
  <si>
    <t>Under regulatory scope of consolidation</t>
  </si>
  <si>
    <t>Reference</t>
  </si>
  <si>
    <t>Shareholders' Equity</t>
  </si>
  <si>
    <t>Explanations on the changes in the LCR over time</t>
  </si>
  <si>
    <t>Explanations on the actual concentration of funding sources</t>
  </si>
  <si>
    <t>High-level description of the composition of the institution`s liquidity buffer.</t>
  </si>
  <si>
    <t>Derivative exposures and potential collateral calls</t>
  </si>
  <si>
    <t>Currency mismatch in the LCR</t>
  </si>
  <si>
    <t>LIQB on qualitative information on LCR, which complements template EU LIQ1</t>
  </si>
  <si>
    <t>Net exposure value</t>
  </si>
  <si>
    <t>On demand</t>
  </si>
  <si>
    <t>&lt;= 1 year</t>
  </si>
  <si>
    <t>&gt; 1 year &lt;= 5 years</t>
  </si>
  <si>
    <t>&gt; 5 years</t>
  </si>
  <si>
    <t>No stated maturity</t>
  </si>
  <si>
    <t>Maturity of exposures</t>
  </si>
  <si>
    <t>Comparison of VaR estimates with gains/losses</t>
  </si>
  <si>
    <t>Reconciliation of regulatory own funds to balance sheet in the audited financial statements</t>
  </si>
  <si>
    <t>EU IRRBB1</t>
  </si>
  <si>
    <t>Quantitative information of interest rate risks of non-trading book activities</t>
  </si>
  <si>
    <t>CRR refference:</t>
  </si>
  <si>
    <t>Article 445</t>
  </si>
  <si>
    <t>EU CR1</t>
  </si>
  <si>
    <t>EU CR1-A</t>
  </si>
  <si>
    <t>EU CR2</t>
  </si>
  <si>
    <t>EU CQ1</t>
  </si>
  <si>
    <t>EU CQ4</t>
  </si>
  <si>
    <t>EU CQ5</t>
  </si>
  <si>
    <t>EU CCR1</t>
  </si>
  <si>
    <t>EU CCR3</t>
  </si>
  <si>
    <t>EU CCR5</t>
  </si>
  <si>
    <t>EU CCR6</t>
  </si>
  <si>
    <t>EU CCR7</t>
  </si>
  <si>
    <t>EU CCR8</t>
  </si>
  <si>
    <t>EU SEC1</t>
  </si>
  <si>
    <t>EU SEC2</t>
  </si>
  <si>
    <t>EU SEC3</t>
  </si>
  <si>
    <t>EU SEC4</t>
  </si>
  <si>
    <t>EU SEC5</t>
  </si>
  <si>
    <t>Supervisory shock scenarios</t>
  </si>
  <si>
    <t>Changes of the economic value of equity</t>
  </si>
  <si>
    <t>Changes of the net interest income</t>
  </si>
  <si>
    <t>Parallel up</t>
  </si>
  <si>
    <t xml:space="preserve">Parallel down </t>
  </si>
  <si>
    <t xml:space="preserve">Steepener </t>
  </si>
  <si>
    <t>Flattener</t>
  </si>
  <si>
    <t>Short rates up</t>
  </si>
  <si>
    <t>Short rates down</t>
  </si>
  <si>
    <t>Article 451a(2)</t>
  </si>
  <si>
    <t>Article 451a(3)</t>
  </si>
  <si>
    <t>Derivatives</t>
  </si>
  <si>
    <t>Template 1: Banking book- Climate Change transition risk: Credit quality of exposures by sector, emissions and residual maturity</t>
  </si>
  <si>
    <t>Template 2: Banking book - Climate change transition risk: Loans collateralised by immovable property - Energy efficiency of the collateral</t>
  </si>
  <si>
    <t>Template 3: Banking book - Climate change transition risk: Alignment metrics</t>
  </si>
  <si>
    <t>Template 4: Banking book - Climate change transition risk: Exposures to top 20 carbon-intensive firms</t>
  </si>
  <si>
    <t>Template 5: Banking book - Climate change physical risk: Exposures subject to physical risk</t>
  </si>
  <si>
    <t>Template 6. Summary of GAR KPIs</t>
  </si>
  <si>
    <t>Template 7 - Mitigating actions: Assets for the calculation of GAR</t>
  </si>
  <si>
    <t>Template 8 - GAR (%)</t>
  </si>
  <si>
    <t>Template 10 - Other climate change mitigating actions that are not covered in the EU Taxonomy</t>
  </si>
  <si>
    <t>Template 7</t>
  </si>
  <si>
    <t>Template 8</t>
  </si>
  <si>
    <t>Template 10</t>
  </si>
  <si>
    <t>Template 1</t>
  </si>
  <si>
    <t>Template 2</t>
  </si>
  <si>
    <t>Template 3</t>
  </si>
  <si>
    <t>Template 4</t>
  </si>
  <si>
    <t>Template 5</t>
  </si>
  <si>
    <t>Template 6</t>
  </si>
  <si>
    <t>Sector/subsector</t>
  </si>
  <si>
    <t>Gross carrying amount (Mln EUR)</t>
  </si>
  <si>
    <t>Accumulated impairment, accumulated negative changes in fair value due to credit risk and provisions (Mln EUR)</t>
  </si>
  <si>
    <t>GHG financed emissions (scope 1, scope 2 and scope 3 emissions of the counterparty) (in tons of CO2 equivalent)</t>
  </si>
  <si>
    <t>GHG emissions (column i): gross carrying amount percentage of the portfolio derived from company-specific reporting</t>
  </si>
  <si>
    <t xml:space="preserve"> &lt;= 5 years</t>
  </si>
  <si>
    <t>&gt; 5 year &lt;= 10 years</t>
  </si>
  <si>
    <t>&gt; 10 year &lt;= 20 years</t>
  </si>
  <si>
    <t>&gt; 20 years</t>
  </si>
  <si>
    <t>Average weighted maturity</t>
  </si>
  <si>
    <t>Of which exposures towards companies excluded from EU Paris-aligned Benchmarks in accordance with points (d) to (g) of Article 12.1 and in accordance with Article 12.2 of Climate Benchmark Standards Regulation</t>
  </si>
  <si>
    <t>Of which environmentally sustainable (CCM)</t>
  </si>
  <si>
    <t>Of which stage 2 exposures</t>
  </si>
  <si>
    <t>Of which non-performing exposures</t>
  </si>
  <si>
    <t>Of which Stage 2 exposures</t>
  </si>
  <si>
    <t>Of which Scope 3 financed emissions</t>
  </si>
  <si>
    <t>Exposures towards sectors that highly contribute to climate change*</t>
  </si>
  <si>
    <t>A - Agriculture, forestry and fishing</t>
  </si>
  <si>
    <t>B - Mining and quarrying</t>
  </si>
  <si>
    <t>C - Manufacturing</t>
  </si>
  <si>
    <t>D - Electricity, gas, steam and air conditioning supply</t>
  </si>
  <si>
    <t>E - Water supply; sewerage, waste management and remediation activities</t>
  </si>
  <si>
    <t>F - Construction</t>
  </si>
  <si>
    <t>G - Wholesale and retail trade; repair of motor vehicles and motorcycles</t>
  </si>
  <si>
    <t>H - Transportation and storage</t>
  </si>
  <si>
    <t>L - Real estate activities</t>
  </si>
  <si>
    <t>Exposures towards sectors other than those that highly contribute to climate change*</t>
  </si>
  <si>
    <t>* In accordance with the Commission delegated regulation EU) 2020/1818 supplementing regulation (EU) 2016/1011 as regards minimum standards for EU Climate Transition Benchmarks and EU Paris-aligned Benchmarks -Climate Benchmark Standards Regulation - Recital 6: Sectors listed in Sections A to H and Section L of Annex I to Regulation (EC) No 1893/2006</t>
  </si>
  <si>
    <t>Counterparty sector</t>
  </si>
  <si>
    <t>Total gross carrying amount amount (in MEUR)</t>
  </si>
  <si>
    <t>Level of energy efficiency (EP score in kWh/m² of collateral)</t>
  </si>
  <si>
    <t>Level of energy efficiency (EPC label of collateral)</t>
  </si>
  <si>
    <t>Without EPC label of collateral</t>
  </si>
  <si>
    <t>0; &lt;= 100</t>
  </si>
  <si>
    <t>&gt; 100; &lt;= 200</t>
  </si>
  <si>
    <t>&gt; 200; &lt;= 300</t>
  </si>
  <si>
    <t>&gt; 300; &lt;= 400</t>
  </si>
  <si>
    <t>&gt; 400; &lt;= 500</t>
  </si>
  <si>
    <t>&gt; 500</t>
  </si>
  <si>
    <t>A</t>
  </si>
  <si>
    <t>B</t>
  </si>
  <si>
    <t>C</t>
  </si>
  <si>
    <t>D</t>
  </si>
  <si>
    <t>E</t>
  </si>
  <si>
    <t>F</t>
  </si>
  <si>
    <t>G</t>
  </si>
  <si>
    <t>Of which level of energy efficiency (EP score in kWh/m² of collateral) estimated</t>
  </si>
  <si>
    <t>Total EU area</t>
  </si>
  <si>
    <t>Of which Loans collateralised by commercial immovable property</t>
  </si>
  <si>
    <t>Of which Loans collateralised by residential immovable property</t>
  </si>
  <si>
    <t xml:space="preserve">Of which Collateral obtained by taking possession: residential and commercial immovable properties </t>
  </si>
  <si>
    <t>Of which Level of energy efficiency (EP score in kWh/m² of collateral) estimated</t>
  </si>
  <si>
    <t>Total non-EU area</t>
  </si>
  <si>
    <t>Sector</t>
  </si>
  <si>
    <t>NACE Sectors (a minima)</t>
  </si>
  <si>
    <t>Portfolio gross carrying amount (Mn EUR)</t>
  </si>
  <si>
    <t>Alignment metric**</t>
  </si>
  <si>
    <t>Year of reference</t>
  </si>
  <si>
    <t>Distance to IEA NZE2050 in % ***</t>
  </si>
  <si>
    <t>Target (year of reference + 3 years)</t>
  </si>
  <si>
    <t>Power</t>
  </si>
  <si>
    <t xml:space="preserve">Fossil fuel combustion </t>
  </si>
  <si>
    <t xml:space="preserve">Maritime transport </t>
  </si>
  <si>
    <t>Cement, clinker and lime production</t>
  </si>
  <si>
    <t xml:space="preserve">Iron and steel, coke, and metal ore production </t>
  </si>
  <si>
    <t>*** PiT distance to 2030 NZE2050 scenario in %  (for each metric)</t>
  </si>
  <si>
    <t>* List of NACE sectors to be considered</t>
  </si>
  <si>
    <t>IEA sector</t>
  </si>
  <si>
    <t>Column b - NACE Sectors (a minima) - Sectors required</t>
  </si>
  <si>
    <t>**Examples of metrics - non-exhaustive list. Institutions shall apply metrics defined by the IEA scenario</t>
  </si>
  <si>
    <t>Sector in the tempalte</t>
  </si>
  <si>
    <t>sector</t>
  </si>
  <si>
    <t>code</t>
  </si>
  <si>
    <t>shipping</t>
  </si>
  <si>
    <t>Average tonnes of CO2 per passenger-km
Average gCO₂/MJ 
and
Average share of high carbon technologies (ICE).</t>
  </si>
  <si>
    <t>power</t>
  </si>
  <si>
    <t>Average tonnes of CO2 per MWh 
and 
Average share of high carbon technologies (oil, gas, coal).</t>
  </si>
  <si>
    <t>oil and gas</t>
  </si>
  <si>
    <t>Average tons pf CO2 per GJ.
and
Average share of high carbon technologies (ICE).</t>
  </si>
  <si>
    <t>steel</t>
  </si>
  <si>
    <t>Average tonnes of CO2 per tonne of output
and
Average share of high carbon technologies (ICE).</t>
  </si>
  <si>
    <t>coal</t>
  </si>
  <si>
    <t>cement</t>
  </si>
  <si>
    <t>aviation</t>
  </si>
  <si>
    <t>Average share of sustainable aviation fuels
and
Average tonnes of CO2 per passenger-km</t>
  </si>
  <si>
    <t>automotive</t>
  </si>
  <si>
    <t>Average tonnes of CO2 per passenger-km
and
Average share of high carbon technologies (ICE).</t>
  </si>
  <si>
    <t>Gross carrying amount (aggregate)</t>
  </si>
  <si>
    <t>Weighted average maturity</t>
  </si>
  <si>
    <t>Number of top 20 polluting firms included</t>
  </si>
  <si>
    <t xml:space="preserve">o </t>
  </si>
  <si>
    <t>Variable: Geographical area subject to climate change physical risk - acute and chronic events</t>
  </si>
  <si>
    <t>of which exposures sensitive to impact from climate change physical events</t>
  </si>
  <si>
    <t>Breakdown by maturity bucket</t>
  </si>
  <si>
    <t>of which exposures sensitive to impact from chronic climate change events</t>
  </si>
  <si>
    <t>of which exposures sensitive to impact from acute climate change events</t>
  </si>
  <si>
    <t>of which exposures sensitive to impact both from chronic and acute climate change events</t>
  </si>
  <si>
    <t>of which Stage 2 exposures</t>
  </si>
  <si>
    <t>Loans collateralised by residential immovable property</t>
  </si>
  <si>
    <t>Loans collateralised by commercial immovable property</t>
  </si>
  <si>
    <t>Repossessed colalterals</t>
  </si>
  <si>
    <t>Other relevant sectors (breakdown below where relevant)</t>
  </si>
  <si>
    <t>KPI</t>
  </si>
  <si>
    <t>Climate change mitigation</t>
  </si>
  <si>
    <t>Climate change adaptation</t>
  </si>
  <si>
    <t>Total (Climate change mitigation + Climate change adaptation)</t>
  </si>
  <si>
    <t>GAR stock</t>
  </si>
  <si>
    <t>GAR flow</t>
  </si>
  <si>
    <t xml:space="preserve">Total gross carrying amount </t>
  </si>
  <si>
    <t>Climate Change Mitigation (CCM)</t>
  </si>
  <si>
    <t>Climate Change Adaptation (CCA)</t>
  </si>
  <si>
    <t>TOTAL (CCM + CCA)</t>
  </si>
  <si>
    <t>Of which towards taxonomy relevant sectors (Taxonomy-eligible)</t>
  </si>
  <si>
    <t>Of which environmentally sustainable (Taxonomy-aligned)</t>
  </si>
  <si>
    <t>Of which specialised lending</t>
  </si>
  <si>
    <t>Of which transitional</t>
  </si>
  <si>
    <t>Of which enabling</t>
  </si>
  <si>
    <t>Of which adaptation</t>
  </si>
  <si>
    <t>Of which transitional/adaptation</t>
  </si>
  <si>
    <t>GAR - Covered assets in both numerator and denominator</t>
  </si>
  <si>
    <t>Loans and advances, debt securities and equity instruments not HfT eligible for GAR calculation</t>
  </si>
  <si>
    <t xml:space="preserve">Financial corporations </t>
  </si>
  <si>
    <t>Debt securities, including UoP</t>
  </si>
  <si>
    <t>of which investment firms</t>
  </si>
  <si>
    <t>of which insurance undertakings</t>
  </si>
  <si>
    <t>Non-financial corporations (subject to NFRD disclosure obligations)</t>
  </si>
  <si>
    <t>of which loans collateralised by residential immovable property</t>
  </si>
  <si>
    <t>of which building renovation loans</t>
  </si>
  <si>
    <t>of which motor vehicle loans</t>
  </si>
  <si>
    <t>Local governments financing</t>
  </si>
  <si>
    <t>Housing financing</t>
  </si>
  <si>
    <t>Other local governments financing</t>
  </si>
  <si>
    <t xml:space="preserve">Collateral obtained by taking possession: residential and commercial immovable properties </t>
  </si>
  <si>
    <t>TOTAL GAR ASSETS</t>
  </si>
  <si>
    <t xml:space="preserve">Assets excluded from the numerator for GAR calculation (covered in the denominator) </t>
  </si>
  <si>
    <t>EU Non-financial corporations (not subject to NFRD disclosure obligations)</t>
  </si>
  <si>
    <t>Non-EU Non-financial corporations (not subject to NFRD disclosure obligations)</t>
  </si>
  <si>
    <t>On demand interbank loans</t>
  </si>
  <si>
    <t>Cash and cash-related assets</t>
  </si>
  <si>
    <t>Other assets (e.g. Goodwill, commodities etc.)</t>
  </si>
  <si>
    <t>TOTAL ASSETS IN THE DENOMINATOR (GAR)</t>
  </si>
  <si>
    <t>Sovereigns</t>
  </si>
  <si>
    <t>Central banks exposure</t>
  </si>
  <si>
    <t>Trading book</t>
  </si>
  <si>
    <t>TOTAL ASSETS EXCLUDED FROM NUMERATOR AND DENOMINATOR</t>
  </si>
  <si>
    <t>TOTAL ASSETS</t>
  </si>
  <si>
    <t>r</t>
  </si>
  <si>
    <t>s</t>
  </si>
  <si>
    <t>t</t>
  </si>
  <si>
    <t>u</t>
  </si>
  <si>
    <t>v</t>
  </si>
  <si>
    <t>w</t>
  </si>
  <si>
    <t>z</t>
  </si>
  <si>
    <t>aa</t>
  </si>
  <si>
    <t>ab</t>
  </si>
  <si>
    <t>ac</t>
  </si>
  <si>
    <t>ad</t>
  </si>
  <si>
    <t>ae</t>
  </si>
  <si>
    <t>af</t>
  </si>
  <si>
    <t>Proportion of eligible assets funding taxonomy relevant sectors</t>
  </si>
  <si>
    <t>Proportion of total assets covered</t>
  </si>
  <si>
    <t>Proportion of new eligible assets funding taxonomy relevant sectors</t>
  </si>
  <si>
    <t>Proportion of total new assets covered</t>
  </si>
  <si>
    <t>Of which environmentally sustainable</t>
  </si>
  <si>
    <t>%  (compared to total covered assets in the denominator)</t>
  </si>
  <si>
    <t>GAR</t>
  </si>
  <si>
    <t>Financial corporations</t>
  </si>
  <si>
    <t>of which management companies</t>
  </si>
  <si>
    <t>Non-financial corporations subject to NFRD disclosure obligations</t>
  </si>
  <si>
    <t>Local government financing</t>
  </si>
  <si>
    <t>Type of financial instrument</t>
  </si>
  <si>
    <t>Type of counterparty</t>
  </si>
  <si>
    <t>Gross carrying amount (million EUR)</t>
  </si>
  <si>
    <t>Type of risk mitigated (Climate change transition risk)</t>
  </si>
  <si>
    <t>Type of risk mitigated (Climate change physical risk)</t>
  </si>
  <si>
    <t>Qualitative information on the nature of the mitigating actions</t>
  </si>
  <si>
    <t>Bonds (e.g. green, sustainable, sustainability-linked under standards other than the EU standards)</t>
  </si>
  <si>
    <t>Of which building renovation loans</t>
  </si>
  <si>
    <t>Other counterparties</t>
  </si>
  <si>
    <t>Loans (e.g. green, sustainable, sustainability-linked under standards other than the EU standards)</t>
  </si>
  <si>
    <t>Collateral obtained by taking possession</t>
  </si>
  <si>
    <t>Other than PP&amp;E</t>
  </si>
  <si>
    <t xml:space="preserve">     Other collateral</t>
  </si>
  <si>
    <t>Disclosure of key metrics and overview of risk-weighted exposure amounts</t>
  </si>
  <si>
    <t>Disclosure of own funds</t>
  </si>
  <si>
    <t>Disclosure of countercyclical capital buffers</t>
  </si>
  <si>
    <t>Securitisation exposures in the trading book</t>
  </si>
  <si>
    <t>EU LR1</t>
  </si>
  <si>
    <t>EU LR2</t>
  </si>
  <si>
    <t>EU LR3</t>
  </si>
  <si>
    <t>&lt;- back</t>
  </si>
  <si>
    <t>EU OV1 – Overview of risk weighted exposure amounts</t>
  </si>
  <si>
    <t>in EUR mn</t>
  </si>
  <si>
    <t>2</t>
  </si>
  <si>
    <t>3</t>
  </si>
  <si>
    <t>4</t>
  </si>
  <si>
    <t>Of which: equities under the simple risk weight approach</t>
  </si>
  <si>
    <t>5</t>
  </si>
  <si>
    <t>6</t>
  </si>
  <si>
    <t>7</t>
  </si>
  <si>
    <t>8</t>
  </si>
  <si>
    <t>9</t>
  </si>
  <si>
    <t>10</t>
  </si>
  <si>
    <t>11</t>
  </si>
  <si>
    <t>12</t>
  </si>
  <si>
    <t>13</t>
  </si>
  <si>
    <t>14</t>
  </si>
  <si>
    <t>15</t>
  </si>
  <si>
    <t>16</t>
  </si>
  <si>
    <t>17</t>
  </si>
  <si>
    <t>18</t>
  </si>
  <si>
    <t>19</t>
  </si>
  <si>
    <t>20</t>
  </si>
  <si>
    <t>21</t>
  </si>
  <si>
    <t>22</t>
  </si>
  <si>
    <t>23</t>
  </si>
  <si>
    <t>24</t>
  </si>
  <si>
    <t>25</t>
  </si>
  <si>
    <t>26</t>
  </si>
  <si>
    <t>27</t>
  </si>
  <si>
    <t>28</t>
  </si>
  <si>
    <t>29</t>
  </si>
  <si>
    <t>Total risk exposure amounts (TREA)</t>
  </si>
  <si>
    <t>Of which: slotting approach</t>
  </si>
  <si>
    <t>Amounts below the thresholds for deduction (subject to 250% risk weight)</t>
  </si>
  <si>
    <t>EU KM1 - Key metrics template</t>
  </si>
  <si>
    <t>Common Equity Tier 1 ratio (%)</t>
  </si>
  <si>
    <t>Additional own funds requirements to address risks other than the risk of excessive leverage (as a percentage of risk-weighted exposure amount)</t>
  </si>
  <si>
    <t>Additional own funds requirements to address risks other than the risk of excessive leverage (%)</t>
  </si>
  <si>
    <t>of which: to be made up of CET1 capital (percentage points)</t>
  </si>
  <si>
    <t>of which: to be made up of Tier 1 capital (percentage points)</t>
  </si>
  <si>
    <t>Combined buffer and overall capital requirement (as a percentage of risk-weighted exposure amount)</t>
  </si>
  <si>
    <t>Other Systemically Important Institution buffer (%)</t>
  </si>
  <si>
    <t>Total exposure measure</t>
  </si>
  <si>
    <t>Leverage ratio (%)</t>
  </si>
  <si>
    <t>Additional own funds requirements to address the risk of excessive leverage (%) </t>
  </si>
  <si>
    <t>Total SREP leverage ratio requirements (%) </t>
  </si>
  <si>
    <t>Leverage ratio buffer and overall leverage ratio requirement (as a percentage of total exposure measure)</t>
  </si>
  <si>
    <t>Leverage ratio buffer requirement (%)</t>
  </si>
  <si>
    <t>EU CC1 - Composition of regulatory own funds</t>
  </si>
  <si>
    <t>Common Equity Tier 1 (CET1) capital: instruments and reserves</t>
  </si>
  <si>
    <t>Capital instruments and the related share premium accounts </t>
  </si>
  <si>
    <t xml:space="preserve">of which: ordinary shares </t>
  </si>
  <si>
    <t/>
  </si>
  <si>
    <t>of which: qualifying holdings outside the financial sector (negative amount)</t>
  </si>
  <si>
    <t>of which: securitisation positions (negative amount)</t>
  </si>
  <si>
    <t>of which: free deliveries (negative amount)</t>
  </si>
  <si>
    <t>of which: direct, indirect and synthetic holdings by the institution of the CET1 instruments of financial sector entities where the institution has a significant investment in those entities</t>
  </si>
  <si>
    <t>of which: deferred tax assets arising from temporary differences</t>
  </si>
  <si>
    <t>Other regulatory adjustments</t>
  </si>
  <si>
    <t>30</t>
  </si>
  <si>
    <t>31</t>
  </si>
  <si>
    <t>of which: classified as equity under applicable accounting standards</t>
  </si>
  <si>
    <t>32</t>
  </si>
  <si>
    <t>of which: classified as liabilities under applicable accounting standards</t>
  </si>
  <si>
    <t>33</t>
  </si>
  <si>
    <t>34</t>
  </si>
  <si>
    <t>35</t>
  </si>
  <si>
    <t xml:space="preserve">of which: instruments issued by subsidiaries subject to phase out </t>
  </si>
  <si>
    <t>36</t>
  </si>
  <si>
    <t>Additional Tier 1 (AT1) capital before regulatory adjustments</t>
  </si>
  <si>
    <t>37</t>
  </si>
  <si>
    <t>38</t>
  </si>
  <si>
    <t>39</t>
  </si>
  <si>
    <t>40</t>
  </si>
  <si>
    <t>42</t>
  </si>
  <si>
    <t>43</t>
  </si>
  <si>
    <t>44</t>
  </si>
  <si>
    <t>45</t>
  </si>
  <si>
    <t>Tier 2 (T2) capital: instruments and provisions</t>
  </si>
  <si>
    <t>46</t>
  </si>
  <si>
    <t>47</t>
  </si>
  <si>
    <t>48</t>
  </si>
  <si>
    <t>49</t>
  </si>
  <si>
    <t>of which: instruments issued by subsidiaries subject to phase out</t>
  </si>
  <si>
    <t>50</t>
  </si>
  <si>
    <t>51</t>
  </si>
  <si>
    <t>52</t>
  </si>
  <si>
    <t>53</t>
  </si>
  <si>
    <t>54</t>
  </si>
  <si>
    <t>55</t>
  </si>
  <si>
    <t>EU-56b</t>
  </si>
  <si>
    <t>Other regulatory adjustments to T2 capital</t>
  </si>
  <si>
    <t>57</t>
  </si>
  <si>
    <t>58</t>
  </si>
  <si>
    <t>59</t>
  </si>
  <si>
    <t>60</t>
  </si>
  <si>
    <t>61</t>
  </si>
  <si>
    <t>62</t>
  </si>
  <si>
    <t>63</t>
  </si>
  <si>
    <t>64</t>
  </si>
  <si>
    <t>65</t>
  </si>
  <si>
    <t>66</t>
  </si>
  <si>
    <t>67</t>
  </si>
  <si>
    <t>EU-67b</t>
  </si>
  <si>
    <t>of which: additional own funds requirements to address the risks other than the risk of excessive leverage</t>
  </si>
  <si>
    <t>68</t>
  </si>
  <si>
    <t>72</t>
  </si>
  <si>
    <t>73</t>
  </si>
  <si>
    <t>75</t>
  </si>
  <si>
    <t>76</t>
  </si>
  <si>
    <t>77</t>
  </si>
  <si>
    <t>78</t>
  </si>
  <si>
    <t>79</t>
  </si>
  <si>
    <t>80</t>
  </si>
  <si>
    <t>81</t>
  </si>
  <si>
    <t>82</t>
  </si>
  <si>
    <t>83</t>
  </si>
  <si>
    <t>84</t>
  </si>
  <si>
    <t>85</t>
  </si>
  <si>
    <t>Additional information about own funds positions:</t>
  </si>
  <si>
    <t>EU CC2 - reconciliation of regulatory own funds to balance sheet in the audited financial statements</t>
  </si>
  <si>
    <r>
      <t xml:space="preserve">Assets - </t>
    </r>
    <r>
      <rPr>
        <i/>
        <sz val="10"/>
        <color theme="3" tint="-0.499984740745262"/>
        <rFont val="Arial"/>
        <family val="2"/>
      </rPr>
      <t>Breakdown by asset clases according to the balance sheet in the published financial statements</t>
    </r>
  </si>
  <si>
    <r>
      <t>Liabilities</t>
    </r>
    <r>
      <rPr>
        <i/>
        <sz val="10"/>
        <color theme="3" tint="-0.499984740745262"/>
        <rFont val="Arial"/>
        <family val="2"/>
      </rPr>
      <t xml:space="preserve"> - Breakdown by liability clases according to the balance sheet in the published financial statements</t>
    </r>
  </si>
  <si>
    <t>Source based on reference numbers/letters of the balance sheet under the regulatory scope of consolidation</t>
  </si>
  <si>
    <t>Deferred tax assets that rely on future profitability excluding those arising from temporary differences (net of related tax liability where the conditions in Article 38 (3) CRR are met) (negative amount)</t>
  </si>
  <si>
    <t>Amount of qualifying items referred to in Article 484 (4) CRR and the related share premium accounts subject to phase out from AT1</t>
  </si>
  <si>
    <t>Amount of qualifying items referred to in Article 484(5) CRR and the related share premium accounts subject to phase out from T2 as described in Article 486(4) CRR</t>
  </si>
  <si>
    <t>Qualifying own funds instruments included in consolidated T2 capital (including minority interests and AT1 instruments not included in rows 5 or 34) issued by subsidiaries and held by third parties</t>
  </si>
  <si>
    <t>Direct, indirect and synthetic holdings of the T2 instruments and subordinated loans of financial sector entities where the institution does not have a significant investment in those entities (amount above 10% threshold and net of eligible short positions) (negative amount)</t>
  </si>
  <si>
    <t>Direct, indirect and synthetic holdings by the institution of the T2 instruments and subordinated loans of financial sector entities where the institution has a significant investment in those entities (net of eligible short positions) (negative amount)</t>
  </si>
  <si>
    <t>EU-56a</t>
  </si>
  <si>
    <t>Total Risk exposure amount</t>
  </si>
  <si>
    <t>Capital ratios and requirements including buffers</t>
  </si>
  <si>
    <t>Common Equity Tier 1 capital</t>
  </si>
  <si>
    <t>Total capital</t>
  </si>
  <si>
    <t>Institution CET1 overall capital requirements</t>
  </si>
  <si>
    <t>of which: Global Systemically Important Institution (G-SII) or Other Systemically Important Institution (O-SII) buffer requirement</t>
  </si>
  <si>
    <t>Common Equity Tier 1 capital (as a percentage of risk exposure amount) available after meeting the minimum capital requirements</t>
  </si>
  <si>
    <t>National minima (if different from Basel III)</t>
  </si>
  <si>
    <t>Direct and indirect holdings of own funds and eligible liabilities of financial sector entities where the institution does not have a significant investment in those entities (amount below 10% threshold and net of eligible short positions)</t>
  </si>
  <si>
    <t>Direct and indirect holdings by the institution of the CET1 instruments of financial sector entities where the institution has a significant investment in those entities (amount below 17.65% thresholds and net of eligible short positions)</t>
  </si>
  <si>
    <t>Deferred tax assets arising from temporary differences (amount below 17,65% threshold, net of related tax liability where the conditions in Article 38 (3) CRR are met)</t>
  </si>
  <si>
    <t>EU CCyB1 - Geographical distribution of credit exposures relevant for the calculation of the countercyclical buffer</t>
  </si>
  <si>
    <t>Own fund req. weights
(%)</t>
  </si>
  <si>
    <t>Austria</t>
  </si>
  <si>
    <t>Czech Republic</t>
  </si>
  <si>
    <t>Slovakia</t>
  </si>
  <si>
    <t>Romania</t>
  </si>
  <si>
    <t>Croatia</t>
  </si>
  <si>
    <t>Hungary</t>
  </si>
  <si>
    <t>Germany</t>
  </si>
  <si>
    <t>Serbia</t>
  </si>
  <si>
    <t>United Kingdom</t>
  </si>
  <si>
    <t>Luxemburg</t>
  </si>
  <si>
    <t>France</t>
  </si>
  <si>
    <t>Sweden</t>
  </si>
  <si>
    <t>Belgium</t>
  </si>
  <si>
    <t>Hong Kong</t>
  </si>
  <si>
    <t>Ireland</t>
  </si>
  <si>
    <t>Norway</t>
  </si>
  <si>
    <t>Bulgaria</t>
  </si>
  <si>
    <t>Denmark</t>
  </si>
  <si>
    <t>Lithuania</t>
  </si>
  <si>
    <t>Iceland</t>
  </si>
  <si>
    <t>Asia</t>
  </si>
  <si>
    <t>Latin America</t>
  </si>
  <si>
    <t>Middle East/Africa</t>
  </si>
  <si>
    <t>SE Europe/CIS</t>
  </si>
  <si>
    <t>Other EU Countries</t>
  </si>
  <si>
    <t>Other Industrialised Countries</t>
  </si>
  <si>
    <t>EU CCyB2 - Amount of institution-specific countercyclical capital buffer</t>
  </si>
  <si>
    <t>EU LR1 - LRSum: Summary reconciliation of accounting assets and leverage ratio exposures</t>
  </si>
  <si>
    <t>EU LR2 - LRCom: Leverage ratio common disclosure</t>
  </si>
  <si>
    <t>(Excluded exposures of public development banks (or units) - Promotional loans)</t>
  </si>
  <si>
    <t>Leverage ratio (excluding the impact of the exemption of public sector investments and promotional loans) (%)</t>
  </si>
  <si>
    <t>Additional own funds requirements to address the risk of excessive leverage (%)</t>
  </si>
  <si>
    <t>of which: to be made up of CET1 capital</t>
  </si>
  <si>
    <t>Overall leverage ratio requirement (%)</t>
  </si>
  <si>
    <t>EU LR3 - LRSpl: Split-up of on balance sheet exposures (excluding derivatives, SFTs and exempted exposures)</t>
  </si>
  <si>
    <r>
      <t xml:space="preserve">Exposures to regional governments, MDB, international organisations and PSE </t>
    </r>
    <r>
      <rPr>
        <b/>
        <i/>
        <sz val="10"/>
        <color rgb="FF000000"/>
        <rFont val="Arial"/>
        <family val="2"/>
      </rPr>
      <t xml:space="preserve">not </t>
    </r>
    <r>
      <rPr>
        <i/>
        <sz val="10"/>
        <color rgb="FF000000"/>
        <rFont val="Arial"/>
        <family val="2"/>
      </rPr>
      <t>treated as sovereigns</t>
    </r>
  </si>
  <si>
    <t>(Adjustment for fiduciary assets recognised on the balance sheet pursuant to the applicable accounting framework but excluded from the total exposure measure in accordance with point (i) of Article 429a(1) CRR)</t>
  </si>
  <si>
    <t>(Adjustment for exposures excluded from the leverage ratio total exposure measure in accordance with point (c) of Article 429a(1) CRR)</t>
  </si>
  <si>
    <t>(Exempted CCP leg of client-cleared trade exposures) (Original Exposure Method)</t>
  </si>
  <si>
    <t>(General provisions deducted in determining Tier 1 capital and specific provisions associated associated with off-balance sheet exposures)</t>
  </si>
  <si>
    <t>(Excluded exposures of public development banks (or units) - Public sector investments)</t>
  </si>
  <si>
    <t>(Excluded passing-through promotional loan exposures by non-public development banks (or units))</t>
  </si>
  <si>
    <t>(Exposures excluded from the total exposure measure in accordance with point (c) of Article 429a(1) CRR)</t>
  </si>
  <si>
    <t>Leverage ratio (excluding the impact of any applicable temporary exemption of central bank reserves) (%)</t>
  </si>
  <si>
    <t>EU-26a</t>
  </si>
  <si>
    <t>EU-26b</t>
  </si>
  <si>
    <t>EU-27a</t>
  </si>
  <si>
    <t>EU-27b</t>
  </si>
  <si>
    <t>Mean of daily values of gross SFT assets, after adjustment for sale accounting transactions and netted of amounts of associated cash payables and cash receivable</t>
  </si>
  <si>
    <t>Total exposure measure (including the impact of any applicable temporary exemption of central bank reserves) incorporating mean values from row 28 of gross SFT assets (after adjustment for sale accounting transactions and netted of amounts of associated cash payables and cash receivables)</t>
  </si>
  <si>
    <t>Total exposure measure (excluding the impact of any applicable temporary exemption of central bank reserves) incorporating mean values from row 28 of gross SFT assets (after adjustment for sale accounting transactions and netted of amounts of associated cash payables and cash receivables)</t>
  </si>
  <si>
    <t>EU LIQ1 - Quantitative information of LCR</t>
  </si>
  <si>
    <t>Retail deposits and deposits from small business customers, of which:</t>
  </si>
  <si>
    <t>LIQUIDITY COVERAGE RATIO </t>
  </si>
  <si>
    <t>Main drivers of LCR results and the evolution of the contribution of inputs to the LCR’s calculation over time</t>
  </si>
  <si>
    <t>EU LIQ2: Net Stable Funding Ratio</t>
  </si>
  <si>
    <t>No maturity</t>
  </si>
  <si>
    <t>Performing securities financing transactions with financial customers collateralised by Level 1 HQLA subject to 0% haircut</t>
  </si>
  <si>
    <t>NSFR derivative assets </t>
  </si>
  <si>
    <t>Scope of consolidation: consolidated</t>
  </si>
  <si>
    <t>Total unweighted value (average)</t>
  </si>
  <si>
    <t>Total weighted value (average)</t>
  </si>
  <si>
    <t>EU-21</t>
  </si>
  <si>
    <t xml:space="preserve">EU CR1: Performing and non-performing exposures and related provisions. </t>
  </si>
  <si>
    <t>of which
stage 1</t>
  </si>
  <si>
    <t>of which
stage 2</t>
  </si>
  <si>
    <t>of which
stage 3</t>
  </si>
  <si>
    <t>Of which SMEs</t>
  </si>
  <si>
    <t>Performing exposures - accumulated impairment and provisions</t>
  </si>
  <si>
    <t>EU CR1-A: Maturity of exposures</t>
  </si>
  <si>
    <t>EU CR2: Changes in the stock of non-performing loans and advances</t>
  </si>
  <si>
    <t xml:space="preserve">     Outflows due to write-offs</t>
  </si>
  <si>
    <t xml:space="preserve">     Outflow due to other situations</t>
  </si>
  <si>
    <t>EU CQ1: Credit quality of forborne exposures</t>
  </si>
  <si>
    <t>Gross carrying amount/nominal amount of exposures with forbearance measures</t>
  </si>
  <si>
    <t>EU CQ4: Quality of non-performing exposures by geography </t>
  </si>
  <si>
    <t>Core Market - Austria</t>
  </si>
  <si>
    <t>Core Market - Croatia</t>
  </si>
  <si>
    <t>Core Market - Czech Republic</t>
  </si>
  <si>
    <t>Core Market - Hungary</t>
  </si>
  <si>
    <t>Core Market - Romania</t>
  </si>
  <si>
    <t>Core Market - Serbia</t>
  </si>
  <si>
    <t>Core Market - Slovakia</t>
  </si>
  <si>
    <t>Emerging Markets - Asia</t>
  </si>
  <si>
    <t>Emerging Markets - Latin America</t>
  </si>
  <si>
    <t>Emerging Markets - Middle East/Africa</t>
  </si>
  <si>
    <t>Emerging Markets - SE Europe/CIS</t>
  </si>
  <si>
    <t>Other Industrialized Countries</t>
  </si>
  <si>
    <t>EU CQ5: Credit quality of loans and advances to non-financial corporations by industry</t>
  </si>
  <si>
    <t>Gross carrying/nominal amount</t>
  </si>
  <si>
    <t>Of which non-performing</t>
  </si>
  <si>
    <t>Of which subject to impairment</t>
  </si>
  <si>
    <t>230</t>
  </si>
  <si>
    <t>240</t>
  </si>
  <si>
    <t>250</t>
  </si>
  <si>
    <t>260</t>
  </si>
  <si>
    <t>270</t>
  </si>
  <si>
    <t>280</t>
  </si>
  <si>
    <t>290</t>
  </si>
  <si>
    <t>300</t>
  </si>
  <si>
    <t>310</t>
  </si>
  <si>
    <t>320</t>
  </si>
  <si>
    <t>330</t>
  </si>
  <si>
    <t>340</t>
  </si>
  <si>
    <t>350</t>
  </si>
  <si>
    <t>360</t>
  </si>
  <si>
    <t>370</t>
  </si>
  <si>
    <t>Of which loans and advances subject to impairment</t>
  </si>
  <si>
    <t xml:space="preserve">EU CQ7: Collateral obtained by taking possession and execution processes </t>
  </si>
  <si>
    <t>EU CR3 –  CRM techniques overview:  Disclosure of the use of credit risk mitigation techniques</t>
  </si>
  <si>
    <r>
      <rPr>
        <sz val="10"/>
        <color rgb="FF000000"/>
        <rFont val="Arial"/>
        <family val="2"/>
      </rPr>
      <t xml:space="preserve">Of which </t>
    </r>
    <r>
      <rPr>
        <b/>
        <sz val="10"/>
        <color rgb="FF000000"/>
        <rFont val="Arial"/>
        <family val="2"/>
      </rPr>
      <t xml:space="preserve">secured by collateral </t>
    </r>
  </si>
  <si>
    <r>
      <rPr>
        <sz val="10"/>
        <color rgb="FF000000"/>
        <rFont val="Arial"/>
        <family val="2"/>
      </rPr>
      <t xml:space="preserve">Of which </t>
    </r>
    <r>
      <rPr>
        <b/>
        <sz val="10"/>
        <color rgb="FF000000"/>
        <rFont val="Arial"/>
        <family val="2"/>
      </rPr>
      <t>secured by financial guarantees</t>
    </r>
  </si>
  <si>
    <r>
      <rPr>
        <sz val="10"/>
        <color rgb="FF000000"/>
        <rFont val="Arial"/>
        <family val="2"/>
      </rPr>
      <t xml:space="preserve">Of which </t>
    </r>
    <r>
      <rPr>
        <b/>
        <sz val="10"/>
        <color rgb="FF000000"/>
        <rFont val="Arial"/>
        <family val="2"/>
      </rPr>
      <t>secured by credit derivatives</t>
    </r>
  </si>
  <si>
    <t>EU CR4 – standardised approach – Credit risk exposure and CRM effects</t>
  </si>
  <si>
    <t>EU CR5 – standardised approach</t>
  </si>
  <si>
    <t xml:space="preserve">RWAs density (%) </t>
  </si>
  <si>
    <t>EU CR6 – IRB approach – Credit risk exposures by exposure class and PD range</t>
  </si>
  <si>
    <t>A - IRB</t>
  </si>
  <si>
    <t>Retail secured by real estate / SME</t>
  </si>
  <si>
    <t>Retail secured by real estate / non SME</t>
  </si>
  <si>
    <t>Other Retail / SME</t>
  </si>
  <si>
    <t>Other Retail / non SME</t>
  </si>
  <si>
    <t>F - IRB</t>
  </si>
  <si>
    <t xml:space="preserve">Central governments and central banks </t>
  </si>
  <si>
    <t>Corporate SME</t>
  </si>
  <si>
    <t>Other Corporate</t>
  </si>
  <si>
    <t>EU CR7-A – IRB approach – Disclosure of the extent of the use of CRM techniques</t>
  </si>
  <si>
    <t>Funded credit Protection (FCP)</t>
  </si>
  <si>
    <r>
      <rPr>
        <sz val="10"/>
        <color theme="1"/>
        <rFont val="Arial"/>
        <family val="2"/>
      </rPr>
      <t xml:space="preserve">Part of exposures covered by </t>
    </r>
    <r>
      <rPr>
        <b/>
        <sz val="10"/>
        <color theme="1"/>
        <rFont val="Arial"/>
        <family val="2"/>
      </rPr>
      <t>Other eligible collaterals (%)</t>
    </r>
  </si>
  <si>
    <r>
      <rPr>
        <sz val="10"/>
        <color theme="1"/>
        <rFont val="Arial"/>
        <family val="2"/>
      </rPr>
      <t xml:space="preserve">Part of exposures covered by </t>
    </r>
    <r>
      <rPr>
        <b/>
        <sz val="10"/>
        <color theme="1"/>
        <rFont val="Arial"/>
        <family val="2"/>
      </rPr>
      <t>Immovable property Collaterals (%)</t>
    </r>
  </si>
  <si>
    <r>
      <rPr>
        <sz val="10"/>
        <color theme="1"/>
        <rFont val="Arial"/>
        <family val="2"/>
      </rPr>
      <t xml:space="preserve">Part of exposures covered by </t>
    </r>
    <r>
      <rPr>
        <b/>
        <sz val="10"/>
        <color theme="1"/>
        <rFont val="Arial"/>
        <family val="2"/>
      </rPr>
      <t>Receivables (%)</t>
    </r>
  </si>
  <si>
    <r>
      <rPr>
        <sz val="10"/>
        <color theme="1"/>
        <rFont val="Arial"/>
        <family val="2"/>
      </rPr>
      <t xml:space="preserve">Part of exposures covered by </t>
    </r>
    <r>
      <rPr>
        <b/>
        <sz val="10"/>
        <color theme="1"/>
        <rFont val="Arial"/>
        <family val="2"/>
      </rPr>
      <t>Other physical collateral (%)</t>
    </r>
  </si>
  <si>
    <r>
      <rPr>
        <sz val="10"/>
        <color theme="1"/>
        <rFont val="Arial"/>
        <family val="2"/>
      </rPr>
      <t xml:space="preserve">Part of exposures covered by </t>
    </r>
    <r>
      <rPr>
        <b/>
        <sz val="10"/>
        <color theme="1"/>
        <rFont val="Arial"/>
        <family val="2"/>
      </rPr>
      <t>Other funded credit protection (%)</t>
    </r>
  </si>
  <si>
    <t>Unfunded credit Protection (UFCP)</t>
  </si>
  <si>
    <r>
      <rPr>
        <sz val="10"/>
        <color theme="1"/>
        <rFont val="Arial"/>
        <family val="2"/>
      </rPr>
      <t xml:space="preserve">Part of exposures covered by </t>
    </r>
    <r>
      <rPr>
        <b/>
        <sz val="10"/>
        <color theme="1"/>
        <rFont val="Arial"/>
        <family val="2"/>
      </rPr>
      <t>Cash on deposit (%)</t>
    </r>
  </si>
  <si>
    <r>
      <rPr>
        <sz val="10"/>
        <color theme="1"/>
        <rFont val="Arial"/>
        <family val="2"/>
      </rPr>
      <t xml:space="preserve">Part of exposures covered by </t>
    </r>
    <r>
      <rPr>
        <b/>
        <sz val="10"/>
        <color theme="1"/>
        <rFont val="Arial"/>
        <family val="2"/>
      </rPr>
      <t>Life insurance policies (%)</t>
    </r>
  </si>
  <si>
    <r>
      <rPr>
        <sz val="10"/>
        <color theme="1"/>
        <rFont val="Arial"/>
        <family val="2"/>
      </rPr>
      <t xml:space="preserve">Part of exposures covered by </t>
    </r>
    <r>
      <rPr>
        <b/>
        <sz val="10"/>
        <color theme="1"/>
        <rFont val="Arial"/>
        <family val="2"/>
      </rPr>
      <t>Instruments held by a third party (%)</t>
    </r>
  </si>
  <si>
    <r>
      <rPr>
        <sz val="10"/>
        <color theme="1"/>
        <rFont val="Arial"/>
        <family val="2"/>
      </rPr>
      <t xml:space="preserve">Part of exposures covered by </t>
    </r>
    <r>
      <rPr>
        <b/>
        <sz val="10"/>
        <color theme="1"/>
        <rFont val="Arial"/>
        <family val="2"/>
      </rPr>
      <t>Guarantees (%)</t>
    </r>
  </si>
  <si>
    <r>
      <rPr>
        <sz val="10"/>
        <color theme="1"/>
        <rFont val="Arial"/>
        <family val="2"/>
      </rPr>
      <t xml:space="preserve">Part of exposures covered by </t>
    </r>
    <r>
      <rPr>
        <b/>
        <sz val="10"/>
        <color theme="1"/>
        <rFont val="Arial"/>
        <family val="2"/>
      </rPr>
      <t>Financial Collaterals (%)</t>
    </r>
  </si>
  <si>
    <r>
      <rPr>
        <sz val="10"/>
        <color theme="1"/>
        <rFont val="Arial"/>
        <family val="2"/>
      </rPr>
      <t xml:space="preserve">Part of exposures covered by </t>
    </r>
    <r>
      <rPr>
        <b/>
        <sz val="10"/>
        <color theme="1"/>
        <rFont val="Arial"/>
        <family val="2"/>
      </rPr>
      <t>Credit Derivatives (%)</t>
    </r>
  </si>
  <si>
    <r>
      <t xml:space="preserve">RWEA without substitution effects
</t>
    </r>
    <r>
      <rPr>
        <sz val="10"/>
        <color theme="1"/>
        <rFont val="Arial"/>
        <family val="2"/>
      </rPr>
      <t>(reduction effects only)</t>
    </r>
    <r>
      <rPr>
        <b/>
        <sz val="10"/>
        <color theme="1"/>
        <rFont val="Arial"/>
        <family val="2"/>
      </rPr>
      <t xml:space="preserve">
</t>
    </r>
  </si>
  <si>
    <r>
      <t xml:space="preserve">RWEA with substitution effects
</t>
    </r>
    <r>
      <rPr>
        <sz val="10"/>
        <color theme="1"/>
        <rFont val="Arial"/>
        <family val="2"/>
      </rPr>
      <t>(both reduction and sustitution effects)</t>
    </r>
  </si>
  <si>
    <t xml:space="preserve">EU CR8 – RWEA flow statements of credit risk exposures under the IRB approach </t>
  </si>
  <si>
    <t>EU CR10 – Specialised lending and equity exposures under the simple riskweighted approach</t>
  </si>
  <si>
    <t>EU CR10.1</t>
  </si>
  <si>
    <t>Risk weight </t>
  </si>
  <si>
    <t>Expected loss amount </t>
  </si>
  <si>
    <t>Category 1 </t>
  </si>
  <si>
    <t>Less than 2.5 years </t>
  </si>
  <si>
    <t>50%</t>
  </si>
  <si>
    <t>Equal to or more than 2.5 years </t>
  </si>
  <si>
    <t>70%</t>
  </si>
  <si>
    <t>Category 2 </t>
  </si>
  <si>
    <t>90%</t>
  </si>
  <si>
    <t>Category 3 </t>
  </si>
  <si>
    <t>115%</t>
  </si>
  <si>
    <t>Category 4 </t>
  </si>
  <si>
    <t>250%</t>
  </si>
  <si>
    <t>Category 5 </t>
  </si>
  <si>
    <t>EU CR10.5</t>
  </si>
  <si>
    <t>190%</t>
  </si>
  <si>
    <t>290%</t>
  </si>
  <si>
    <t>370%</t>
  </si>
  <si>
    <t>Specialised lending: Project finance (Slotting approach)</t>
  </si>
  <si>
    <t>Specialised lending: Income-producing real estate and high volatility commercial real estate (Slotting approach)</t>
  </si>
  <si>
    <t>EU CCR1 – Analysis of CCR exposure by approach</t>
  </si>
  <si>
    <t>Alpha used for computing regulatory exposure value </t>
  </si>
  <si>
    <t>Exposure value pre-CRM </t>
  </si>
  <si>
    <t>Exposure value post-CRM </t>
  </si>
  <si>
    <t>SA-CCR (for derivatives) </t>
  </si>
  <si>
    <t>IMM (for derivatives and SFTs) </t>
  </si>
  <si>
    <t>Of which derivatives and long settlement transactions netting sets </t>
  </si>
  <si>
    <t>Financial collateral simple method (for SFTs) </t>
  </si>
  <si>
    <t>Financial collateral comprehensive method (for SFTs) </t>
  </si>
  <si>
    <t>VaR for SFTs </t>
  </si>
  <si>
    <t>EU CCR2 – Transactions subject to own funds requirements for CVA risk</t>
  </si>
  <si>
    <t>Transactions subject to the Alternative approach (Based on the Original Exposure Method)</t>
  </si>
  <si>
    <t>EU CCR3 – Standardised approach – CCR exposures by regulatory exposure class and risk weights</t>
  </si>
  <si>
    <t xml:space="preserve">Total exposure value </t>
  </si>
  <si>
    <t>0%</t>
  </si>
  <si>
    <t>2%</t>
  </si>
  <si>
    <t>4%</t>
  </si>
  <si>
    <t>10%</t>
  </si>
  <si>
    <t>20%</t>
  </si>
  <si>
    <t>75%</t>
  </si>
  <si>
    <t>100%</t>
  </si>
  <si>
    <t>150%</t>
  </si>
  <si>
    <t>Corporates </t>
  </si>
  <si>
    <t>PD scale </t>
  </si>
  <si>
    <t>Exposure weighted average PD (%) </t>
  </si>
  <si>
    <t>Exposure weighted average maturity (years) </t>
  </si>
  <si>
    <t>EU CCR5 – Composition of collateral for CCR exposures</t>
  </si>
  <si>
    <t>EU CCR6 – Credit derivatives exposures</t>
  </si>
  <si>
    <t>Protection bought </t>
  </si>
  <si>
    <t>Protection sold </t>
  </si>
  <si>
    <t>Fair values </t>
  </si>
  <si>
    <t>EU CCR8 – Exposures to CCPs</t>
  </si>
  <si>
    <t>(i) OTC derivatives</t>
  </si>
  <si>
    <t>(ii) Exchange-traded derivatives</t>
  </si>
  <si>
    <t>(iii) SFTs</t>
  </si>
  <si>
    <t>(iv) Netting sets where cross-product netting has been approved</t>
  </si>
  <si>
    <t>Sub-total (Central governments and central banks)</t>
  </si>
  <si>
    <t>Sub-total (Institutions)</t>
  </si>
  <si>
    <t>Sub-total (Corporates)</t>
  </si>
  <si>
    <t>Sub-total (Retail)</t>
  </si>
  <si>
    <t>EU-SEC1 - Securitisation exposures in the non-trading book</t>
  </si>
  <si>
    <t>EU-SEC3 - Securitisation exposures in the non-trading book and associated regulatory capital requirements - institution acting as originator or as sponsor</t>
  </si>
  <si>
    <t>1250% RW</t>
  </si>
  <si>
    <t>EU-SEC4 - Securitisation exposures in the non-trading book and associated regulatory capital requirements - institution acting as investor</t>
  </si>
  <si>
    <t>EU-SEC5 - Exposures securitised by the institution - Exposures in default and specific credit risk adjustments</t>
  </si>
  <si>
    <t>EU-p</t>
  </si>
  <si>
    <t>EU-q</t>
  </si>
  <si>
    <t>EU MR1 - Market risk under the standardised approach</t>
  </si>
  <si>
    <t>Commodity risk  </t>
  </si>
  <si>
    <t>Securitisation (specific risk)</t>
  </si>
  <si>
    <t>EU MR2-A - Market risk under the internal Model Approach (IMA)</t>
  </si>
  <si>
    <t>RWEAs </t>
  </si>
  <si>
    <t>Own funds requirements </t>
  </si>
  <si>
    <t xml:space="preserve">Previous day’s VaR (VaRt-1) </t>
  </si>
  <si>
    <t>Latest available SVaR (SVaRt-1))</t>
  </si>
  <si>
    <t>Multiplication factor (ms) x average of previous 60 working days (sVaRavg)  </t>
  </si>
  <si>
    <t>EU MR2-B - RWA flow statements of market risk exposures under the IMA</t>
  </si>
  <si>
    <t>EU MR3 - IMA values for trading portfolios</t>
  </si>
  <si>
    <t>EU MR4 - Comparison of VaR estimates with gains/losses</t>
  </si>
  <si>
    <r>
      <t>VaR</t>
    </r>
    <r>
      <rPr>
        <sz val="10"/>
        <color theme="3" tint="-0.499984740745262"/>
        <rFont val="Arial"/>
        <family val="2"/>
      </rPr>
      <t xml:space="preserve"> (higher of values a and b)</t>
    </r>
  </si>
  <si>
    <r>
      <t>SVaR</t>
    </r>
    <r>
      <rPr>
        <sz val="10"/>
        <color theme="3" tint="-0.499984740745262"/>
        <rFont val="Arial"/>
        <family val="2"/>
      </rPr>
      <t xml:space="preserve"> (higher of values a and b)</t>
    </r>
  </si>
  <si>
    <r>
      <t>IRC</t>
    </r>
    <r>
      <rPr>
        <sz val="10"/>
        <color theme="3" tint="-0.499984740745262"/>
        <rFont val="Arial"/>
        <family val="2"/>
      </rPr>
      <t xml:space="preserve"> (higher of values a and b)</t>
    </r>
  </si>
  <si>
    <r>
      <t>Comprehensive risk measure</t>
    </r>
    <r>
      <rPr>
        <sz val="10"/>
        <color theme="3" tint="-0.499984740745262"/>
        <rFont val="Arial"/>
        <family val="2"/>
      </rPr>
      <t xml:space="preserve"> (higher of values a, b and c)</t>
    </r>
  </si>
  <si>
    <t>Comprehensive risk measure - Floor</t>
  </si>
  <si>
    <t>RWEAs as at previous period end</t>
  </si>
  <si>
    <t xml:space="preserve">RWAs at the end of the disclosure period (end of the day) </t>
  </si>
  <si>
    <t>RWEAs as at the end of disclosure period</t>
  </si>
  <si>
    <t>EU IRRBB1 - Interest rate risks of non-trading book activities</t>
  </si>
  <si>
    <t>Gross carrying amount towards the counterparties compared to total gross carrying amount (aggregate) (*)</t>
  </si>
  <si>
    <t>% coverage (over total assets) (*)</t>
  </si>
  <si>
    <t>(*) % of assets covered by the KPI over banks´ total assets</t>
  </si>
  <si>
    <r>
      <t>Other assets excluded from both the numerator and denominator for GAR</t>
    </r>
    <r>
      <rPr>
        <b/>
        <strike/>
        <sz val="10"/>
        <color rgb="FFFF0000"/>
        <rFont val="Arial"/>
        <family val="2"/>
      </rPr>
      <t xml:space="preserve"> </t>
    </r>
    <r>
      <rPr>
        <b/>
        <sz val="10"/>
        <color theme="1"/>
        <rFont val="Arial"/>
        <family val="2"/>
      </rPr>
      <t xml:space="preserve">calculation </t>
    </r>
  </si>
  <si>
    <t>EU CCR4 – IRB approach – CCR exposures by exposure class and PD scale</t>
  </si>
  <si>
    <t>Central governments and central banks (F - IRB)</t>
  </si>
  <si>
    <t>Institutions (F - IRB)</t>
  </si>
  <si>
    <t>Corporates (F - IRB)</t>
  </si>
  <si>
    <t>Retail (F - IRB)</t>
  </si>
  <si>
    <t>Retail (A - IRB)</t>
  </si>
  <si>
    <t>EU CR10.2</t>
  </si>
  <si>
    <t>A0402</t>
  </si>
  <si>
    <t>A0404</t>
  </si>
  <si>
    <t>A0406</t>
  </si>
  <si>
    <t>A0408</t>
  </si>
  <si>
    <t>F0100</t>
  </si>
  <si>
    <t>F0200</t>
  </si>
  <si>
    <t>F0301</t>
  </si>
  <si>
    <t>F0304</t>
  </si>
  <si>
    <t xml:space="preserve">     0.00 to &lt;0.10</t>
  </si>
  <si>
    <t xml:space="preserve">     0.75 to &lt;1.75</t>
  </si>
  <si>
    <t xml:space="preserve">     1.75 to &lt;2.5</t>
  </si>
  <si>
    <t xml:space="preserve">     2.5 to &lt;5</t>
  </si>
  <si>
    <t xml:space="preserve">     5 to &lt;10</t>
  </si>
  <si>
    <t xml:space="preserve">     10 to &lt;20</t>
  </si>
  <si>
    <t xml:space="preserve">     20 to &lt;30</t>
  </si>
  <si>
    <t xml:space="preserve">     0.10 to &lt;0.15</t>
  </si>
  <si>
    <t xml:space="preserve">     30.0 to &lt;100.0</t>
  </si>
  <si>
    <t>F-IRB</t>
  </si>
  <si>
    <t xml:space="preserve">     (i) VaR component (including the 3× multiplier)</t>
  </si>
  <si>
    <t xml:space="preserve">     (ii) stressed VaR component (including the 3× multiplier)</t>
  </si>
  <si>
    <t>F0300</t>
  </si>
  <si>
    <t>A0400</t>
  </si>
  <si>
    <t xml:space="preserve">     residential mortgage</t>
  </si>
  <si>
    <t xml:space="preserve">     credit card</t>
  </si>
  <si>
    <t xml:space="preserve">     other retail exposures </t>
  </si>
  <si>
    <t xml:space="preserve">     re-securitisation</t>
  </si>
  <si>
    <t xml:space="preserve">     loans to corporates</t>
  </si>
  <si>
    <t xml:space="preserve">     commercial mortgage </t>
  </si>
  <si>
    <t xml:space="preserve">     lease and receivables</t>
  </si>
  <si>
    <t xml:space="preserve">     other wholesale</t>
  </si>
  <si>
    <t xml:space="preserve">   Securitisation</t>
  </si>
  <si>
    <t xml:space="preserve">      Retail</t>
  </si>
  <si>
    <t xml:space="preserve">         Of which STS</t>
  </si>
  <si>
    <t xml:space="preserve">      Wholesale</t>
  </si>
  <si>
    <t xml:space="preserve">   Re-securitisation</t>
  </si>
  <si>
    <t xml:space="preserve">      Retail underlying</t>
  </si>
  <si>
    <t>Total own funds requirements</t>
  </si>
  <si>
    <t>Total RWAs</t>
  </si>
  <si>
    <t>VaR</t>
  </si>
  <si>
    <t>Without EPC label or estimation</t>
  </si>
  <si>
    <t>Rest of the World</t>
  </si>
  <si>
    <t>Slovenia</t>
  </si>
  <si>
    <t>Czech Republik</t>
  </si>
  <si>
    <t>Total_GB</t>
  </si>
  <si>
    <t>CHECK_TOTAL</t>
  </si>
  <si>
    <t>CHECK_OTHER</t>
  </si>
  <si>
    <t>Ref date</t>
  </si>
  <si>
    <t>Jan</t>
  </si>
  <si>
    <t>Previous quarter</t>
  </si>
  <si>
    <t>Feb</t>
  </si>
  <si>
    <t>Previous half-year</t>
  </si>
  <si>
    <t>Mar</t>
  </si>
  <si>
    <t>Apr</t>
  </si>
  <si>
    <t>May</t>
  </si>
  <si>
    <t>Jun</t>
  </si>
  <si>
    <t>Jul</t>
  </si>
  <si>
    <t>Aug</t>
  </si>
  <si>
    <t>Sep</t>
  </si>
  <si>
    <t>Oct</t>
  </si>
  <si>
    <t>Nov</t>
  </si>
  <si>
    <t>Dec</t>
  </si>
  <si>
    <t>Previous year-end</t>
  </si>
  <si>
    <t>From Market risk - Svetio Delev</t>
  </si>
  <si>
    <t xml:space="preserve">   A - Agriculture, forestry and fishing</t>
  </si>
  <si>
    <t xml:space="preserve">   B - Mining and quarrying</t>
  </si>
  <si>
    <t xml:space="preserve">      B.05 - Mining of coal and lignite </t>
  </si>
  <si>
    <t xml:space="preserve">      B.06 - Extraction of crude petroleum and natural gas  </t>
  </si>
  <si>
    <t xml:space="preserve">      B.07 - Mining of metal ores  </t>
  </si>
  <si>
    <t xml:space="preserve">      B.08 - Other mining and quarrying </t>
  </si>
  <si>
    <t xml:space="preserve">      B.09 - Mining support service activities </t>
  </si>
  <si>
    <t xml:space="preserve">   C - Manufacturing</t>
  </si>
  <si>
    <t xml:space="preserve">      C.10 - Manufacture of food products</t>
  </si>
  <si>
    <t xml:space="preserve">      C.11 - Manufacture of beverages</t>
  </si>
  <si>
    <t xml:space="preserve">      C.12 - Manufacture of tobacco products</t>
  </si>
  <si>
    <t xml:space="preserve">      C.13 - Manufacture of textiles</t>
  </si>
  <si>
    <t xml:space="preserve">      C.14 - Manufacture of wearing apparel</t>
  </si>
  <si>
    <t xml:space="preserve">      C.15 - Manufacture of leather and related products</t>
  </si>
  <si>
    <t xml:space="preserve">      C.16 - Manufacture of wood and of products of wood and cork, except furniture; manufacture of articles of straw and plaiting materials</t>
  </si>
  <si>
    <t xml:space="preserve">      C.17 - Manufacture of pulp, paper and paperboard </t>
  </si>
  <si>
    <t xml:space="preserve">      C.18 -  Printing and service activities related to printing</t>
  </si>
  <si>
    <t xml:space="preserve">      C.19 -  Manufacture of coke oven products</t>
  </si>
  <si>
    <t xml:space="preserve">      C.20 - Production of chemicals </t>
  </si>
  <si>
    <t xml:space="preserve">      C.21 - Manufacture of pharmaceutical preparations</t>
  </si>
  <si>
    <t xml:space="preserve">      C.22 - Manufacture of rubber products</t>
  </si>
  <si>
    <t xml:space="preserve">      C.23 - Manufacture of other non-metallic mineral products</t>
  </si>
  <si>
    <t xml:space="preserve">      C.24 - Manufacture of basic metals</t>
  </si>
  <si>
    <t xml:space="preserve">      C.25 - Manufacture of fabricated metal products, except machinery and equipment</t>
  </si>
  <si>
    <t xml:space="preserve">      C.26 - Manufacture of computer, electronic and optical products</t>
  </si>
  <si>
    <t xml:space="preserve">      C.27 - Manufacture of electrical equipment</t>
  </si>
  <si>
    <t xml:space="preserve">      C.28 - Manufacture of machinery and equipment n.e.c.</t>
  </si>
  <si>
    <t xml:space="preserve">      C.29 - Manufacture of motor vehicles, trailers and semi-trailers</t>
  </si>
  <si>
    <t xml:space="preserve">      C.30 - Manufacture of other transport equipment</t>
  </si>
  <si>
    <t xml:space="preserve">      C.31 - Manufacture of furniture</t>
  </si>
  <si>
    <t xml:space="preserve">      C.33 - Repair and installation of machinery and equipment</t>
  </si>
  <si>
    <t xml:space="preserve">      C.32 - Other manufacturing</t>
  </si>
  <si>
    <t xml:space="preserve">   D - Electricity, gas, steam and air conditioning supply</t>
  </si>
  <si>
    <t xml:space="preserve">         D35.1 - Electric power generation, transmission and distribution</t>
  </si>
  <si>
    <t xml:space="preserve">         D35.11 - Production of electricity</t>
  </si>
  <si>
    <t xml:space="preserve">         D35.2 - Manufacture of gas; distribution of gaseous fuels through mains</t>
  </si>
  <si>
    <t xml:space="preserve">         D35.3 - Steam and air conditioning supply</t>
  </si>
  <si>
    <t xml:space="preserve">   E - Water supply; sewerage, waste management and remediation activities</t>
  </si>
  <si>
    <t xml:space="preserve">   F - Construction</t>
  </si>
  <si>
    <t xml:space="preserve">      F.41 - Construction of buildings</t>
  </si>
  <si>
    <t xml:space="preserve">      F.42 - Civil engineering</t>
  </si>
  <si>
    <t xml:space="preserve">      F.43 - Specialised construction activities</t>
  </si>
  <si>
    <t xml:space="preserve">   G - Wholesale and retail trade; repair of motor vehicles and motorcycles</t>
  </si>
  <si>
    <t xml:space="preserve">   H - Transportation and storage</t>
  </si>
  <si>
    <t xml:space="preserve">      H.49 - Land transport and transport via pipelines</t>
  </si>
  <si>
    <t xml:space="preserve">      H.50 - Water transport</t>
  </si>
  <si>
    <t xml:space="preserve">      H.51 - Air transport</t>
  </si>
  <si>
    <t xml:space="preserve">      H.52 - Warehousing and support activities for transportation</t>
  </si>
  <si>
    <t xml:space="preserve">      H.53 - Postal and courier activities</t>
  </si>
  <si>
    <t xml:space="preserve">   I - Accommodation and food service activities</t>
  </si>
  <si>
    <t xml:space="preserve">   L - Real estate activities</t>
  </si>
  <si>
    <t xml:space="preserve">   K - Financial and insurance activities</t>
  </si>
  <si>
    <t xml:space="preserve">   Exposures to other sectors (NACE codes J, M - U)</t>
  </si>
  <si>
    <t>Erste Group used publicly available information on Carbon Majors as of 2018, published by Climate Accountability Institute in December 2020.</t>
  </si>
  <si>
    <t>(*) For counterparties among the top 20 carbon emitting companies in the world</t>
  </si>
  <si>
    <t>Of which 1250%</t>
  </si>
  <si>
    <t>Of which environmentally sustainable (CCM) (**)</t>
  </si>
  <si>
    <t>Amount of qualifying items referred to in Article 494a (2) subject to phase out from T2</t>
  </si>
  <si>
    <t>Amount of qualifying items referred to in Article 494b (2) subject to phase out from T2</t>
  </si>
  <si>
    <t>of which: capital conservation buffer requirement</t>
  </si>
  <si>
    <t>Securitisation exposures Exposure value for non-trading book</t>
  </si>
  <si>
    <t xml:space="preserve">Add-on amounts for potential future exposure associated with SA-CCR derivatives transactions </t>
  </si>
  <si>
    <t>Accumulated partial write-off</t>
  </si>
  <si>
    <t>Potential future exposure (PFE)</t>
  </si>
  <si>
    <t>Multiplication factor (mc) x average of previous 60 working days (VaRavg)</t>
  </si>
  <si>
    <t>Own funds</t>
  </si>
  <si>
    <t>% (compared to total covered assets in the denominator)</t>
  </si>
  <si>
    <t xml:space="preserve">Non-performing exposures - accumulated impairment, accumulated negative changes in fair value due to credit risk and provisions </t>
  </si>
  <si>
    <t>Y</t>
  </si>
  <si>
    <t>N</t>
  </si>
  <si>
    <r>
      <t xml:space="preserve">Based on the calculation of financed CO2e emissions for each portfolio, Erste Group </t>
    </r>
    <r>
      <rPr>
        <b/>
        <sz val="10"/>
        <rFont val="Arial"/>
        <family val="2"/>
      </rPr>
      <t>has defined carbon-intensive industries</t>
    </r>
    <r>
      <rPr>
        <sz val="10"/>
        <rFont val="Arial"/>
        <family val="2"/>
      </rPr>
      <t xml:space="preserve"> in alignment with Erste industry classification applied for internal steering. This analysis was supported by materiality assessment that considers share of on-balance exposure and financed emissions (Scope 1 + Scope 2 CO2e) in comparison to the portfolio as part of Carbon Footprint Calculation.
The Template 3 includes data </t>
    </r>
    <r>
      <rPr>
        <b/>
        <sz val="10"/>
        <rFont val="Arial"/>
        <family val="2"/>
      </rPr>
      <t>on the sectors</t>
    </r>
    <r>
      <rPr>
        <sz val="10"/>
        <rFont val="Arial"/>
        <family val="2"/>
      </rPr>
      <t xml:space="preserve"> for which decarbonization </t>
    </r>
    <r>
      <rPr>
        <b/>
        <sz val="10"/>
        <rFont val="Arial"/>
        <family val="2"/>
      </rPr>
      <t>pathway was defined in alignment with 1.5°C degree scenario</t>
    </r>
    <r>
      <rPr>
        <sz val="10"/>
        <rFont val="Arial"/>
        <family val="2"/>
      </rPr>
      <t>. The decarbonization pathways of commercial real estate and mortgage portfolios were set considering 1.75°C scenario, thus data on these portfolios is not included in the template, but the insights on the pathway and planned activities are elaborated in Non-Financial Report 2023 and in this narrative below.
Erste Group considered as well the guidance on definition of carbon-intensive sectors, as reflected in NZBA Guidelines for Climate Target Setting for Banks. Moreover, the final selection of sectors for definition of decarbonization targets took into account the availability of science-based methodologies, consideration of technological advances, market trends and regulatory standards.</t>
    </r>
  </si>
  <si>
    <r>
      <t xml:space="preserve">The completion of the Template 3 was performed as follows:
i.	</t>
    </r>
    <r>
      <rPr>
        <b/>
        <sz val="10"/>
        <rFont val="Arial"/>
        <family val="2"/>
      </rPr>
      <t>Column (b) NACE codes</t>
    </r>
    <r>
      <rPr>
        <sz val="10"/>
        <rFont val="Arial"/>
        <family val="2"/>
      </rPr>
      <t xml:space="preserve">: list of NACE codes in alignment with definition of carbon intensive sectors selected for decarbonization as elaborated above. 
ii.	</t>
    </r>
    <r>
      <rPr>
        <b/>
        <sz val="10"/>
        <rFont val="Arial"/>
        <family val="2"/>
      </rPr>
      <t>Column (c) Portfolio gross carrying amount (Mn EUR)</t>
    </r>
    <r>
      <rPr>
        <sz val="10"/>
        <rFont val="Arial"/>
        <family val="2"/>
      </rPr>
      <t xml:space="preserve">: on-balance exposure in scope of the Carbon Footprint Calculation as of reporting date December 2023.
iii.	</t>
    </r>
    <r>
      <rPr>
        <b/>
        <sz val="10"/>
        <rFont val="Arial"/>
        <family val="2"/>
      </rPr>
      <t>Column (e) Year of reference</t>
    </r>
    <r>
      <rPr>
        <sz val="10"/>
        <rFont val="Arial"/>
        <family val="2"/>
      </rPr>
      <t xml:space="preserve">: as disclosed in Non-Financial Report 2023, Erste Group has followed a phased-in approach for decarbonization targets setting in terms of sectors and inclusion of savings banks portfolio. In 2022 decarbonization targets were set for Electricity production (sector Power in the template) and Heat &amp; Steam production (additional line in the template), and in 2023 the portfolio of savings banks was included into the target of Electricity production. In addition, in 2023 decarbonization targets were defined for Oil &amp; Gas upstream (sector Fossil Fuels in the template), Automotive manufacturing, Iron &amp; Steel production and Cement production. These industries are to be extended to savings banks portfolio in 2024.
Considering both above mentioned and that Erste is at the starting point of its portfolio decarbonization, </t>
    </r>
    <r>
      <rPr>
        <b/>
        <sz val="10"/>
        <rFont val="Arial"/>
        <family val="2"/>
      </rPr>
      <t>the reference value as of YE23</t>
    </r>
    <r>
      <rPr>
        <sz val="10"/>
        <rFont val="Arial"/>
        <family val="2"/>
      </rPr>
      <t xml:space="preserve"> is </t>
    </r>
    <r>
      <rPr>
        <b/>
        <sz val="10"/>
        <rFont val="Arial"/>
        <family val="2"/>
      </rPr>
      <t>equal to baseline value</t>
    </r>
    <r>
      <rPr>
        <sz val="10"/>
        <rFont val="Arial"/>
        <family val="2"/>
      </rPr>
      <t xml:space="preserve"> as disclosed in Non-Financial Report 2023, except for Heat &amp; Steam production, where the actual value as of YE23 is reflected. Additionally, for Electricity production </t>
    </r>
    <r>
      <rPr>
        <b/>
        <sz val="10"/>
        <rFont val="Arial"/>
        <family val="2"/>
      </rPr>
      <t>reference value as of YE23</t>
    </r>
    <r>
      <rPr>
        <sz val="10"/>
        <rFont val="Arial"/>
        <family val="2"/>
      </rPr>
      <t xml:space="preserve"> represents the </t>
    </r>
    <r>
      <rPr>
        <b/>
        <sz val="10"/>
        <rFont val="Arial"/>
        <family val="2"/>
      </rPr>
      <t>decarbonization target for 2023</t>
    </r>
    <r>
      <rPr>
        <sz val="10"/>
        <rFont val="Arial"/>
        <family val="2"/>
      </rPr>
      <t xml:space="preserve">, following inclusion of savings banks portfolio. 
iv.	</t>
    </r>
    <r>
      <rPr>
        <b/>
        <sz val="10"/>
        <rFont val="Arial"/>
        <family val="2"/>
      </rPr>
      <t>Column (f) Distance to IEA NZE2050 in %</t>
    </r>
    <r>
      <rPr>
        <sz val="10"/>
        <rFont val="Arial"/>
        <family val="2"/>
      </rPr>
      <t xml:space="preserve">: calculated in line with the provided formula, where the explanation for </t>
    </r>
    <r>
      <rPr>
        <b/>
        <sz val="10"/>
        <rFont val="Arial"/>
        <family val="2"/>
      </rPr>
      <t>value for Year of Refence</t>
    </r>
    <r>
      <rPr>
        <sz val="10"/>
        <rFont val="Arial"/>
        <family val="2"/>
      </rPr>
      <t xml:space="preserve"> is elaborated in the previous point. Erste targets (disclosed in the Non-Financial Report 2023), were used as benchmark figures for the distance calculation to the IEA Net-Zero scenario. The target setting was derived via the SBTi (Science Based Targets Initiative) and PACTA (Paris Agreement Capital Transition Assessment) methodologies.
v.	</t>
    </r>
    <r>
      <rPr>
        <b/>
        <sz val="10"/>
        <rFont val="Arial"/>
        <family val="2"/>
      </rPr>
      <t>Column (g) Target (year of reference + years = 2026)</t>
    </r>
    <r>
      <rPr>
        <sz val="10"/>
        <rFont val="Arial"/>
        <family val="2"/>
      </rPr>
      <t>: the value represents the target for 2026, which is derived from our defined pathway as disclosed in Non-Financial Report 2023.</t>
    </r>
  </si>
  <si>
    <r>
      <t xml:space="preserve">Among the business relevant Erste Group sectors, not being explicitly listed as carbon-intensive industries, are </t>
    </r>
    <r>
      <rPr>
        <b/>
        <sz val="10"/>
        <color theme="1"/>
        <rFont val="Arial"/>
        <family val="2"/>
      </rPr>
      <t>Mortgages and Commercial Real Estate</t>
    </r>
    <r>
      <rPr>
        <sz val="10"/>
        <color theme="1"/>
        <rFont val="Arial"/>
        <family val="2"/>
      </rPr>
      <t xml:space="preserve">. For both sectors, Erste Group (incl. portfolio of savings banks) has set 1.75°C decarbonization targets, which are disclosed and monitored in the Non-Financial Report. We are aware that we must step up our efforts and mobilize this segment to achieve our ambitious 1.5-degrees target. The coverage of the Mortgages and Commercial Real Estate target setting is </t>
    </r>
    <r>
      <rPr>
        <b/>
        <sz val="10"/>
        <color theme="1"/>
        <rFont val="Arial"/>
        <family val="2"/>
      </rPr>
      <t>25%</t>
    </r>
    <r>
      <rPr>
        <sz val="10"/>
        <color theme="1"/>
        <rFont val="Arial"/>
        <family val="2"/>
      </rPr>
      <t xml:space="preserve"> of our scope 1+2 financed emissions. Mortgages and Commercial Real Estate cover </t>
    </r>
    <r>
      <rPr>
        <b/>
        <sz val="10"/>
        <color theme="1"/>
        <rFont val="Arial"/>
        <family val="2"/>
      </rPr>
      <t>54%</t>
    </r>
    <r>
      <rPr>
        <sz val="10"/>
        <color theme="1"/>
        <rFont val="Arial"/>
        <family val="2"/>
      </rPr>
      <t xml:space="preserve"> of the on-balance exposure in scope of the Carbon Footprint Calculation (184,69 bn EUR as of YE-23).
Other sectors listed in the Template 3 are not included in decarbonization target setting of Erste Group at this point, considering low share of financed emissions (e.g., aviation, maritime), as well as no availability of decarbonization models for some of these sectors (e.g., chemicals).</t>
    </r>
  </si>
  <si>
    <t>Article 453 (j) - not applicable as Erste Group does not use credit derivatives as credit risk mitigation technique</t>
  </si>
  <si>
    <t xml:space="preserve">EU KM2: Key metrics - MREL and, where applicable, G-SII requirement for own funds and eligible liabilities  </t>
  </si>
  <si>
    <t>Minimum requirement for own funds and eligible liabilities (MREL)</t>
  </si>
  <si>
    <t>G-SII Requirement for own funds and eligible liabilities  (TLAC)</t>
  </si>
  <si>
    <t>T</t>
  </si>
  <si>
    <t>T-1</t>
  </si>
  <si>
    <t>T-2</t>
  </si>
  <si>
    <t>T-3</t>
  </si>
  <si>
    <t>T-4</t>
  </si>
  <si>
    <t>Own funds and eligible liabilities, ratios and components</t>
  </si>
  <si>
    <t xml:space="preserve">Own funds and eligible liabilities </t>
  </si>
  <si>
    <t>EU-1a</t>
  </si>
  <si>
    <t xml:space="preserve">Of which own funds and subordinated liabilities </t>
  </si>
  <si>
    <t>Total risk exposure amount of the resolution group (TREA)</t>
  </si>
  <si>
    <t>Own funds and eligible liabilities as a percentage of the TREA</t>
  </si>
  <si>
    <t>Total exposure measure (TEM) of the resolution group</t>
  </si>
  <si>
    <t>Own funds and eligible liabilities as percentage of the TEM</t>
  </si>
  <si>
    <t xml:space="preserve">Of which own funds or subordinated liabilities </t>
  </si>
  <si>
    <t>6a</t>
  </si>
  <si>
    <t>Does the subordination exemption in Article 72b(4) of Regulation (EU) No 575/2013 apply? (5% exemption)</t>
  </si>
  <si>
    <t>6b</t>
  </si>
  <si>
    <t>Aggregate amount of permitted non-subordinated eligible liabilities instruments if the subordination discretion in accordance with Article 72b(3) of Regulation (EU) No 575/2013 is applied (max 3.5% exemption)</t>
  </si>
  <si>
    <t>6c</t>
  </si>
  <si>
    <r>
      <t xml:space="preserve">If a capped subordination exemption applies in accordance with Article 72b (3) of Regulation (EU) No 575/2013, the amount of funding issued that ranks </t>
    </r>
    <r>
      <rPr>
        <i/>
        <sz val="9"/>
        <rFont val="Verdana"/>
        <family val="2"/>
      </rPr>
      <t>pari passu</t>
    </r>
    <r>
      <rPr>
        <sz val="9"/>
        <rFont val="Verdana"/>
        <family val="2"/>
      </rPr>
      <t xml:space="preserve"> with excluded liabilities and that is recognised under row 1, divided by funding issued that ranks </t>
    </r>
    <r>
      <rPr>
        <i/>
        <sz val="9"/>
        <rFont val="Verdana"/>
        <family val="2"/>
      </rPr>
      <t>pari passu</t>
    </r>
    <r>
      <rPr>
        <sz val="9"/>
        <rFont val="Verdana"/>
        <family val="2"/>
      </rPr>
      <t xml:space="preserve"> with excluded liabilities and that would be recognised under row 1 if no cap was applied (%)</t>
    </r>
  </si>
  <si>
    <t>MREL expressed as a percentage of the TREA</t>
  </si>
  <si>
    <t xml:space="preserve">Of which to be met with own funds or subordinated liabilities </t>
  </si>
  <si>
    <t>MREL expressed as a percentage of the TEM</t>
  </si>
  <si>
    <t>Of which to be met with own funds or subordinated liabilities</t>
  </si>
  <si>
    <t>This MREL-disclosure template has been prepared in line with the respective Commission Implementing Regulation (EU) 2021/763 ('Implementing technical standards (ITS) on disclosures and reporting on MREL and TLAC') and pertain to the Austrian Resolution Group.</t>
  </si>
  <si>
    <t>Erste Group’s preferred resolution strategy has been determined to be Multiple Point of Entry (MPE). There are seven resolution groups defined within Erste Group, namely the Austrian, Slovakian, Croatian and Slovenian covered by the Single Resolution Board, as well as the Czech, Romanian and Hungarian resolution groups covered by the respective National Resolution Authority.</t>
  </si>
  <si>
    <t>MREL and subordination requirements do not apply to Erste Group’s consolidated balance sheet, but to the Austrian Resolution Group comprising mainly of Erste Group Bank AG, its direct Austrian subsidiaries and all Austrian Savings Banks. As the Austrian Resolution Group is neither a legal entity nor a prudential reporting unit, there is neither statutory reporting nor a capital requirement defined at the consolidation level of the Austrian Resolution Group.</t>
  </si>
  <si>
    <t>As of the report’s reference date the Austrian Resolution Group is compliant with MREL and subordination requirements on both TREA and TEM-basis and including the applicable Combined Buffer Requirement.</t>
  </si>
  <si>
    <t>Based on the applicable MREL reporting guidelines, Own Funds, TEM and TREA are reported at the sub-consolidated level of the Austrian Resolution Group, while only liabilities issued by the resolution entity of the Austrian Resolution Group, namely Erste Group Bank AG, are reported as Eligible Liabilities.</t>
  </si>
  <si>
    <t>Qualitative information on Environmental risk</t>
  </si>
  <si>
    <t>in accordance with Article 449a CRR</t>
  </si>
  <si>
    <t>Business strategy and processes</t>
  </si>
  <si>
    <t>Governance</t>
  </si>
  <si>
    <t>Risk management</t>
  </si>
  <si>
    <t>Qualitative information on Social risk</t>
  </si>
  <si>
    <t>Qualitative information on Governance risk</t>
  </si>
  <si>
    <t>*</t>
  </si>
  <si>
    <t>**) details in the note 16 of the interim report: it includes subordinated debt securities issued and EUR 50mn classified as Deposits</t>
  </si>
  <si>
    <t>*) details in note 25 of the interim report</t>
  </si>
  <si>
    <t>*) Erste Group change mitigation actions cover capital flows towards the green transformation. Based on the restrictions and current focus of the EU Taxonomy, the term ‘sustainable financing’ was introduced. These financings are subject to a comprehensive due diligence process that relies on the criteria of the EU Taxonomy as a point of reference and aims to identify investments designed to transition existing climate and environmental activities towards a climate-neutral, climate-resilient and environmentally sustainable economy. Our key sectors include existing and new real estate financings, renovation of existing buildings, renewable energy and transportation financings. These criteria are designed to ensure that capital is directed towards activities that significantly contribute to the green transition, adhering to our internal Sustainable Finance Guideline. The positive and sustainable nature of these financings is primarily aimed at addressing climate change mitigation. We prioritize supporting our customers in transitioning to net zero emissions as a key part of our ESG strategy and are constantly reviewing our framework to better address the transition finance needs of our clients.</t>
  </si>
  <si>
    <t>Table 1 - Qualitative information on Environmental risk</t>
  </si>
  <si>
    <t>Row number</t>
  </si>
  <si>
    <t>Qualitative information - Free format</t>
  </si>
  <si>
    <t>Institution's business strategy to integrate environmental factors and risks, taking into account the impact of environmental factors and risks on institution's business environment, business model, strategy and financial planning</t>
  </si>
  <si>
    <r>
      <t xml:space="preserve">Erste Group aims to be the leading bank for retail and corporate customers in the CEE region, including Austria. In all its core markets, Erste Group pursues a well-balanced business model that is designed to offer each customer the best banking services. Today, Erste Group serves approx. 16.1 million customers in Austria (market share in retail lending 21.4%), the Czech Republic (26.4%), Slovakia (24.6%), Romania (16.6%), Hungary (11.5%), Croatia (14.7%) and Serbia (7.1%).
Business with retail customers is our core business and our particular strength. It is at the heart of the development of products such as modern digital banking, which enables us to meet customer expectations more effectively. The retail customer business covers the entire spectrum of loan, deposit and investment products as well as account management and credit cards. We also use and promote digital sales channels such as the internet and mobile banking, both to take account of the increased importance of digital banking and to actively shape the digital future. George, our digital platform, plays a key role in this.
Business with SME, regional and multinational corporations and real estate companies is our second main focus area, which also contributes significantly to Erste Group's success. Our aim is to deepen our customer relationships so that they go beyond the pure lending business.
As one of the leading banking institutions in the CEE region, Erste Group is dedicated to mobilising finance for a lower-carbon, more equitable and inclusive society.
</t>
    </r>
    <r>
      <rPr>
        <b/>
        <sz val="11"/>
        <rFont val="Calibri"/>
        <family val="2"/>
        <scheme val="minor"/>
      </rPr>
      <t xml:space="preserve">
</t>
    </r>
    <r>
      <rPr>
        <sz val="11"/>
        <rFont val="Calibri"/>
        <family val="2"/>
        <scheme val="minor"/>
      </rPr>
      <t xml:space="preserve">Our ESG strategy is based on a profound understanding of socio-environmental challenges and their impacts on the economic and political development of the region where we operate. Our ESG strategy is an essential part of the overall business strategy, contributing to the long-term financial resilience, and growth-based business model of the Group. Climate change is considered the most significant long-term challenge across all the core markets but with different starting points to address. 
Erste Group was one of the first banking groups in the region to join the Net Zero Banking Alliance. This is a global alliance of more than 130 banks with total assets of approximately 70 trillion euro, which have set themselves the target of attaining net zero status for their financed portfolios by the year 2050.
The European Climate law, EU’s Green Deal and ‘Fit for 55’ Package form the setting for future changes in EU strategy and legislation. All countries of the region will have to align with and adapt to these European goals. The investment required is massive. An essential portion of these funds will be provided by the EU or local sovereign funds. Until 2030, however, public funds will need to be supplemented by the private sector in an expected amount of approximately EUR 30 billion per year. Erste Group wants to play a leading role and contribute to financing the green transition. This transition holds opportunities as well as risks that need to be addressed through intense research and proactive management. Erste Group trusts that the knowledge being generated in the process will allow to be one step ahead and actively assist customers in achieving their climate targets while also supporting growth and resilience.
The necessity and benefits of green transition ensure a strong focus of Erste Group’s long-term ESG strategy, objectives and framework on this topic. Furthermore, the relevant harmful socio-environmental activities are translated into exclusion criteria for our business activities laid down within the </t>
    </r>
    <r>
      <rPr>
        <b/>
        <sz val="11"/>
        <rFont val="Calibri"/>
        <family val="2"/>
        <scheme val="minor"/>
      </rPr>
      <t>Group Responsible Financing Policy</t>
    </r>
    <r>
      <rPr>
        <sz val="11"/>
        <rFont val="Calibri"/>
        <family val="2"/>
        <scheme val="minor"/>
      </rPr>
      <t xml:space="preserve">.
ESG risks (climate and environmental risks) are part of the yearly </t>
    </r>
    <r>
      <rPr>
        <b/>
        <sz val="11"/>
        <rFont val="Calibri"/>
        <family val="2"/>
        <scheme val="minor"/>
      </rPr>
      <t>strategic planning</t>
    </r>
    <r>
      <rPr>
        <sz val="11"/>
        <rFont val="Calibri"/>
        <family val="2"/>
        <scheme val="minor"/>
      </rPr>
      <t xml:space="preserve"> of Erste Group which is approved by the Management Board (also called Holding Board), as well as by the local management boards. Moreover, starting with the financial planning exercise in 2022, group-wide planning has been extended with the budgets and KPIs related to "sustainable finance" as well as GHG emissions per industry with an outlook covering a period of 5 years rolling window. The first reflects our commitment to promote the financing of climate aligned initiatives and projects by our entities across the region, as well as to boost the share of green businesses in our portfolio. The main focus lies on strategically relevant industries such as real estate and energy-intensive industries such as energy and transportation.  In particularly critical sectors (e.g., coal), exclusion criteria are used to ramp up the pressure on the road to transformation. From a climate-related risk perspective, both concepts aim to increase the resilience of our portfolio, either explicitly by investing in more green business or implicitly by supporting our clients on their path towards net zero transition.</t>
    </r>
  </si>
  <si>
    <t>Objectives, targets and limits to assess and address environmental risk in short-, medium-, and long-term, and performance assessment against these objectives, targets and limits, including forward-looking information in the design of business strategy and processes</t>
  </si>
  <si>
    <r>
      <t xml:space="preserve">Erste Group is convinced that the economic success of the CEE region can only be sustainable if the region maintains strong social cohesion and encourages investments in the green transition. These two dimensions of the region's long-term prosperity fit perfectly with Erste Group's importance and historical role.
Erste Group strives to be a role model and a leader in the </t>
    </r>
    <r>
      <rPr>
        <b/>
        <sz val="11"/>
        <rFont val="Calibri"/>
        <family val="2"/>
        <scheme val="minor"/>
      </rPr>
      <t>green transition</t>
    </r>
    <r>
      <rPr>
        <sz val="11"/>
        <rFont val="Calibri"/>
        <family val="2"/>
        <scheme val="minor"/>
      </rPr>
      <t xml:space="preserve"> in the region by mobilising resources for climate action and adaptation to climate change. We believe that the green transition will be an opportunity for people in the CEE region. Erste Group believes in a fair transition for all and helps customers to secure their personal prosperity in the process. Thus, the green transition also opens up opportunities for growth. 
Green Transition - our path to net zero:
- Achieving net zero status for the portfolio by 2050. Net zero refers to a state in which the greenhouse gases going into the atmosphere are balanced by the greenhouse gases that are removed from the atmosphere or offset by other means.
- Strengthening the leading position in sustainable finance in CEE by funding climate action and adaptation to climate change.
- Achieving net zero status of banking operations by 2030 to make a direct contribution to the green transition.
</t>
    </r>
    <r>
      <rPr>
        <i/>
        <sz val="11"/>
        <color rgb="FF0070C0"/>
        <rFont val="Calibri"/>
        <family val="2"/>
        <scheme val="minor"/>
      </rPr>
      <t xml:space="preserve">
</t>
    </r>
    <r>
      <rPr>
        <i/>
        <sz val="11"/>
        <rFont val="Calibri"/>
        <family val="2"/>
        <scheme val="minor"/>
      </rPr>
      <t xml:space="preserve">
</t>
    </r>
    <r>
      <rPr>
        <sz val="11"/>
        <rFont val="Calibri"/>
        <family val="2"/>
        <scheme val="minor"/>
      </rPr>
      <t xml:space="preserve">Measurable </t>
    </r>
    <r>
      <rPr>
        <b/>
        <sz val="11"/>
        <rFont val="Calibri"/>
        <family val="2"/>
        <scheme val="minor"/>
      </rPr>
      <t>ESG targets</t>
    </r>
    <r>
      <rPr>
        <sz val="11"/>
        <rFont val="Calibri"/>
        <family val="2"/>
        <scheme val="minor"/>
      </rPr>
      <t xml:space="preserve">, aligned with our objectives, are set by the Group Sustainability Board and approved by the Supervisory Board. These targets are translated into individual management KPIs forming a significant part of the variable remuneration system of the Management Board, as well as of the members of the local management boards. Details are published in the Non-financial Report 2023, Governance chapter.
We take this responsibility very seriously. To continue be successful in a decarbonized world and to  create value for customers, investors, employees and society as a whole, it is our responsibility in the management of the bank to positively resolve conflicting goals between profitability and the environmental and social impact of our actions and to seize the enormous opportunities in these times of change and transformation.
Erste Group </t>
    </r>
    <r>
      <rPr>
        <b/>
        <sz val="11"/>
        <rFont val="Calibri"/>
        <family val="2"/>
        <scheme val="minor"/>
      </rPr>
      <t>ESG strategy</t>
    </r>
    <r>
      <rPr>
        <sz val="11"/>
        <rFont val="Calibri"/>
        <family val="2"/>
        <scheme val="minor"/>
      </rPr>
      <t xml:space="preserve"> was approved by the Management Board (October 2021), subsequently presented to various platforms of our stakeholders and ultimately based on the review and recommendation of the Strategy and Sustainability Committee of the Supervisory Board (November 2022) approved by the Supervisory Board (April 2023). Related targets of Sustainable Financing, detailed Net Zero transition strategy, social and governance targets were similarly discussed on the Group Sustainability Board meeting (January 2023), Strategy and Sustainability Committee (February 2023) and approved by the Supervisory Board (April 2023). New targets related to the second phase of portfolio decarbonisation were approved by the Group Sustainability Board in December 2023.
Our </t>
    </r>
    <r>
      <rPr>
        <b/>
        <sz val="11"/>
        <rFont val="Calibri"/>
        <family val="2"/>
        <scheme val="minor"/>
      </rPr>
      <t>ESG objectives</t>
    </r>
    <r>
      <rPr>
        <sz val="11"/>
        <rFont val="Calibri"/>
        <family val="2"/>
        <scheme val="minor"/>
      </rPr>
      <t xml:space="preserve">, targets and their integration into the renumeration systems are published in the Non-financial Report as part of Annual Report 2023. Erste Group is committed to the goals of the Paris Climate Agreement and pursues the strategic target of getting all financed greenhouse gas emissions of the portfolio onto a path that will lead to net zero. Our methodology for emissions calculation and decarbonization target setting is based on internationally recognized market standards such as the Science Based Target initiative (SBTi) and the Paris Aligned Capital Transition Assessment (PACTA).
Also, we are continuously working on improving our decarbonisation efforts and enhancing the portfolio coverage. The targets for the oil and gas extraction, automotive production, iron and steel production and cement production sectors have been added in 2023. In addition, the portfolios of the Savings Banks segment have been included for the first time in setting the targets for the mortgages, commercial real estate, and electricity production sectors. The baseline and target values for these sectors have been adapted accordingly. Including the Savings Banks, the reduction targets are now slightly more ambitious even though the pathways themselves have remained unchanged. 
After defining portfolio decarbonization targets for priority sectors, the Group’s risk appetite has been enhanced through introduction of </t>
    </r>
    <r>
      <rPr>
        <b/>
        <sz val="11"/>
        <rFont val="Calibri"/>
        <family val="2"/>
        <scheme val="minor"/>
      </rPr>
      <t>ESG ICAAP quantitative indicator</t>
    </r>
    <r>
      <rPr>
        <sz val="11"/>
        <rFont val="Calibri"/>
        <family val="2"/>
        <scheme val="minor"/>
      </rPr>
      <t>. This indicator addresses the question at what level of CO2e emissions or CO2e emissions per physical metric in the course of the respective year (e.g., 2024) the target achievement set for 2030 is put at risk. Thus, the aim of the indicator is not only to support our commitment to climate action, but also to enable pro-active steering of portfolio development along the defined decarbonization path.
Further on, by having in mind the importance of the data quality framework in sound decision making process, with the start of 2024 the risk appetite is extended by introduction of ESG ICAAP data quality indicator. The indicator is deemed to be a part of the overall Group’s initiative to deploy sufficient control mechanisms which assure the adequate quality of carbon footprint calculation &amp; decarbonization data.</t>
    </r>
  </si>
  <si>
    <t>Current investment activities and (future) investment targets towards environmental objectives and EU Taxonomy-aligned activities</t>
  </si>
  <si>
    <r>
      <t xml:space="preserve">As regards to sustainable finance, Erste Group is committed to considering social and environmental aspects in finance, banking and client advisory services in its retail and corporate business. The publicly available Group </t>
    </r>
    <r>
      <rPr>
        <b/>
        <sz val="11"/>
        <rFont val="Calibri"/>
        <family val="2"/>
        <scheme val="minor"/>
      </rPr>
      <t>Sustainable Finance Framework</t>
    </r>
    <r>
      <rPr>
        <sz val="11"/>
        <rFont val="Calibri"/>
        <family val="2"/>
        <scheme val="minor"/>
      </rPr>
      <t xml:space="preserve"> (SFF) has been designed as an umbrella framework that will enable Erste Group to issue sustainable finance instruments to finance new and/or refinance existing loans for its clients and projects with environmental and/or social benefits. The SFF defines rules for bond issuers in accordance with the ICMA Green Bond, Social Bond and </t>
    </r>
    <r>
      <rPr>
        <b/>
        <sz val="11"/>
        <rFont val="Calibri"/>
        <family val="2"/>
        <scheme val="minor"/>
      </rPr>
      <t>Sustainability Bond Principles</t>
    </r>
    <r>
      <rPr>
        <sz val="11"/>
        <rFont val="Calibri"/>
        <family val="2"/>
        <scheme val="minor"/>
      </rPr>
      <t xml:space="preserve">. In connection to this, the Sustainable Finance Guideline shall provide the internal operational rules of eligibility criteria and guides the due diligence process of identifying and assessing green, social and sustainable financing for the issuance of sustainable finance instruments. </t>
    </r>
    <r>
      <rPr>
        <b/>
        <sz val="11"/>
        <rFont val="Calibri"/>
        <family val="2"/>
        <scheme val="minor"/>
      </rPr>
      <t>The internal eligibility criteria follow those of the EU Taxonomy Delegated Act from April 2021.</t>
    </r>
    <r>
      <rPr>
        <sz val="11"/>
        <rFont val="Calibri"/>
        <family val="2"/>
        <scheme val="minor"/>
      </rPr>
      <t xml:space="preserve">
However, Erste Group makes a fundamental distinction between the ‘sustainable financing’, which is provided with targets, and ‘EU taxonomy-aligned financing’, whereby the latter is always to be understood as a subset of the former, as it also fulfils its criteria.
The reason for this conceptual distinction is due to both the complexity and restrictions of EU taxonomy. In the reporting period, the taxonomy provided technical screening criteria merely for some 70 economic activities. Furthermore, providing evidence for alignment assessments presents significant challenges for our customers. Given the massive amount of reporting required under the EU taxonomy, its application is currently limited by law to (non) financial entities that are subject to NFRD reporting obligations. This means that small and medium-sized companies, which form an important customer portfolio segment for Erste Group, will largely remain unaffected.
These restrictions and the current focus of the EU taxonomy have prompted us to define the term ‘sustainable financing’ in a more portfolio-appropriate way. Essentially, the aim is to ensure that financed economic activities that are not yet recognised as taxonomy-aligned according to the EU criteria catalogue can nevertheless make a demonstrable, significant contribution to the green transition and are sustainable in this respect.
For the purposes of classifying specific financing activities as sustainable or not sustainable, Erste Group’s Sustainable Finance Guideline (SFG) has set out the relevant criteria within a comprehensive due diligence process that relies on the criteria of the EU taxonomy as a reference point and aims to identify investments designed to transition existing climate and environmental activities towards a climate-neutral, climate-resilient and environmentally sustainable economy.
The SFG allows capital flows to be channelled in a targeted manner towards the green transformation and ensures a significant contribution to environmental protection. Customer groups that are currently excluded from the EU taxonomy disclosure regulations are also included and their limited capacity to provide information is taken into account. Principally, Erste Group prioritises assessing the whole set of criteria defined under the EU taxonomy. However, where customers fail to provide sufficient information and to present evidence of meeting the taxonomy’s DNSH and/or MSS criteria, we will perform a less complex in-house DNSH and MSS screening.
In 2023 Erste Group’s new business in commercial financing, in the core markets, reached EUR 2bln in energy efficient buildings, EUR 486mln in renewable energy, EUR 127mln in transportation and EUR 240mln in other sectors. In terms of sustainable retail mortgages, Erste Group has reached a total financing volume of EUR 10.7bln at the end of 2023.
Erste Group aims to reach a share of 25% sustainable corporate financing by 2026 and 15% of sustainable retail mortgages by 2027. 
Erste Group Bank AG acted as bookrunner for a large number of green bonds and arranged the issuance of green/social/sustainable bonds for companies, sovereigns and supranational organizations with a total volume of approximately EUR 17.5bln.
Erste Group's investment company, Erste Asset Management (EAM), is signatory of PRI (Principles for Responsible Investment) since 2009. EAM is one of the leading providers of sustainable investment funds in Austria and CEE region. In total, EAM managed approximately EUR 78.2bln as of year-end 2023. Of this, the internally managed assets of the investment funds that promote the environmental and/or social characteristics in the categories ESG Impact, ESG Responsible and ESG Integration, including real estate assets promoting environmental and/or social characteristics, amounted to EUR 16.6bln, divided into a total of 98 investment funds, which are divided into mutual funds, special funds and individual mandates.</t>
    </r>
  </si>
  <si>
    <t>Policies and procedures relating to direct and indirect engagement with new or existing counterparties on their strategies to mitigate and reduce environmental risks</t>
  </si>
  <si>
    <r>
      <t xml:space="preserve">The </t>
    </r>
    <r>
      <rPr>
        <b/>
        <sz val="11"/>
        <rFont val="Calibri"/>
        <family val="2"/>
        <scheme val="minor"/>
      </rPr>
      <t xml:space="preserve">Code of Conduct </t>
    </r>
    <r>
      <rPr>
        <sz val="11"/>
        <rFont val="Calibri"/>
        <family val="2"/>
        <scheme val="minor"/>
      </rPr>
      <t xml:space="preserve">provides guidance for our actions and defines binding rules for our daily business activities. It describes what is important to us and underlines our commitment to act as a good corporate citizen. The Code of Conduct shows that we need to act responsibly, respectfully and sustainably in everything we do.
With respect to the measures taken to mitigate the risks associated with ESG factors, the Group </t>
    </r>
    <r>
      <rPr>
        <b/>
        <sz val="11"/>
        <rFont val="Calibri"/>
        <family val="2"/>
        <scheme val="minor"/>
      </rPr>
      <t>Responsible Financing Policy</t>
    </r>
    <r>
      <rPr>
        <sz val="11"/>
        <rFont val="Calibri"/>
        <family val="2"/>
        <scheme val="minor"/>
      </rPr>
      <t xml:space="preserve"> defines harmful socio-environmental activities that are excluded from financing and banking services. The main focus of the policy is on climate protection through the alignment of Erste Group’s energy financing in line with the Paris Agreement, global warming limitation, the prevention of extensive environmental degradation and measures to preserve biodiversity through restraining from arctic oil and gas financing and unconventional mining practices but also with very selective participation in hydropower projects. In addition, the policy aims to limit the impact of socially harmful activities, such as the weapons and gaming industry. The Responsible Financing Policy was recently updated in May 2024. The new version was aligned with the Corporates &amp; Markets Board and approved by the Holding Board. In the oil and gas sector an exclusion of expansion projects was added. This refers to direct financing of oil and gas exploration projects and greenfield development. Exceptions for these criteria apply in case the project supports the independence from Russia or is necessary for the national energy security within Europe. In addition, financial services for specific upstream and midstream projects in unconventional sectors (such as fracking) were excluded. Clients with more than 20% turnover in unconventional sectors are excluded from general purpose financing. Biodiversity was added as a completely new sector to the policy. Erste Group will not finance activities which impact protected areas (e.g., Natura 2000). 
Erste Group took a significant step with the requirement to end coal financing by 2030. However, energy supply must also be secured in the current situation in the CEE region. In line with our social commitment, we decided to prolong the checkpoint of coal phase-out plans of our clients until the end of 2025. We believe that this timeframe is sufficient to recalibrate the plans of coal to gas conversions to a renewable source transition. In view of the current energy crisis, nuclear energy is recognized as a necessary transition technology. In line with our commitment to the region, we support projects that provide the highest level of safety, as well as solutions for the long-term management of nuclear waste in accordance with the EU taxonomy. The Policy is available on the website: </t>
    </r>
    <r>
      <rPr>
        <sz val="11"/>
        <color rgb="FF0070C0"/>
        <rFont val="Calibri"/>
        <family val="2"/>
        <scheme val="minor"/>
      </rPr>
      <t>Sustainability/ESG - the principles of Erste Group | Erste Group Bank AG (</t>
    </r>
    <r>
      <rPr>
        <i/>
        <sz val="11"/>
        <color rgb="FF0070C0"/>
        <rFont val="Calibri"/>
        <family val="2"/>
        <scheme val="minor"/>
      </rPr>
      <t>see link in the next column</t>
    </r>
    <r>
      <rPr>
        <sz val="11"/>
        <color rgb="FF0070C0"/>
        <rFont val="Calibri"/>
        <family val="2"/>
        <scheme val="minor"/>
      </rPr>
      <t xml:space="preserve">).
</t>
    </r>
    <r>
      <rPr>
        <sz val="11"/>
        <rFont val="Calibri"/>
        <family val="2"/>
        <scheme val="minor"/>
      </rPr>
      <t xml:space="preserve">
Within credit risk portfolio, engagement with counterparties on the topic of environmental factors involves the Group’s </t>
    </r>
    <r>
      <rPr>
        <b/>
        <sz val="11"/>
        <rFont val="Calibri"/>
        <family val="2"/>
        <scheme val="minor"/>
      </rPr>
      <t>ESG Assessment Questionnaire</t>
    </r>
    <r>
      <rPr>
        <sz val="11"/>
        <rFont val="Calibri"/>
        <family val="2"/>
        <scheme val="minor"/>
      </rPr>
      <t>, which provides a comprehensive assessment for large corporate, commercial real estate and commercial residential real estate (Wohnbau) transactions within the credit application and approval process. The questionnaire enables the Group to identify clients which are prone to environmental, climate, social and governance risks, and facilitates data collection on the environmental footprint of clients, including CO2e emissions, water consumption and waste, for example. It is updated at least annually and allows us to assess the impact of ESG factors on credit risk. Depending on the information provided, some questions may also require an in-depth assessment in order to understand the nature and severity of the ESG risks to which the client is exposed. In 2023, in order to support achieving the group’s decarbonization targets, additional lending guidance has been introduced for large corporates, depending on whether the company has formulated a plan to reduce its carbon footprint.
For further information, please see below the section related to risk management processes used to identify, measure and monitor activities and exposures sensitive to environmental risk (section l).
For commercial real estate, an integral component of the questionnaire assesses the environmental footprint of a building from a technical perspective, where several data points are taken from the Technical Object Rating [</t>
    </r>
    <r>
      <rPr>
        <i/>
        <sz val="11"/>
        <rFont val="Calibri"/>
        <family val="2"/>
        <scheme val="minor"/>
      </rPr>
      <t>Technical Object Rating (TOR) is a brief assessment of the technical status of a commercial building</t>
    </r>
    <r>
      <rPr>
        <sz val="11"/>
        <rFont val="Calibri"/>
        <family val="2"/>
        <scheme val="minor"/>
      </rPr>
      <t xml:space="preserve">].
In Erste Group, all ESG assessments are digital and collected in a centralized solution (hub), making them accessible and available across the entire group, which offers the possibility to use the information for multiple purposes. Engagement with the client further includes active discussion with regards to environmental risks and opportunities relevant to the business model as well as the data the client is able to provide.
For SME clients and smaller real estate transactions, an </t>
    </r>
    <r>
      <rPr>
        <b/>
        <sz val="11"/>
        <rFont val="Calibri"/>
        <family val="2"/>
        <scheme val="minor"/>
      </rPr>
      <t>ESG Factor Heatmap</t>
    </r>
    <r>
      <rPr>
        <sz val="11"/>
        <rFont val="Calibri"/>
        <family val="2"/>
        <scheme val="minor"/>
      </rPr>
      <t xml:space="preserve"> is used as a risk assessment and management instrument to identify certain segments that may be exposed to ESG risk factors. The ESG Factor Heatmap combines the relevance of climate, environmental, social and governance risk factors, utilising a granular segmentation of industry sectors of the portfolio, and allows for a differentiated approach as the relevance of individual risk drivers may differ, depending on the nature of the respective (sub)sectors a company operates in. For further information regarding the ESG Factor Heatmap, please see below the section related to risk management processes used to identify, measure and monitor activities and exposures sensitive to environmental risk (section l).</t>
    </r>
  </si>
  <si>
    <t>Sustainability/ESG - the principles of Erste Group | Erste Group Bank AG</t>
  </si>
  <si>
    <t>Responsibilities of the management body for setting the risk framework, supervising and managing the implementation of the objectives, strategy and policies in the context of environmental risk management covering relevant transmission channels</t>
  </si>
  <si>
    <r>
      <t xml:space="preserve">Erste Group’s </t>
    </r>
    <r>
      <rPr>
        <b/>
        <sz val="11"/>
        <rFont val="Calibri"/>
        <family val="2"/>
        <scheme val="minor"/>
      </rPr>
      <t>ESG governance</t>
    </r>
    <r>
      <rPr>
        <sz val="11"/>
        <rFont val="Calibri"/>
        <family val="2"/>
        <scheme val="minor"/>
      </rPr>
      <t xml:space="preserve"> is driven by the fact that environmental risk is considered as a transversal risk influencing the “classical” risk types such as credit, market and operational risk, thus the existing well-established committees and board structure are used to deal with environmental risks.
Furthermore, additional sustainability committees have been established. ESG governance bodies comprise the supervisory board level, the management board level as well as business and function-specific levels. The </t>
    </r>
    <r>
      <rPr>
        <b/>
        <sz val="11"/>
        <rFont val="Calibri"/>
        <family val="2"/>
        <scheme val="minor"/>
      </rPr>
      <t>ESG specific committees</t>
    </r>
    <r>
      <rPr>
        <sz val="11"/>
        <rFont val="Calibri"/>
        <family val="2"/>
        <scheme val="minor"/>
      </rPr>
      <t xml:space="preserve"> are detailed in the chapter dedicated to Governance risk as well as in the Non-financial Report as of year-end 2023.</t>
    </r>
  </si>
  <si>
    <t>Management body's integration of short-, medium- and long-term effects of environmental factors and risks, organisational structure both within business lines and internal control functions</t>
  </si>
  <si>
    <r>
      <t xml:space="preserve">In accordance with the aforementioned, environmental risks are treated within the existing organisational risk management structure where each risk owner is responsible for influencing environmental risk (independently whether short/medium/long term) on his/her area, thus: 
- </t>
    </r>
    <r>
      <rPr>
        <b/>
        <sz val="11"/>
        <rFont val="Calibri"/>
        <family val="2"/>
        <scheme val="minor"/>
      </rPr>
      <t>Enterprise-wide Risk Management</t>
    </r>
    <r>
      <rPr>
        <sz val="11"/>
        <rFont val="Calibri"/>
        <family val="2"/>
        <scheme val="minor"/>
      </rPr>
      <t xml:space="preserve"> ensures the integration of ESG into the Risk Appetite Framework, Risk Materiality Assessment and Stress Testing Framework; it also performs carbon footprint calculation, interim target setting for Net Zero transition of our portfolio and inclusion of ESG in risk reporting.
- </t>
    </r>
    <r>
      <rPr>
        <b/>
        <sz val="11"/>
        <rFont val="Calibri"/>
        <family val="2"/>
        <scheme val="minor"/>
      </rPr>
      <t xml:space="preserve">Credit Risk Portfolio </t>
    </r>
    <r>
      <rPr>
        <sz val="11"/>
        <rFont val="Calibri"/>
        <family val="2"/>
        <scheme val="minor"/>
      </rPr>
      <t xml:space="preserve">ensures the integration of ESG factors into industry strategies and set interim targets for Net Zero portfolio transition for specific industries (where client engagement is needed); importantly, it ensures that a proper due diligence is implemented into underwriting and collateral management processes.
- </t>
    </r>
    <r>
      <rPr>
        <b/>
        <sz val="11"/>
        <rFont val="Calibri"/>
        <family val="2"/>
        <scheme val="minor"/>
      </rPr>
      <t>Operational and Non-Financial Risk</t>
    </r>
    <r>
      <rPr>
        <sz val="11"/>
        <rFont val="Calibri"/>
        <family val="2"/>
        <scheme val="minor"/>
      </rPr>
      <t xml:space="preserve"> governs ESG integration into the existing NFR risk management process and ensures the adequate impact on the operational risk capital requirements.
- </t>
    </r>
    <r>
      <rPr>
        <b/>
        <sz val="11"/>
        <rFont val="Calibri"/>
        <family val="2"/>
        <scheme val="minor"/>
      </rPr>
      <t>Market &amp; Liquidity Risk Management</t>
    </r>
    <r>
      <rPr>
        <sz val="11"/>
        <rFont val="Calibri"/>
        <family val="2"/>
        <scheme val="minor"/>
      </rPr>
      <t xml:space="preserve"> contribute to the ESG risk assessment in the respective area.</t>
    </r>
  </si>
  <si>
    <t>Integration of measures to manage environmental factors and risks in internal governance arrangements, including the role of committees, the allocation of tasks and responsibilities, and the feedback loop from risk management to the management body covering relevant transmission channels</t>
  </si>
  <si>
    <t>ESG risks as transversal risks in Erste Group’s risk taxonomy are reflected not only in its Risk Strategy and Risk Materiality Assessment but also in its Risk Appetite Framework. Any development above the thresholds and their respective actions are handled based on the governance defined for the regular risk management process explained in the chapter Group-wide Risk and Capital Management, sub-chapter Risk Appetite.
The allocation of tasks and responsibilities in the risk management framework are detailed further.
Within the Credit Committee, risk associated with environmental, social and governance factors are considered as part of the credit application, reflecting the ESG Assessment Questionnaire result. It is a requirement to attach the results of the questionnaire to the credit application, where applicable (as detailed later in this chapter), and it forms a part of the credit application and approval process, according to the established credit approval authorities of the Group. 
The Group's policies, together with the client and transaction environmental assessment (the latter applicable for certain real estate projects, as detailed later in this chapter), enable risk managers and other decision makers to make lending decisions in line with the Group's risk strategy. The ESG Assessment Questionnaire also includes a “risk meter” indicating the level of ESG data available from the counterparty, specifically if the company has formulated a plan to reduce its carbon footprint. Credit applications of large corporate counterparties that are considered highly contributing to climate change, not having a communication transition plan, and applying for a lending policy exception, have to be approved by the Holding Credit Committee.  
The bylaws of the relevant credit committees define the committee composition and representation. They also define voting rules as well as veto rights to relevant members with regards to credit application and approval process of clients / client groups with a critical ESG assessment.
The reputational risk impact arising from ESG might also be decided by the Regional Conduct Committee (ROCC), depending on risk level, e.g., reputational risk in connection with credit decisions is delegated by ROCC to Credit Committee.</t>
  </si>
  <si>
    <t>Lines of reporting and frequency of reporting relating to environmental risk</t>
  </si>
  <si>
    <r>
      <t xml:space="preserve">ESG risks as part of the </t>
    </r>
    <r>
      <rPr>
        <b/>
        <sz val="11"/>
        <rFont val="Calibri"/>
        <family val="2"/>
        <scheme val="minor"/>
      </rPr>
      <t>internal reporting framework</t>
    </r>
    <r>
      <rPr>
        <sz val="11"/>
        <rFont val="Calibri"/>
        <family val="2"/>
        <scheme val="minor"/>
      </rPr>
      <t xml:space="preserve"> are currently covered by a set of reports as elaborated below.
The </t>
    </r>
    <r>
      <rPr>
        <b/>
        <sz val="11"/>
        <rFont val="Calibri"/>
        <family val="2"/>
        <scheme val="minor"/>
      </rPr>
      <t>ESG Risk Materiality Assessment</t>
    </r>
    <r>
      <rPr>
        <sz val="11"/>
        <rFont val="Calibri"/>
        <family val="2"/>
        <scheme val="minor"/>
      </rPr>
      <t xml:space="preserve"> (RMA) results are reported as part of the RMA board presentation, at least once a year or on an ad-hoc basis in order to address changes in the operating environment.
The </t>
    </r>
    <r>
      <rPr>
        <b/>
        <sz val="11"/>
        <rFont val="Calibri"/>
        <family val="2"/>
        <scheme val="minor"/>
      </rPr>
      <t>Group Risk Report</t>
    </r>
    <r>
      <rPr>
        <sz val="11"/>
        <rFont val="Calibri"/>
        <family val="2"/>
        <scheme val="minor"/>
      </rPr>
      <t>, as one of the most comprehensive risk reports, includes a chapter dedicated to ESG topics in the risk area since year-end 2021. Initial focus was on quarterly developments of portfolio per ESG Factor Heatmap (covering Environmental, Social and Governance risks), overview of financed emissions, and other key ESG developments in the risk area, such as: risk materiality assessment, etc. Further on, the chapter has been enhanced to reflect the developments in the field, including details related to stress test, physical risk associated with the Erste Group portfolio, as well as decarbonisation targets set for the first four portfolio segments covered by the pilot phase. In 2023, reporting was extended to monitoring relevant emission levels against the ESG ICAAP quantitative indicators within risk appetite of the Group in four priority sectors (housing mortgages, commercial real estate, energy production and heat &amp; steam production). For year-end 2023 report, further details have been introduced, such as: distribution and development of data quality score for emissions calculation, EPC energy level distribution for Real Estate in carbon footprint calculation, additional decarbonization targets set for carbon intensive sectors (i.e., cement, auto manufacturing, iron steel, oil &amp; gas). In the upcoming period, an additional level of detail will be added to existing topics, if applicable, and according to their implementation and availability. The current frequency of the Group Risk Report is quarterly and is presented to the Management Board as well as the Supervisory Board.
The achievement rate of Erste Group annual as well as long-term targets with regards to the generation of Sustainable Financing is monitored monthly and presented to the respective target owners. They are primarily group and local Business Board Members responsible for Retail and Corporate as well as corresponding Board-1 managers (e.g., Head of Commercial Real Estate, Head of Large Corporate, etc.)
The report illustrates both the absolute size of the Sustainable Financing portfolio as well as its relative share in the total lending portfolio.
From September 2023 onwards, a broader “</t>
    </r>
    <r>
      <rPr>
        <b/>
        <sz val="11"/>
        <rFont val="Calibri"/>
        <family val="2"/>
        <scheme val="minor"/>
      </rPr>
      <t>ESG KPI Monitoring” Report</t>
    </r>
    <r>
      <rPr>
        <sz val="11"/>
        <rFont val="Calibri"/>
        <family val="2"/>
        <scheme val="minor"/>
      </rPr>
      <t xml:space="preserve"> was introduced, now combining the tracking of Sustainable Finance and Decarbonization targets. The intention has been to offer one dedicated ESG KPI Report to top management including management boards on group and local level, which in turn pulls and recycles information from already established reports (e.g., Green Investment Report, Group Risk Report). It is produced and published monthly.
As indicated above in section d, data collected on counterparties via the </t>
    </r>
    <r>
      <rPr>
        <b/>
        <sz val="11"/>
        <rFont val="Calibri"/>
        <family val="2"/>
        <scheme val="minor"/>
      </rPr>
      <t>ESG Assessment Questionnaire</t>
    </r>
    <r>
      <rPr>
        <sz val="11"/>
        <rFont val="Calibri"/>
        <family val="2"/>
        <scheme val="minor"/>
      </rPr>
      <t xml:space="preserve"> is stored digitally in a central hub, allowing decision makers to access the data. The assessment is done with every annual review of a counterparty and/or as a result of a new lending request, renegotiated transactions or transactions requiring contractual changes, and its results are reported to the relevant approval authorities.
Within collateral management, we collect Energy Performance Certificates upon new financing requests and/or at the time of valuations. We report coverage quarterly in our </t>
    </r>
    <r>
      <rPr>
        <b/>
        <sz val="11"/>
        <rFont val="Calibri"/>
        <family val="2"/>
        <scheme val="minor"/>
      </rPr>
      <t>Group Collateral Report</t>
    </r>
    <r>
      <rPr>
        <sz val="11"/>
        <rFont val="Calibri"/>
        <family val="2"/>
        <scheme val="minor"/>
      </rPr>
      <t xml:space="preserve">, and monitor the data collection efforts through Data Quality Indicators. As of 2024, physical risk data of collaterals is also reported. Going forward, we will continue to enhance our risk reporting and monitoring framework. 
The development of single risk decisions (i.e., NFR decisions) is reported to the ROCC quarterly as part of the overall </t>
    </r>
    <r>
      <rPr>
        <b/>
        <sz val="11"/>
        <rFont val="Calibri"/>
        <family val="2"/>
        <scheme val="minor"/>
      </rPr>
      <t>NFR-dashboard</t>
    </r>
    <r>
      <rPr>
        <sz val="11"/>
        <rFont val="Calibri"/>
        <family val="2"/>
        <scheme val="minor"/>
      </rPr>
      <t>.</t>
    </r>
  </si>
  <si>
    <t>(i)</t>
  </si>
  <si>
    <t>Alignment of the remuneration policy with institution's environmental risk-related objectives</t>
  </si>
  <si>
    <t>As regards the remuneration policy and whether environmental and social risks are included, the performance criteria and their impact on the variable remuneration (10% - 15%) of the Management Board of Erste Group Bank AG are determined by the Supervisory Board at the beginning of the financial year. The individual strategic targets include ESG targets and are defined in detail in the scorecard of the respective board member, and the achievement of these is evaluated at the end of the performance period. ESG related targets are in line with the focus areas Holistic ESG performance, Green Transition – Green financing &amp; Net Zero transition and Equal Opportunities. ESG targets are cascaded in the organization (Divisions and hierarchical level as appropriate).
Details of ESG performance criteria for Board members in 2023:
- Maintain a good ESG performance of Erste Group, assessed by external ratings (MSCI, ISS ESG, SUSTAINALYTICS) - shared by all board members
- Support of the Portfolio Net Zero Transition (Net Zero target setting) - shared by risk, finance and business board members
- Transparent investor engagement on main ESG actions, measures and progress toward objectives – assigned to Chief Executive Officer
- Achievement of gender diversity target in top management group-wide – assigned to Chief Executive Officer
- Increase of sustainable retail mortgages (target volume of new sustainable retail mortgages) - assigned to Chief Retail Officer
- Increase of sustainable corporate financing (target volume of new sustainable corporate financing) - assigned to Chief Corporates and Markets Officer
- Increasing the zero-carbon electricity sourcing – assigned to Chief Financial Officer
- Implementation of ECB ESG Action Plan – assigned to Chief Risk Officer
- Ensure Erste Digital system support for ESG Data Management and the Green Asset Screening design and implementation – assigned to Chief Operations Officer
Non-financial performance targets are also applied to local board members (representing 10% of variable compensation) and Board-1 managers, where the focus is on green transition and diversity.
At the end of 2023, the ESG performance criteria for Board members underwent a revision. The revised ESG performance criteria, which became effective in 2024, are presented in the "Governance" chapter of the Non-financial Report 2023.</t>
  </si>
  <si>
    <t>(j)</t>
  </si>
  <si>
    <t>Integration of short-, medium- and long-term effects of environmental factors and risks in the risk framework</t>
  </si>
  <si>
    <r>
      <t>The group risk framework considers short-, medium- and long-term effects through several different perspectives. 
The severity of the impact is assessed on a yearly basis during the bank´s Risk Materiality Assessment (RMA). We evaluate their impacts in the short-term as well as in medium- to long-term horizons, capturing probable future developments on top of the current risk assessment. This temporal approach enables us to address CE risks and their transmission channels effectively over different time frames. In this regard, the definitions of the time span may differ across the risks depending on their nature, but in general the following interpretation is in place:
- short-term is defined up to 2 years based on actuals,
- medium-term outlook 3-5 years, and
- long-term outlook above 5 years (up to 2050) [</t>
    </r>
    <r>
      <rPr>
        <i/>
        <sz val="11"/>
        <rFont val="Calibri"/>
        <family val="2"/>
        <scheme val="minor"/>
      </rPr>
      <t>We take an extended view beyond 2050 when assessing physical climate risks in the long term. This is because physical risks from climate change are expected to materialize mostly from the middle of the century due to the lag in the global climate system</t>
    </r>
    <r>
      <rPr>
        <sz val="11"/>
        <rFont val="Calibri"/>
        <family val="2"/>
        <scheme val="minor"/>
      </rPr>
      <t>.]
Climate stress testing, first conducted during the ECB’s pioneering Climate Stress Test, considers multiple time-frames. The stress test results help to identify portfolios with higher sensitivity to specific risk factors and time-frames. In 2023, climate stress testing focused on short-term physical risk impacts. Please see section n for further details.
Climate change risks, both transitional and physical, and other environmental risks, such as environmental degradation and animal welfare, are integrated into the Risk Materiality Assessment of Erste Group. The potential environmental risk impact was assessed by taking into account results of the ESG supervisory stress test for the transition risk and the internal stress test on short-term physical risk. Details on the general concept of the Risk Materiality Assessment as a senior management tool, the underlying initiatives and data sources, as well as the latest results and their implications on the capital and liquidity risk profile can be found further in sections n and o.</t>
    </r>
  </si>
  <si>
    <t>(k)</t>
  </si>
  <si>
    <t>Definitions, methodologies and international standards on which the environmental risk management framework is based</t>
  </si>
  <si>
    <r>
      <t xml:space="preserve">When it comes to how ESG risks are defined in Erste Group, they are defined as the risk of losses arising from any negative financial impact on the institution stemming from the current or prospective impacts of environmental, social or governance (ESG) factors on the institution’s counterparties or invested assets.
Environmental risk means the risk of losses arising from any negative financial impact on the institution stemming from the current or prospective impacts of environmental factors on the institution’s counterparties or invested assets, including factors related to the transition towards the following environmental objectives:
- climate change mitigation;
- climate change adaptation;
- the sustainable use and protection of water and marine resources;
- the transition to a circular economy;
- pollution prevention and control;
- the protection and restoration of biodiversity and ecosystems.
</t>
    </r>
    <r>
      <rPr>
        <b/>
        <sz val="11"/>
        <rFont val="Calibri"/>
        <family val="2"/>
        <scheme val="minor"/>
      </rPr>
      <t xml:space="preserve">Environmental risk </t>
    </r>
    <r>
      <rPr>
        <sz val="11"/>
        <rFont val="Calibri"/>
        <family val="2"/>
        <scheme val="minor"/>
      </rPr>
      <t xml:space="preserve">includes both physical risk or damages (like impact of extreme weather events) and transition risk, i.e. creating additional costs and capital expenditure need for transition of business activities and sectors to an environmentally sustainable economy (by legislation, technology standards, or market conformity and customer preferences), or in some cases damages through liabilities (for negative impacts by products, policies or pollution events). Physical risks can demonstrate through events of acute physical risks (most prominently weather-related events) or chronic physical risks (arise from longer-term changes in the climate, such as reduced water availability, biodiversity loss and changes in land and soil productivity).
</t>
    </r>
    <r>
      <rPr>
        <b/>
        <sz val="11"/>
        <rFont val="Calibri"/>
        <family val="2"/>
        <scheme val="minor"/>
      </rPr>
      <t>Social risk</t>
    </r>
    <r>
      <rPr>
        <sz val="11"/>
        <rFont val="Calibri"/>
        <family val="2"/>
        <scheme val="minor"/>
      </rPr>
      <t xml:space="preserve"> means the risk of losses arising from any negative financial impact on the institution stemming from the current or prospective impacts of social factors on its counterparties or invested assets. They mostly materialize due to poor standards of respecting elementary rights, inclusiveness, or ineffective labour relations and unfair, untransparent or malleus customer practices. Social risks materialize mostly through damages to reputation, ineffective or even disrupting operations or loss of critical labour force, and finally through financial claims and liabilities due to improper practices.
</t>
    </r>
    <r>
      <rPr>
        <b/>
        <sz val="11"/>
        <rFont val="Calibri"/>
        <family val="2"/>
        <scheme val="minor"/>
      </rPr>
      <t>Governance risk</t>
    </r>
    <r>
      <rPr>
        <sz val="11"/>
        <rFont val="Calibri"/>
        <family val="2"/>
        <scheme val="minor"/>
      </rPr>
      <t xml:space="preserve"> means the risk of losses arising from any negative financial impact on the institution stemming from the current or prospective impacts of governance factors on the institution’s counterparties or invested assets. They are prominently related to poor or intransparent company governance measures, missing or weak code of conduct including lack of substantiated policies on anti-money laundering, briberies and corruption, or tax citizenship. Governance risk can arise also from governance events from poor management of critical supply chain. Materializing governance risks can significantly damage the faith and trust of customers and investors, and potentially leading to loss of revenue, higher funding costs or penalties and such affecting its ability to conduct business over the longer-term.
Erste Group reports annually on sustainability strategy, goals, achievements, opportunities and risks in accordance with the GRI Standards 2021 and follow the recommendations of the Task Force on Climate Related Financial Disclosures (TCFD), and follows the EC Guideline of Climate and Environmental risks.
Erste Group has decided to include the (consolidated) Non-financial Report in its annual report, thus fulfilling its obligations under sections 243b and 267a of the Austrian Commercial Code (UGB).</t>
    </r>
  </si>
  <si>
    <t>(l)</t>
  </si>
  <si>
    <t>Processes to identify, measure and monitor activities and exposures (and collateral where applicable) sensitive to environmental risks, covering relevant transmission channels</t>
  </si>
  <si>
    <r>
      <t xml:space="preserve">Within the credit risk area, a process for identifying and monitoring environmental risks is initiated as a result of a new lending request, renegotiated transactions or transactions requiring contractual changes, as well as within the annual review of a counterparty. Firstly, the Group's </t>
    </r>
    <r>
      <rPr>
        <b/>
        <sz val="11"/>
        <rFont val="Calibri"/>
        <family val="2"/>
        <scheme val="minor"/>
      </rPr>
      <t>ESG Factor Heatmap</t>
    </r>
    <r>
      <rPr>
        <sz val="11"/>
        <rFont val="Calibri"/>
        <family val="2"/>
        <scheme val="minor"/>
      </rPr>
      <t xml:space="preserve"> takes climate, environmental, social and governance risk factors into account, which are relevant in our regions, in order to identify and assess ESG risks and opportunities. The heatmap covers all sectors to which Erste Group has exposure to, and assigns industries into low, medium, high and very high ESG classifications. It is reviewed on an annual basis. It is embedded in the internal processes and used as an integral part of the lending standards, the credit process, for active portfolio management and the definition of industry strategies according to the relevant industry specific ESG factors. The ESG Factor Heatmap is also used for the ESG assessment of SMEs.
Secondly, for all large corporates, real estate projects which have an exposure &gt; EUR 20mln, an individual </t>
    </r>
    <r>
      <rPr>
        <b/>
        <sz val="11"/>
        <rFont val="Calibri"/>
        <family val="2"/>
        <scheme val="minor"/>
      </rPr>
      <t>ESG Assessment Questionnaire</t>
    </r>
    <r>
      <rPr>
        <sz val="11"/>
        <rFont val="Calibri"/>
        <family val="2"/>
        <scheme val="minor"/>
      </rPr>
      <t xml:space="preserve"> shall be performed. Besides social and governance questions, a wide range of environmental risks are covered in the questionnaire, including animal welfare, waste and pollution, water use, impact on endangered zones and other environmental impacts, which are identified and reflected in the assessment. Depending on the information available from the counterparty and the assessed sensitivity/vulnerability to environmental risks, an </t>
    </r>
    <r>
      <rPr>
        <b/>
        <sz val="11"/>
        <rFont val="Calibri"/>
        <family val="2"/>
        <scheme val="minor"/>
      </rPr>
      <t xml:space="preserve">in-depth assessment </t>
    </r>
    <r>
      <rPr>
        <sz val="11"/>
        <rFont val="Calibri"/>
        <family val="2"/>
        <scheme val="minor"/>
      </rPr>
      <t xml:space="preserve">may be required in order to understand the nature and severity of the environmental risks to which the client is exposed.
Similarly, counterparties having significant exposure to physical risk (e.g., floods, heavy storms, droughts, etc.) shall undergo an </t>
    </r>
    <r>
      <rPr>
        <b/>
        <sz val="11"/>
        <rFont val="Calibri"/>
        <family val="2"/>
        <scheme val="minor"/>
      </rPr>
      <t>in-depth assessment</t>
    </r>
    <r>
      <rPr>
        <sz val="11"/>
        <rFont val="Calibri"/>
        <family val="2"/>
        <scheme val="minor"/>
      </rPr>
      <t xml:space="preserve">. The identified key environmental risks aim to determine the possible impact on the counterparty's financial performance (e.g., environmental risks driving lower profitability or increased legal costs).
In the </t>
    </r>
    <r>
      <rPr>
        <b/>
        <sz val="11"/>
        <rFont val="Calibri"/>
        <family val="2"/>
        <scheme val="minor"/>
      </rPr>
      <t>corporate rating model</t>
    </r>
    <r>
      <rPr>
        <sz val="11"/>
        <rFont val="Calibri"/>
        <family val="2"/>
        <scheme val="minor"/>
      </rPr>
      <t xml:space="preserve">, a soft fact question covering the counterparty’s environmental impact is also assessed. 
Another dimension Erste Group focuses on is the incorporation of </t>
    </r>
    <r>
      <rPr>
        <b/>
        <sz val="11"/>
        <rFont val="Calibri"/>
        <family val="2"/>
        <scheme val="minor"/>
      </rPr>
      <t>ESG factors in collateral management and real estate valuations</t>
    </r>
    <r>
      <rPr>
        <sz val="11"/>
        <rFont val="Calibri"/>
        <family val="2"/>
        <scheme val="minor"/>
      </rPr>
      <t xml:space="preserve">. The incorporation of environmental factors to collateral management, in particular valuations, looks at the lifetime of the asset and is therefore applicable for the medium- to long-term time-horizon.
In internal valuations, energy efficiency of buildings and physical risks play an important role. The energy efficiency assessment is based on Energy Performance Certificates (EPC) that are requested from the client or, if available, sourced from public registers in certain countries. Previously, Erste Group has implemented several actions in order to increase the coverage of EPC data, such as automated data capture, extraction, and processing for certificates and establishing data KPIs to increase data availability. There is a regular (quarterly) monitoring where the coverage of the EPC availability as well as its data quality is assessed and communicated to senior management. Additional actions and enhancements of established processes will continue to be implemented in order to further increase EPC data availability throughout the Group (including sharing of best practices such as Optical Character Recognition solutions through Group entities). Nevertheless, improving the EPC coverage in Erste Group, particularly for existing collateral stock, remains a challenge. This is because banks do not have access to a harmonized central database for EPCs available in the region, which limits the entities’ capabilities to improve to a level which is reachable for countries where such central databases are established.
Up-to-date </t>
    </r>
    <r>
      <rPr>
        <b/>
        <sz val="11"/>
        <rFont val="Calibri"/>
        <family val="2"/>
        <scheme val="minor"/>
      </rPr>
      <t xml:space="preserve">information on physical risks </t>
    </r>
    <r>
      <rPr>
        <sz val="11"/>
        <rFont val="Calibri"/>
        <family val="2"/>
        <scheme val="minor"/>
      </rPr>
      <t xml:space="preserve">is gathered and considered in the assessment of the evaluated asset. Furthermore, other negative contributions of the real estate asset to climate change (i.e., DNSH - Do No Significant Harm) are also assessed in the real estate valuations. 
For the assessment and management of physical risks, Erste Group uses Munich RE’s Location Risk Intelligence. Following an assessment in cooperation with the University of Graz, the Group identified key hazards and climate change scenarios relevant for its collateral portfolio, which was considered in the materiality assessment. The results of the assignment, highlighting the importance of river flood, fire weather stress, drought stress, sea level rise and heat stress, is integrated into the collateral management, incorporating an intermediate climate change scenario of 2-3°C by 2100 (Representative Concentration Pathway 4.5 / Shared Socioeconomic Pathway 2, developed by the Intergovernmental Panel on Climate Change) as a reasonable assumption. In case of the existence of very high physical risks of a location, the collateral value would be negatively affected.
In </t>
    </r>
    <r>
      <rPr>
        <b/>
        <sz val="11"/>
        <rFont val="Calibri"/>
        <family val="2"/>
        <scheme val="minor"/>
      </rPr>
      <t>large commercial real estate</t>
    </r>
    <r>
      <rPr>
        <sz val="11"/>
        <rFont val="Calibri"/>
        <family val="2"/>
        <scheme val="minor"/>
      </rPr>
      <t xml:space="preserve"> transactions, environmental aspects are part of the Technical Object Rating (TOR) and cover environmental risks such as waste, pollution, water use, land use, to name a few.
Everything described so far in this chapter is incorporated into the yearly </t>
    </r>
    <r>
      <rPr>
        <b/>
        <sz val="11"/>
        <rFont val="Calibri"/>
        <family val="2"/>
        <scheme val="minor"/>
      </rPr>
      <t>Risk Materiality Assessment</t>
    </r>
    <r>
      <rPr>
        <sz val="11"/>
        <rFont val="Calibri"/>
        <family val="2"/>
        <scheme val="minor"/>
      </rPr>
      <t xml:space="preserve"> for credit risk, which is described in greater detail in section n.
As the influence of ESG risks is expected to increase over time and in line with 2022 thematic review of climate-related and environmental (CE) risks, Erste Group has further improved and enhanced the method and process of assessment of the materiality to monitor the impact of ESG risks in </t>
    </r>
    <r>
      <rPr>
        <b/>
        <sz val="11"/>
        <rFont val="Calibri"/>
        <family val="2"/>
        <scheme val="minor"/>
      </rPr>
      <t>liquidity risk framework.</t>
    </r>
    <r>
      <rPr>
        <sz val="11"/>
        <rFont val="Calibri"/>
        <family val="2"/>
        <scheme val="minor"/>
      </rPr>
      <t xml:space="preserve"> Furthermore, ESG requirements were incorporated into the liquidity risk framework.
The materiality of ESG Risk in the </t>
    </r>
    <r>
      <rPr>
        <b/>
        <sz val="11"/>
        <rFont val="Calibri"/>
        <family val="2"/>
        <scheme val="minor"/>
      </rPr>
      <t xml:space="preserve">market risk </t>
    </r>
    <r>
      <rPr>
        <sz val="11"/>
        <rFont val="Calibri"/>
        <family val="2"/>
        <scheme val="minor"/>
      </rPr>
      <t xml:space="preserve">context is assessed in the yearly Risk Materiality Assessment. The vulnerability and readiness of sovereigns are mapped to a matrix and the percentage of exposure which is in the most vulnerable and least ready quantile of the matrix is measured against the overall exposure towards sovereigns. The exposure of the corporate security portfolio is mapped to the ESG Factor Heatmap and the exposure of the high and very high ESG risk is measured against the overall corporate exposure. Financial Institutions are currently not in scope of the Risk Materiality Assessment.
In addition, for single activities (transactions, onboarding, outsourcing etc.) the </t>
    </r>
    <r>
      <rPr>
        <b/>
        <sz val="11"/>
        <rFont val="Calibri"/>
        <family val="2"/>
        <scheme val="minor"/>
      </rPr>
      <t xml:space="preserve">Non-Financial Risk Management </t>
    </r>
    <r>
      <rPr>
        <sz val="11"/>
        <rFont val="Calibri"/>
        <family val="2"/>
        <scheme val="minor"/>
      </rPr>
      <t>process applies for the final acceptance of identified ESG-risks.</t>
    </r>
  </si>
  <si>
    <t>(m)</t>
  </si>
  <si>
    <t>Activities, commitments and exposures contributing to mitigate environmental risks</t>
  </si>
  <si>
    <r>
      <t xml:space="preserve">As our comprehensive analysis of the climate-related challenges, legislative and economic impacts of climate change in our region have shown, financing for or investing in companies exposed to physical and transitory climate risks poses a significant risk to our core business in the medium to long term. In addition, there is a risk of consequences, particularly in customer investment and advisory services, if products are advertised as "sustainable" that cannot withstand close scrutiny by the regulator ("greenwashing"). Penalties and a loss of reputation would be the consequences.
At the same time, negative impacts on the environment and society are possible if companies are financed or invested in that, for example, operate in an environmentally harmful manner and disregard fundamental human rights or the principles of good corporate governance. The establishment of sustainability criteria, on the other hand, has the effect that companies with negative sustainability impacts are avoided and that financial resources flow into companies and activities that contribute to the transformation.
</t>
    </r>
    <r>
      <rPr>
        <b/>
        <sz val="11"/>
        <rFont val="Calibri"/>
        <family val="2"/>
        <scheme val="minor"/>
      </rPr>
      <t>To mitigate the transition risk</t>
    </r>
    <r>
      <rPr>
        <sz val="11"/>
        <rFont val="Calibri"/>
        <family val="2"/>
        <scheme val="minor"/>
      </rPr>
      <t>, Erste Group has set itself the goal of reducing the emissions it finances along the net-zero path, on the one hand, and significantly increasing the share of short- and medium-term sustainable financing and investments, on the other side. Erste Group is therefore clearly committed to funding ambitious climate protection measures and to support customers in their transformation to transition the portfolio to net-zero greenhouse gas emissions by 2050. 
More details on activities and measures to mitigate environmental risks are published in the Non-financial Report 2023, Financed Emissions chapter as well as Sustainable Finance and Investment chapter.</t>
    </r>
  </si>
  <si>
    <t>(n)</t>
  </si>
  <si>
    <t>Implementation of tools for identification, measurement and management of environmental risks</t>
  </si>
  <si>
    <r>
      <t xml:space="preserve">Thus, the tools implemented and used in Erste Group to identify and manage ESG risks, including environmental risk, are listed herein.
</t>
    </r>
    <r>
      <rPr>
        <b/>
        <sz val="11"/>
        <rFont val="Calibri"/>
        <family val="2"/>
        <scheme val="minor"/>
      </rPr>
      <t>Stress testing</t>
    </r>
    <r>
      <rPr>
        <sz val="11"/>
        <rFont val="Calibri"/>
        <family val="2"/>
        <scheme val="minor"/>
      </rPr>
      <t xml:space="preserve"> is a critical risk management tool for Erste Group, offering a forward-looking view of the bank’s risk profile. A dedicated stress testing committee oversees the process, ensuring a comprehensive review across multiple business areas. Stress testing analyses are led by the Enterprise-wide Risk Management (ERM) division, with support for the data and calculations coming from other areas of the bank, such as controlling and asset and liability management.
</t>
    </r>
    <r>
      <rPr>
        <b/>
        <sz val="11"/>
        <rFont val="Calibri"/>
        <family val="2"/>
        <scheme val="minor"/>
      </rPr>
      <t>Climate stress testing</t>
    </r>
    <r>
      <rPr>
        <sz val="11"/>
        <rFont val="Calibri"/>
        <family val="2"/>
        <scheme val="minor"/>
      </rPr>
      <t xml:space="preserve"> was integrated into the internal stress testing framework of Erste Group, influenced by the participation in the European Central Bank’s (ECB) pioneering Climate Stress Test in 2022 and in accordance with developing best-practices.
ECB’s Climate Stress Test assessed short-term stresses and medium/long-term scenarios in respect to climate related physical and transition risks. The mid-term stress scenario materialized primarily through transition risk over a three-year horizon; the long-term, covering a 30-year time horizon, was assessed through three transition scenarios. Selected industry and real estate secured portfolios were stress tested across short-, medium- and long-term horizons. Short-term physical risk scenarios focused on hazards such as flooding, drought and heat. The regulatory scenarios specified the geographic coverage and severity for these physical risk scenarios.
Stress Testing provides valuable information for strategic decision making: the results of the regulatory climate stress test revealed insights into the bank’s exposure to carbon-intensive industries. They were used to assess which parts of the portfolio are sensitive to climate risk and to better understand the long-term impacts of climate risk on growth potential and value generation. The results were also used to develop (climate related) indicators in the Risk Materiality Assessment (RMA), an essential component of the Internal Capital Adequacy Assessment Process (ICAAP). 
Stress testing of physical risks was implemented in the 2023 internal Comprehensive Stress Testing exercise. The enhancement of climate stress testing is progressing over time through further development of underlying methodologies. In 2024 the focus will be on stress testing of transition risk. 
</t>
    </r>
    <r>
      <rPr>
        <b/>
        <sz val="11"/>
        <rFont val="Calibri"/>
        <family val="2"/>
        <scheme val="minor"/>
      </rPr>
      <t>Risk materiality assessment</t>
    </r>
    <r>
      <rPr>
        <sz val="11"/>
        <rFont val="Calibri"/>
        <family val="2"/>
        <scheme val="minor"/>
      </rPr>
      <t xml:space="preserve"> (RMA) as a senior management steering tool is an annual process with the purpose of systematic identification of new and assessment of all risks for the Erste Group. Climate change risks, both transitional and physical, and other environmental risks, such as environmental degradation and animal welfare, are integrated into the Risk Materiality Assessment of Erste Group. They are identified and classified as transversal risks in our risk inventory and consequently their materiality is assessed within existing main risk types (credit, market, liquidity, operational and strategic risk) by means of qualitative and quantitative indicators. Such indicators are, for instance for the credit risk, related to greenhouse gas emissions of loan portfolios, real estate energy efficiency, exposure to key physical hazards (see below), or exposures in sectors with potential to environmental degradation. 
. 
RMA process is leveraging to the large extent on other internal processes and tools (e.g., carbon footprint calculation, ESG Factor Heatmap, ESG Assessment Questionnaire, Climate Hazards Scores by Munich RE, stress testing framework, sustainable finance target monitoring), while some processes and tools are specifically in place for risk identification within RMA process (e.g., for the damage on own assets or supply chain from floods and storms – operational risk; the University of Notre Dame Global Adaptation Index used for sovereign bond portfolio - market risk, etc.)
In addition, the group has conducted an assessment over the last year together with the University of Graz in order to identify </t>
    </r>
    <r>
      <rPr>
        <b/>
        <sz val="11"/>
        <rFont val="Calibri"/>
        <family val="2"/>
        <scheme val="minor"/>
      </rPr>
      <t>key hazards and climate change scenarios relevant for</t>
    </r>
    <r>
      <rPr>
        <sz val="11"/>
        <rFont val="Calibri"/>
        <family val="2"/>
        <scheme val="minor"/>
      </rPr>
      <t xml:space="preserve"> its</t>
    </r>
    <r>
      <rPr>
        <b/>
        <sz val="11"/>
        <rFont val="Calibri"/>
        <family val="2"/>
        <scheme val="minor"/>
      </rPr>
      <t xml:space="preserve"> collateral portfolio</t>
    </r>
    <r>
      <rPr>
        <sz val="11"/>
        <rFont val="Calibri"/>
        <family val="2"/>
        <scheme val="minor"/>
      </rPr>
      <t xml:space="preserve">. The assessment identified key risks in our portfolio and included an evaluation of Climate Hazards Scores, which were obtained from Munich RE and will be utilised across the entire Group. The insights gained from this exercise will be used to enhance our risk management processes.
Erste Group will focus on key risks, including heat stress, drought stress, fire weather stress, river floods and sea level rise. This is based on projections for Europe, which have been derived from various IPCC climate scenarios and time horizons.
For Erste Group’s risk processes, the IPCC’s climate scenario RCP 4.5. will be taken into consideration as the primary scenario, as it corresponds to the EU’s current pledges (Nationally Determined Contributions) and policies. In this scenario, global emissions peak in 2040 before declining. There is little difference between RCP 4.5 and RCP 8.5 by mid-century (2050s), which is the primary period for analysis.
Limiting global temperature increase to 1.5°C, corresponding to RCP 2.6, remains the target of our decarbonisation efforts.
</t>
    </r>
    <r>
      <rPr>
        <b/>
        <sz val="11"/>
        <rFont val="Calibri"/>
        <family val="2"/>
        <scheme val="minor"/>
      </rPr>
      <t>Decarbonisation strategy</t>
    </r>
    <r>
      <rPr>
        <sz val="11"/>
        <rFont val="Calibri"/>
        <family val="2"/>
        <scheme val="minor"/>
      </rPr>
      <t xml:space="preserve">, which will effectively mitigate Erste Group exposure to transition risks, is based on a starting point of financed emissions which are determined in the Carbon Footprint Calculation. Portfolio decarbonisation targets aim a reduction of financed emissions by the end of the decade in the portfolios retail mortgages, commercial real estate, electricity production, steam &amp; heat production, cement production, iron &amp; steel production, automotive production and oil &amp; gas extraction. In line with the Net Zero Banking Alliance, we strive to achieve net zero by 2050.
Consequently, Erste Group also implemented </t>
    </r>
    <r>
      <rPr>
        <b/>
        <sz val="11"/>
        <rFont val="Calibri"/>
        <family val="2"/>
        <scheme val="minor"/>
      </rPr>
      <t>greenhouse gas calculation</t>
    </r>
    <r>
      <rPr>
        <sz val="11"/>
        <rFont val="Calibri"/>
        <family val="2"/>
        <scheme val="minor"/>
      </rPr>
      <t xml:space="preserve"> (internally referred to as </t>
    </r>
    <r>
      <rPr>
        <b/>
        <sz val="11"/>
        <rFont val="Calibri"/>
        <family val="2"/>
        <scheme val="minor"/>
      </rPr>
      <t xml:space="preserve">Carbon Footprint Calculation </t>
    </r>
    <r>
      <rPr>
        <sz val="11"/>
        <rFont val="Calibri"/>
        <family val="2"/>
        <scheme val="minor"/>
      </rPr>
      <t xml:space="preserve">- “CFC”). Thus, it measures financed portfolio’s emissions according to PCAF (Partnership for Carbon Accounting Financials) methodology. Scope 1,2 and 3 are calculated and disclosed in line with PCAF guidance on scope 3 inclusion for selected industry sectors (i.e., for energy and mining, transportation, construction, buildings, materials, and industrial activities scope 3 emissions are included as of 31.12.2022).
From the methodology published by PCAF, Erste Group has implemented CFC for business module, project finance, residential and commercial real estate and partly for bonds and securities (i.e., only for corporate bonds). 
As already mentioned, CFC creates the starting point for the other portfolio-related risk assessment activities (RMA) and portfolio decarbonisation initiatives.
Also, please see above the section related to risk management processes used to identify, measure and monitor activities and exposures sensitive to environmental risks (section l) for an explanation on the role of the Erste Group’s </t>
    </r>
    <r>
      <rPr>
        <b/>
        <sz val="11"/>
        <rFont val="Calibri"/>
        <family val="2"/>
        <scheme val="minor"/>
      </rPr>
      <t>ESG Factor Heatmap</t>
    </r>
    <r>
      <rPr>
        <sz val="11"/>
        <rFont val="Calibri"/>
        <family val="2"/>
        <scheme val="minor"/>
      </rPr>
      <t xml:space="preserve">, for an explanation on the role of the </t>
    </r>
    <r>
      <rPr>
        <b/>
        <sz val="11"/>
        <rFont val="Calibri"/>
        <family val="2"/>
        <scheme val="minor"/>
      </rPr>
      <t>ESG Assessment Questionnaire</t>
    </r>
    <r>
      <rPr>
        <sz val="11"/>
        <rFont val="Calibri"/>
        <family val="2"/>
        <scheme val="minor"/>
      </rPr>
      <t xml:space="preserve">, the integration of environmental impact into the </t>
    </r>
    <r>
      <rPr>
        <b/>
        <sz val="11"/>
        <rFont val="Calibri"/>
        <family val="2"/>
        <scheme val="minor"/>
      </rPr>
      <t>Erste Group’s corporate rating model</t>
    </r>
    <r>
      <rPr>
        <sz val="11"/>
        <rFont val="Calibri"/>
        <family val="2"/>
        <scheme val="minor"/>
      </rPr>
      <t xml:space="preserve">, the integration of environmental risk factors and considerations into the </t>
    </r>
    <r>
      <rPr>
        <b/>
        <sz val="11"/>
        <rFont val="Calibri"/>
        <family val="2"/>
        <scheme val="minor"/>
      </rPr>
      <t>Erste Group’s collateral management processes and valuation.</t>
    </r>
    <r>
      <rPr>
        <sz val="11"/>
        <rFont val="Calibri"/>
        <family val="2"/>
        <scheme val="minor"/>
      </rPr>
      <t xml:space="preserve">
Based on </t>
    </r>
    <r>
      <rPr>
        <b/>
        <sz val="11"/>
        <rFont val="Calibri"/>
        <family val="2"/>
        <scheme val="minor"/>
      </rPr>
      <t>Group RMA 2023</t>
    </r>
    <r>
      <rPr>
        <sz val="11"/>
        <rFont val="Calibri"/>
        <family val="2"/>
        <scheme val="minor"/>
      </rPr>
      <t>, materiality is medium for credit risk, whereas market, liquidity, operational and strategic risk are categorized as low. The main driver of medium materiality for credit risk is transition risk, reflected by various indicators on financed greenhouse gas emissions and a potential medium material impact of a disorderly transition on Erste Group’s capital/profitability as forward-looking stress scenario. The potential impact of key physical risks – which have been identified in cooperation with climate experts of the University of Graz – on the other hand is deemed immaterial (low) both for credit risk (share of loan portfolio exposed to high physical risks below 1%) and own real estate assets and service providers (operational risk). Exposure to environmental degradation and animal welfare within our portfolio is assessed as medium as indicated by the conducted industry-level assessment based on the ESG Factor Heatmap - (less than 1/5 exposed to relevant risk levels). Various internal projects implemented in the last 3 years (amongst others, an ever-evolving decarbonisation strategy, better screening of (potential) clients via ESG Assessment Questionnaires for large corporates and real estate projects, continuous enhancements in climate stress testing, acquisition of a physical risk database from Munich RE) effectively reduced Erste Group’s strategic exposure to environmental risk.
Likewise, the severity of environmental risk impact in</t>
    </r>
    <r>
      <rPr>
        <b/>
        <sz val="11"/>
        <rFont val="Calibri"/>
        <family val="2"/>
        <scheme val="minor"/>
      </rPr>
      <t xml:space="preserve"> liquidity risk </t>
    </r>
    <r>
      <rPr>
        <sz val="11"/>
        <rFont val="Calibri"/>
        <family val="2"/>
        <scheme val="minor"/>
      </rPr>
      <t xml:space="preserve">as well as in </t>
    </r>
    <r>
      <rPr>
        <b/>
        <sz val="11"/>
        <rFont val="Calibri"/>
        <family val="2"/>
        <scheme val="minor"/>
      </rPr>
      <t xml:space="preserve">market risk </t>
    </r>
    <r>
      <rPr>
        <sz val="11"/>
        <rFont val="Calibri"/>
        <family val="2"/>
        <scheme val="minor"/>
      </rPr>
      <t xml:space="preserve">is assessed on a yearly basis in the course of RMA.
An additional physical risk scenario using Munich RE’s Location Risk Intelligence as well as the internal ESG Factor Heatmap data was set up in the </t>
    </r>
    <r>
      <rPr>
        <b/>
        <sz val="11"/>
        <rFont val="Calibri"/>
        <family val="2"/>
        <scheme val="minor"/>
      </rPr>
      <t>liquidity stress testing framework</t>
    </r>
    <r>
      <rPr>
        <sz val="11"/>
        <rFont val="Calibri"/>
        <family val="2"/>
        <scheme val="minor"/>
      </rPr>
      <t xml:space="preserve"> to quarterly calculate and monitor the respective risks on Net Cash Outflows and Counter Balancing Capacity (CBC).
Based on the latest assessment, the impact of ESG risk factors on the liquidity risk is considered as low/immaterial, therefore no supporting risk measures were defined in the liquidity risk appetite at this moment. For more details see above section l).
Assessment of materiality of ESG risk in</t>
    </r>
    <r>
      <rPr>
        <b/>
        <sz val="11"/>
        <rFont val="Calibri"/>
        <family val="2"/>
        <scheme val="minor"/>
      </rPr>
      <t xml:space="preserve"> market risk</t>
    </r>
    <r>
      <rPr>
        <sz val="11"/>
        <rFont val="Calibri"/>
        <family val="2"/>
        <scheme val="minor"/>
      </rPr>
      <t xml:space="preserve"> covers Erste Group’s securities portfolio and is based on the internal ESG Factor Heatmap data and the readiness and vulnerability information for sovereigns, as described above in section l).</t>
    </r>
  </si>
  <si>
    <t>(o)</t>
  </si>
  <si>
    <t>Results and outcome of the risk tools implemented and the estimated impact of environmental risk on capital and liquidity risk profile</t>
  </si>
  <si>
    <t>Erste Group is aware that it is necessary to provide the estimated impact of environmental risk on the institution’s capital adequacy. The potential impact was assessed by taking into account results of ESG supervisory stress test for the transition risk as well as internal comprehensive stress test for the physical risk. Both show limited impact on our risk profile and capital adequacy.
In this light, we find that there is no need to put capital aside immediately considering:
- ESG risk as transversal by nature is a driver of key risk types (e.g., credit, market, liquidity, operational risk), thus the risk management framework and economic capital are implemented under affected key risk types (preventing double counting of risk);
- ongoing implementation of proactive risk management framework (e.g., decarbonization strategy, improving data management) to cope with transitional risk, effectively reducing Group exposure to climate related and environmental (CE) risks;
- ESG as emerging risk, expected to unfold its loss potential slowly over the next decades, where the path of development is quite well understood and therefore, risk measurement systems of Erste Group (e.g., PDs) as well as client’s behaviour will step-by-step adapt to respective changes.
Erste Group is also aware that it is necessary to provide the estimated impact of environmental risk on the institution’s liquidity adequacy. The potential impact on our liquidity adequacy was assessed by calculating internal stress test scenario (physical risk: combination of river and flash flood) through risk materiality assessment showing very limited impact on our risk profile.</t>
  </si>
  <si>
    <t>(p)</t>
  </si>
  <si>
    <t>Data availability, quality and accuracy, and efforts to improve these aspects</t>
  </si>
  <si>
    <r>
      <t xml:space="preserve">Since 2021, the ESG relevant data have been included in the data collection processes from the Erste Group subsidiaries and have been distributed to the central solutions for indicators’ calculation and reporting purposes (further data will be introduced to cover additional requirements). 
As permanent gaps raised by subsidiaries to be listed are those related to: 
- EPC CO2 emissions not legally required to be collected in the Czech Republic, 
- NUTS 3 information not applicable for Bosnia and Serbia, as non-EU countries, and  
- NFRD flagging of the customers is not applicable for Serbia as non-EU country. 
Temporary gaps concerning EPC and sustainability index information are expected to be closed in 2024 and 2025. 
In regards to data quality of information collected for ESG, several business and technical data quality checks have been implemented that monitor ESG relevant fields. Additional business quality checks will be implemented by the end of 2024.
All identified data quality deficiencies are addressed to the Erste Group subsidiaries and monitored on a regular basis via standardized processes and tools; so far </t>
    </r>
    <r>
      <rPr>
        <b/>
        <sz val="11"/>
        <rFont val="Calibri"/>
        <family val="2"/>
        <scheme val="minor"/>
      </rPr>
      <t>significant improvements</t>
    </r>
    <r>
      <rPr>
        <sz val="11"/>
        <rFont val="Calibri"/>
        <family val="2"/>
        <scheme val="minor"/>
      </rPr>
      <t xml:space="preserve"> were observed in case of information related to completeness of “year of construction” data for real estate collateral assets and EPC date and level for residential and commercial real estate collateral assets. Also in the case of other monitored ESG relevant information, such as heated surface, CO2 emissions, EPC value, slight increase is noted. Additional focus is given to the data quality related to ESG information as part of the data management board KPIs.</t>
    </r>
  </si>
  <si>
    <t>(q)</t>
  </si>
  <si>
    <t>Description of limits to environmental risks (as drivers of prudential risks) that are set, and triggering escalation and exclusion in the case of breaching these limits</t>
  </si>
  <si>
    <t>For details regarding ESG indicators and their respective governance, please see sections b) and g).</t>
  </si>
  <si>
    <t>(r)</t>
  </si>
  <si>
    <t>Description of the link (transmission channels) between environmental risks with credit risk, liquidity and funding risk, market risk, operational risk and reputational risk in the risk management framework</t>
  </si>
  <si>
    <t>Erste Group identifies sectors that are vulnerable to environmental risks via the Group's ESG Factor Heatmap as mentioned in previous sections.
Via the ESG Assessment Questionnaire previously detailed, the Group is able to assess how certain ESG factors may have a positive or negative impact on the financial performance or solvency of clients. In this manner, the Group is able to ensure that the potential impact of environmental risks on the loan portfolio (and thus credit risk) is considered.
Moreover, Erste Group recognizes additional challenges caused by the ESG risks.
Particularly, environmental risks are currently reflected only indirectly in LGD models via collateral value and in the Group (Large) Corporate, Large Corporate and Specialized Lending models via a soft fact assessment, as detailed above in section l).  Environmental risk factors for all rating systems, are continuously collected (e.g. physical risk or information from the ESG Assessment Questionnaire) and will be tested for relevancy in the model development process.
Before incorporation into the credit risk models, the bank is considering how these risks can be incorporated into expected credit loss (ECL) measurement. In the Risk Materiality Assessment, climate and environment-related risks are overall assessed as medium. This assessment is driven by the “Transition Risk” analysis as a small percentage of the portfolio still has high GHG emissions and would therefore be exposed to increased risk in the event of a disorderly transition scenario. Disorderly transition scenario was considered in the forward-looking downside scenario. Erste Group did further analysis to see if ESG overlays are necessary in the future - consideration through FLI scenario was deemed as sufficient for ECL measurement as of 31 December 2023.
As regards the environmental risk impact in liquidity risk, as well as in market risk, please refer to section n).
Furthermore, ESG risks are implicitly covered in the existing Operational and Non-Financial Risk (NFR) Management framework and all methods covered therein. Also, they are explicitly addressed in the yearly Operational Risk Scenario Analysis and the Stress Testing framework. On a daily basis, the NFR decision framework can be seen as a case-by-case scenario analysis also covering ESG risks in all impact dimensions (financial, legal and reputational). Data collection and reporting requirements for ESG events follow the same standards as other Operational Risk events. Given the above, ESG risks are implicitly (via loss data) and explicitly (via scenario analysis) covered in the RWA calculation for operational risk.
The NFR decision process ensures a deep-dive scenario analysis, covering ESG risks in all dimensions (financial, legal and reputational) for single transactions (including those related to scope 3 financed emissions). In addition, the NFR decision process is intrinsic to various business decision governance frameworks, including financing, outsourcing and product development. The process is designed for risk acceptance of evaluated NFRs, including climate and environmental (C&amp;E) risks, with exact risk escalation levels and documentation. This serves as a foundation for effective risk response and monitoring.
The NFR decision process allows for comprehensive consideration of climate and environmental risks and other non-financial risks, by measuring the probability and impact of identified risk scenarios. Impacts assessed include the financial consequences of the identified risk, projected reputational damage, as well as projected legal compliance aspects associated with the acceptance of such risk(s).
Depending on the scaling of identified risks, each NFR decision has to be accepted by the appropriate risk acceptance level, depending on the combination of risk probability and risk impact. Each acceptance must be associated with respective risk mitigation measures.</t>
  </si>
  <si>
    <t>Table 2 - Qualitative information on Social risk</t>
  </si>
  <si>
    <t>Adjustment of the institution's business strategy to integrate social factors and risks taking into account the impact of social risk on the institution's business environment, business model, strategy and financial planning</t>
  </si>
  <si>
    <r>
      <t xml:space="preserve">The social responsibility of Erste Group is strongly embedded into its foundations. Access to finance - opportunity to save and borrow money - for the unbanked part of the population was one of the main reasons for the foundation of Erste Österreichische Spar-Casse in 1819. With its historic background and as one of the important financial institutions in Central and Eastern Europe (CEE), Erste Group has an inherent responsibility for broader sustainability and ESG risks toward the society. The analysis of mid- and long-term developments, stakeholder perceptions, changes to the social and business environment and related social challenges, are </t>
    </r>
    <r>
      <rPr>
        <b/>
        <sz val="11"/>
        <rFont val="Calibri"/>
        <family val="2"/>
        <scheme val="minor"/>
      </rPr>
      <t>key elements to determine the ESG strategy</t>
    </r>
    <r>
      <rPr>
        <sz val="11"/>
        <rFont val="Calibri"/>
        <family val="2"/>
        <scheme val="minor"/>
      </rPr>
      <t xml:space="preserve">. ESG risks identification like potential environmental damages, severe negative social consequences or poor governance have been always an integral part of </t>
    </r>
    <r>
      <rPr>
        <b/>
        <sz val="11"/>
        <rFont val="Calibri"/>
        <family val="2"/>
        <scheme val="minor"/>
      </rPr>
      <t>Erste Group business and risk management framework.</t>
    </r>
    <r>
      <rPr>
        <sz val="11"/>
        <rFont val="Calibri"/>
        <family val="2"/>
        <scheme val="minor"/>
      </rPr>
      <t xml:space="preserve">
The consistently high numbers of working poor and rising cost of living and energy in the region have an adverse impact on satisfaction with living standards. A low supply of new affordable housing and the near absence of a social housing sector have led to substantial overcrowding. As property prices have risen over the past decade, not only the young and those on low incomes, but also even the lower middle class are barely able to buy homes in larger cities. At the same time, around 10% of the population is still unable to pay for heating. Working with social organisations and housing developers we help people affected by poverty to build independent lives in homes of their own or improve their housing situation. 
Our analysis of socio environmental topics provided the basis for </t>
    </r>
    <r>
      <rPr>
        <b/>
        <sz val="11"/>
        <rFont val="Calibri"/>
        <family val="2"/>
        <scheme val="minor"/>
      </rPr>
      <t>Erste Group’s long-term ESG strategy, objectives and framework</t>
    </r>
    <r>
      <rPr>
        <sz val="11"/>
        <rFont val="Calibri"/>
        <family val="2"/>
        <scheme val="minor"/>
      </rPr>
      <t xml:space="preserve">. Furthermore, as already mentioned, the identified environmental and social challenges are taken into account in the </t>
    </r>
    <r>
      <rPr>
        <b/>
        <sz val="11"/>
        <rFont val="Calibri"/>
        <family val="2"/>
        <scheme val="minor"/>
      </rPr>
      <t>ESG Factor Heatmap</t>
    </r>
    <r>
      <rPr>
        <sz val="11"/>
        <rFont val="Calibri"/>
        <family val="2"/>
        <scheme val="minor"/>
      </rPr>
      <t xml:space="preserve"> and </t>
    </r>
    <r>
      <rPr>
        <b/>
        <sz val="11"/>
        <rFont val="Calibri"/>
        <family val="2"/>
        <scheme val="minor"/>
      </rPr>
      <t>Group Responsible Financing Policy</t>
    </r>
    <r>
      <rPr>
        <sz val="11"/>
        <rFont val="Calibri"/>
        <family val="2"/>
        <scheme val="minor"/>
      </rPr>
      <t xml:space="preserve">. In context of our financing and investment operations, Erste Group considers social, ecological and ethical criteria as well as impact on society and the environment in addition to economic consideration. These standards are the ones used to define our compliance principles.
Erste Group through its Social Banking continues to be the leader in offering financial services to NGOs, start-ups and individuals in difficult situations. Social Banking initiatives focus on financially excluded or vulnerable private individuals (people at risk of poverty or social exclusion), start-up and micro entrepreneurs and social organisations (non-profit sector, non-governmental organisations and social enterprises) by offering them fair access to financial products, sound financial advice and business training and mentoring. Therefore, a special </t>
    </r>
    <r>
      <rPr>
        <b/>
        <sz val="11"/>
        <rFont val="Calibri"/>
        <family val="2"/>
        <scheme val="minor"/>
      </rPr>
      <t>Group Social Banking Risk Policy</t>
    </r>
    <r>
      <rPr>
        <sz val="11"/>
        <rFont val="Calibri"/>
        <family val="2"/>
        <scheme val="minor"/>
      </rPr>
      <t xml:space="preserve"> sets out the key requirements for managing credit risk related to social banking at Erste Group. This policy applies to social banking activities concerning private individuals, micros and new entrepreneurs, social organisations and special social projects. It provides a framework adapted to local needs and local legal regulations.
In a bid to reduce the risk related to the funding of social organisations, Erste Group Social Banking claimed the portfolio guarantee provided under the EU Programme for Employment and Social Innovation (EaSI), which expired at year-end 2022. To be able to keep offering preferential terms and loans to social entrepreneurs and new entrepreneurs, Erste Group Social Banking in 2023 obtained a new portfolio guarantee from the European Investment Fund (EIF) under the InvestEU programme. 
Moreover, Erste Group is also one of 33 signatory banks joining the United Nations Environment Programme Finance Initiative (UNEP FI) Principles for Responsible Banking’s Commitment to Financial Health and Inclusion. Within this commitment all signature banks need to set targets in respect to financial health and inclusion in 2023 and need to report on them annually with the following year thereafter to ensure transparency on the progress.</t>
    </r>
  </si>
  <si>
    <t>Objectives, targets and limits to assess and address social risk in short-term, medium-term and long-term, and performance assessment against these objectives, targets and limits, including forward-looking information in the design of business strategy and processes</t>
  </si>
  <si>
    <r>
      <t xml:space="preserve">A business environment assessment focusing in particular on climate change and socio-environmental challenges of the CEE region was completed in 2021. It is a basis for the long-term strategic considerations of the financial resilience of Erste Group’s business model in relation to risks related to sustainability matters. 
Erste Group’s commitment to </t>
    </r>
    <r>
      <rPr>
        <b/>
        <sz val="11"/>
        <rFont val="Calibri"/>
        <family val="2"/>
        <scheme val="minor"/>
      </rPr>
      <t>social inclusion</t>
    </r>
    <r>
      <rPr>
        <sz val="11"/>
        <rFont val="Calibri"/>
        <family val="2"/>
        <scheme val="minor"/>
      </rPr>
      <t xml:space="preserve"> is as relevant today as it was 200 years ago. The social cohesion in our region creates a strong and reliable basis for a well-functioning socio-economic environment that will bring prosperity to many. Erste Group is therefore pursuing effective initiatives to promote financial inclusion, social banking, financial education, affordable housing and gender equality. It is believed that a sound socio-economic environment provides the foundation for sound banking operations and has a positive impact on our economic performance.
Social Inclusion - societal cohesion:
- Promoting financial inclusion through our social banking activities, thereby strengthening social cohesion in the civil society.
- Helping our customers gain financial health and financial literacy, with a focus on financial education projects for children and young people. 
- Investing in affordable housing.
- Promoting diversity, including gender diversity, as a significant contributor to a healthy corporate culture and performance.
Key risks and opportunities of the relevant social topics in the CEE region that translates into our aspirations to enforce the social inclusions and particularly focus on following activities.
- Fostering financial inclusion through our social banking activities and thus strengthening social cohesion and civil society. The social banking services are provided to particularly vulnerable part of our society, including socially disadvantaged private individuals, NGOs and start-ups. Our social banking provides to these groups not only banking services but most importantly financial education, experience sharing and counselling. The benefit out of our activities we see not only in satisfaction of our customers but also through the number of jobs created or preserved. Starting from EUR 115 million in 2017, we aspire to reach EUR 650 million invested by 2025 through social banking finance and EUR 1 billion by 2030, as well as to ensure 200.000 newly created and preserved jobs (starting from 20.000 in 2017).
- Investing into affordable housing to support decent living conditions for many of the lower middle-class households and single individuals. Our housing approach offers rents typically 20% - 25% below commercial landlord approach. We aim to reach a building stock of 10.000 affordable housing units by 2030 in CEE region.
- Bringing financial health and financial literacy to our clients and the young generation through our financial life-park facility and many partnership agreements with schools across the CEE region. Starting from 7.000 in 2017, we aim to provide financial education to 80.000 beneficiaries by 2030.
- Promoting gender diversity as an important element of healthy corporate culture. 
</t>
    </r>
    <r>
      <rPr>
        <b/>
        <sz val="11"/>
        <rFont val="Calibri"/>
        <family val="2"/>
        <scheme val="minor"/>
      </rPr>
      <t>ESG objectives and targets</t>
    </r>
    <r>
      <rPr>
        <sz val="11"/>
        <rFont val="Calibri"/>
        <family val="2"/>
        <scheme val="minor"/>
      </rPr>
      <t xml:space="preserve"> are part of the yearly strategic planning of Erste Group, which is approved by the Management Board, as well as by the local management boards. Targets, ESG KPIs are part of the variable remuneration of the Management Board members, as described in the Environmental risk chapter.
</t>
    </r>
    <r>
      <rPr>
        <b/>
        <sz val="11"/>
        <rFont val="Calibri"/>
        <family val="2"/>
        <scheme val="minor"/>
      </rPr>
      <t>The outcomes of Erste Group’s Social Banking activities are measured as part of regular impact assessments.</t>
    </r>
    <r>
      <rPr>
        <sz val="11"/>
        <rFont val="Calibri"/>
        <family val="2"/>
        <scheme val="minor"/>
      </rPr>
      <t xml:space="preserve"> This is done on the basis of output data such as the number of newly created jobs, the number of participants in educational activities, etc. and supplemented with the results of anonymous customers surveys.
Our commitment to social issues is visible through our memberships and participations. Besides our membership in UNEP FI Erste Group participates in the UN Global Compact as well. 
In 2021 Erste Group joined three initiatives of the United Nations Environmental Programme for Financial Institutions (UNEP FI). It became a signatory of the Principles for Responsible Banking, was the first Austrian bank to join the Net Zero Banking Alliance and was a founding member of the Financial Health and Inclusion initiative.
Under the UN Global Compact, we commit ourselves to meeting our responsibilities with respect to human rights, labour standards and the fight against corruption. The principles which guide our strategy derive from the Universal Declaration of Human Rights, the ILO Declaration on Fundamental Principles and Rights at Work and the United Nations Convention Against Corruption, amongst others. Erste Group refers to a recommendation of the Organisation for Economic Cooperation and Development (OECD) that financial literacy should start as early as possible.
Erste Group is committed to the highest standards of corporate governance and responsible behaviour of every individual and conducts its business in compliance with applicable laws and regulations. Erste Group is a member of Transparency International (TI), Erste Group’s chairman of the supervisory board is a board member of TI.
Also, new regulatory developments like the European Union’s social taxonomy are closely monitored, and Erste Group contributed to the relevant consultation processes. 
Within Responsible Financing Policy Erste Group demands a sensible approach towards potential negative impacts on environment, society and people’s conditions of labour and life. Due to an increasing public focus on social and environmental themes related bank’s activities, reputational risk may exist in terms of, e.g.:
- Materials and products that can possibly threaten the welfare of humans, animals or the environment (e.g., gas and oil exploration, nuclear power, pollutants, hazardous waste, dangerous substances, etc.)
- Violation of human integrity (weapons)
- Abundance of nature and its protection (e.g., biodiversity, human diversity, indigenous populations, etc.)
- Violation of human dignity (e.g., child labour, forced labour, responsible gaming, etc.)
This policy defines industry specific ESG criteria and limits, and sets out the rules to determine whether a transaction can be carried out and in which way and defines the non-financial risk profiles that require a certain level of risk management support.</t>
    </r>
  </si>
  <si>
    <t>Policies and procedures relating to direct and indirect engagement with new or existing counterparties on their strategies to mitigate and reduce socially harmful activities</t>
  </si>
  <si>
    <t>Erste Group’s commitment to society has never been limited to business activities alone. We consider financial literacy, access to banking products for financially excluded groups are areas where we can generate a significant positive impact on society. By making basic financial products available to disadvantaged groups through our social banking initiatives, Erste Group contributes to fighting poverty and increasing prosperity. Financial education may help customers to take better decisions. The result: better investment and finance decisions for customers, higher earnings and lower risk for the bank. The development and approval of new products and services is based on a structured process which is informed by strategic goals (identified customer needs and market opportunities) and guarantees comprehensive quality assurance. 
Erste Group’s employees are a key asset in the successful transformation of our organisation, corporate culture and competences. Sustainable human resources management encompasses effective diversity and inclusion management. Attracting, retaining, and engaging highly qualified employees is crucial to the business success of Erste Group. One of the measures is to involve its employees in management decisions via representative bodies, in particular in matters that directly affect employees. Erste Group accords high priority to the health of its employees. A sound work-life balance is essential for maintaining and promoting health.
As regards to the measures taken to mitigate the risks associated with social factors, please refer to the chapter dedicated to Environmental risk where the Group Responsible Financing Policy is mentioned, i.e., section d).</t>
  </si>
  <si>
    <t>Responsibilities of the management body for setting the risk framework, supervising and managing the implementation of the objectives, strategy and policies in the context of social risk management covering counterparties' approaches to:</t>
  </si>
  <si>
    <r>
      <t xml:space="preserve">The social risks that materialize usually impact the institution's reputation. Erste Group's reputation is vital to us and to our multitude of stakeholders, including customers, shareholders and employees. The bank has established an integrated approach to effectively manage reputational risks, with a robust framework of group-wide policies and procedures.
Therefore, we have identified so-called “areas of concerns” within our Reputational Risk Management Policy, which includes a large number of social risk factors (including the counterpart’s approaches to topics (i) - (iv) mentioned above). 
For the management of reputational risk, the three lines of defence concept applies. Where there is no strict guidance (go/no-go criteria) for business decisions with associated reputational risk, the </t>
    </r>
    <r>
      <rPr>
        <b/>
        <sz val="11"/>
        <rFont val="Calibri"/>
        <family val="2"/>
        <scheme val="minor"/>
      </rPr>
      <t>Regional Conduct Committee (ROCC)</t>
    </r>
    <r>
      <rPr>
        <sz val="11"/>
        <rFont val="Calibri"/>
        <family val="2"/>
        <scheme val="minor"/>
      </rPr>
      <t xml:space="preserve"> is entitled to set decision parameters for unregulated areas of concerns. Similar to all other risk types/categories, the common risk management cycle (identification &amp; assessment, evaluation, response, monitoring) has to be applied also to identified reputational risk. 
The results of the risk management cycle have to be properly documented and reported. Identified risk events with reputational risk impact have to be evaluated based on the Operational Risk Scaling Matrix and the Risk Appetite Statement. The Operational Risk Scaling Matrix takes into account the probability and the severity of a possible risk event. All the identified and evaluated occurrences with reputational risk impact have to be managed in order to keep the risk exposure within the approved risk appetite by choosing and deciding on one of the following strategies: (a) avoidance, (b) mitigation or (c) acceptance.</t>
    </r>
  </si>
  <si>
    <t>Activities towards the community and society</t>
  </si>
  <si>
    <t>(ii)</t>
  </si>
  <si>
    <t>Employee relationships and labour standards</t>
  </si>
  <si>
    <t>(iii)</t>
  </si>
  <si>
    <t>Customer protection and product responsibility</t>
  </si>
  <si>
    <t>(iv)</t>
  </si>
  <si>
    <t>Human rights</t>
  </si>
  <si>
    <t>Integration of measures to manage social factors and risks in internal governance arrangements, including  the role of committees, the allocation of tasks and responsibilities, and the feedback loop from risk management to the management body</t>
  </si>
  <si>
    <t>In general, all committees are dealing within their scope and competences with emerging ESG-risks. For the impact of ESG-risks in the daily course of businesses, a specific ESG-risk committee (i.e., ROCC) is established.
The ROCC holds delegated decision authority from the Management Board with respect to Operational and Non-Financial Risk decisions, which may be represented as NFR decisions based on the predefined Risk Appetite Statement (RAS) and may decide on all matters as listed in this bylaw.
Scope:
- The committee (a) decides on strategic steering topics based on NFR reporting (holistic risk overview), (b) serves as a sounding board on business risk decisions concerning non-financial risks and ESG impacts and (c) decides on escalations to Management Board.
- It facilitates lessons learned, initiates focus areas and decides on the implementation of corresponding group-wide measures.
- It acts as a Reputational Risk and ESG Committee.
The ROCC, in order to facilitate the scope:
- establishes, implements and maintains relevant group-wide methodologies and risk management standards for non-financial risks and ESG impacts on group level;
- may provide recommendations and/or decisions on the implementation of group-wide NFR/ESG decision proposals, corrective measures and risk mitigation actions for critical and significant Non-Financial Risks;
- decides on single NFR decision applications where reputational risk or ESG impacts are the main drivers of the risk impact;
- decides on a framework guideline for each Area of Concern (dos and don’ts) where no specific group policy to regulate the Area of Concern is in place (please see Group Reputational Risk Policy);
- may delegate NFR decisions to other committees, if the decisions are in scope of these committees anyway (e.g., if a credit application that is to be decided in Credit Committee also poses a non-financial risk, Credit Committee will decide about the approval of the credit application and the acceptance of the non-financial risk).
The NFR management process (as a generic blueprint) applies also for the management cycle of identified social risks. It is based on the three line of defence concept, where the first line is responsible to manage the risk on a day-to-day basis.</t>
  </si>
  <si>
    <t>Lines of reporting and frequency of reporting relating to social risk</t>
  </si>
  <si>
    <t>Report on single NFR decisions deriving from ESG risks will be presented quarterly to the ROCC and as part of the overall risk reporting landscape. To support this, ESG-flag is implemented in the NFR decision process and in the Loss data collection tool.
In addition, please refer to the Environmental risk chapter, section h, where reports covering Social Risk are also mentioned, e.g., Group Risk Report, etc.</t>
  </si>
  <si>
    <t>Alignment of the remuneration policy in line with institution's social risk-related objectives</t>
  </si>
  <si>
    <t>As regards the remuneration policy and whether social risk is included, please refer to the Environmental risk chapter, section i. 
Erste Group is committed to equal pay for our employees regardless of gender. This necessitates striving for a reduction of the adjusted as well as the unadjusted gender pay gap, and effort is taken to reduce the identified explainable parts of the gender pay gap through appropriate measures in the medium term. To underline our commitment to close the gender pay gap, we are proud to have received the Fair Pay Analyst certification as part of the Universal Fair Pay Check®.
Furthermore, all Erste Group companies must prepare to meet the legal requirements and thresholds set out in the EU Directive (2023/970). To achieve this goal, a common method of regression analysis is used within the Group and all entities in scope will be onboarded by a step-by-step approach according to their size.
The remuneration committee of Erste Group Bank AG will be informed on the Group-wide measures and progress on an annual basis.</t>
  </si>
  <si>
    <t>Definitions, methodologies and international standards on which the social risk management framework is based</t>
  </si>
  <si>
    <t>Overall ESG performance is measured as an external assessment by ESG rating (MSCI, ISS ESG, SUSTAINALYTICS). These ratings are renewed regularly and focus strongly on social aspects (human capital, product safety, customer care, accessibility). Erste Group analyses the results and strives to keep or even increase its scores. ESG ratings are one of the KPIs of EGB’s board members (as well as local management boards’) remuneration, as mentioned above in Environmental risk chapter, section i.
ESG risks arise as negative financial impact from the materialization of negative environmental, social or governance events. Social risks are mostly those which materialize due to poor standards of respecting elementary rights, inclusiveness, or ineffective labor relations and unfair-, untransparent or malleus customer practices. Social risks materialize mostly through damage to reputation, ineffective or even disrupting operations or loss of critical labor force, and finally through financial claims and liabilities due to improper practices.
Based on double materiality assessment Erste Group identified the following main social risk drivers:
- Human Rights (rights of freedom, child labor, forced labor &amp; human trafficking, pour conditions on healthcare, education and job safety, differentiation in conditions, compensation, segregation).
- Workers’ rights (violation of worker’s rights as collective bargaining, association, working hours; pour worker safety record, forced labor conditions, child labor).
- Customer protection and conduct risk (exposure to liability by consumer protection, consumer rights and wrong customer preference, exposure to damages caused by products, services, increased legal charges against the company, weak personal data security and privacy protection, claims of unfair and misleading promotion).
As a member of UN Global Compact, Erste Group refers to their standards as well as to the UNEP FI human rights tool, and the GRI reporting standards on social topics.</t>
  </si>
  <si>
    <t>Processes to identify, measure and monitor activities and exposures (and collateral wher applicable) sensitive to social risk, covering relevant transmission channels</t>
  </si>
  <si>
    <r>
      <t xml:space="preserve">Within the risk assessment of loan origination and monitoring process for large corporate and commercial real estate transactions, Erste Group includes an ESG questionnaire-based screening through the Group’s </t>
    </r>
    <r>
      <rPr>
        <b/>
        <sz val="11"/>
        <rFont val="Calibri"/>
        <family val="2"/>
        <scheme val="minor"/>
      </rPr>
      <t>ESG Assessment Questionnaire</t>
    </r>
    <r>
      <rPr>
        <sz val="11"/>
        <rFont val="Calibri"/>
        <family val="2"/>
        <scheme val="minor"/>
      </rPr>
      <t>, detailed in the Environmental risk chapter. Also covered are social risk factors like exposure to human rights violations, child labor and forced labor, or violation of employee rights. Additional checks on minimum safeguards alignment have been added, taking into account applicable legislation and international principles such as the UN Guiding Principles on Business and Human Rights and OECD Guidelines for Multinational Enterprises, OECD National Contact Point and the Business and Human Rights Resource Centre (BHRRC).
Components of the Location Rating, such as accessibility and infrastructure are also integrated in this assessment. 
For segments with lower exposures, the main instrument used is the</t>
    </r>
    <r>
      <rPr>
        <b/>
        <sz val="11"/>
        <rFont val="Calibri"/>
        <family val="2"/>
        <scheme val="minor"/>
      </rPr>
      <t xml:space="preserve"> ESG Factor Heatmap</t>
    </r>
    <r>
      <rPr>
        <sz val="11"/>
        <rFont val="Calibri"/>
        <family val="2"/>
        <scheme val="minor"/>
      </rPr>
      <t xml:space="preserve">, where potential social risk factors, such as human rights, workers’ rights and customer protection, are taken into account within the industry risk assessment for our regions in the annual process of reviewing the heatmap. For further information regarding the ESG Factor Heatmap, please refer to the Environmental risk chapter.
For single decision taking, out of the identified social risks, </t>
    </r>
    <r>
      <rPr>
        <b/>
        <sz val="11"/>
        <rFont val="Calibri"/>
        <family val="2"/>
        <scheme val="minor"/>
      </rPr>
      <t>NFR decision process</t>
    </r>
    <r>
      <rPr>
        <sz val="11"/>
        <rFont val="Calibri"/>
        <family val="2"/>
        <scheme val="minor"/>
      </rPr>
      <t xml:space="preserve"> has to be considered, while in case of credit/loan decisions this is incorporated in the respective process. Product Approval Process Operational Risk Assessment (PAP) and outsourcing for change the bank and NFR decision for others (e.g., financing, etc.)</t>
    </r>
  </si>
  <si>
    <t>Activities, commitments and assets contributing to mitigate social risk</t>
  </si>
  <si>
    <t>We consider financial literacy and access to banking products for financially excluded groups as areas where we can generate a significant positive impact on society and mitigate social risk.
As needs and interests vary across Erste Group’s markets, depending on local circumstances, specific projects and initiatives are determined and managed locally. Erste Group’s social banking initiatives focus on financially excluded or vulnerable individuals (people at risk of poverty or social exclusion), start-ups, micro-entrepreneurs and social organisations (non-profit sector, non-governmental organisations and social enterprises), offering them fair access to financial products, sound financial advice, as well as business training and mentoring.</t>
  </si>
  <si>
    <t>Implementation of tools for identification and management of social risk</t>
  </si>
  <si>
    <t>Regarding the tools implemented and used to identify and manage social risks (e.g., ESG Factor Heatmap, ESG Assessment Questionnaire, NFR decision process, etc.), please refer to the Environmental risk chapter, sections n and l.</t>
  </si>
  <si>
    <t>Description of setting limits to social risk and cases to trigger escalation and exclusion in the case of breaching these limits</t>
  </si>
  <si>
    <t>See section b above.</t>
  </si>
  <si>
    <t>The potential impact of social risks on the quality of our credit portfolio was considered in Group RMA 2023 for ICAAP purposes, based on the qualitative assessment at the level of industry sub-segments (ESG Factor Heatmap) as well as for the first time on the ESG Assessment Questionnaire that enable a specific coverage of large corporate clients. The potential impact on the Erste Group according to both indicators has been assessed as low, considering our portfolio profile and exposure of the companies in CEE region to the social risks (human and workers’ rights, consumer protection and conduct risk).
The impact of social risk on market risk has been considered for corporate exposure in the Group RMA 2023 based on the inclusion of social and governance components of the ESG Factor Heatmap. Additionally, sovereigns are mapped according to the Notre Dame Vulnerability and Readiness Matrix, incorporating social and governance attributes as well.
Social risk for liquidity risk has been incorporated during first half year of 2024, social and governance attributes of ESG Factor Heatmap are included into the storyline of the physical risk scenario and therefore into the assessment of liquidity risk.</t>
  </si>
  <si>
    <t>Table 3 - Qualitative information on Governance risk</t>
  </si>
  <si>
    <t>Institution's integration in their governance arrangements governance performance of the counterparty, including committees of the highest governance body, committees responsible for decision-making on economic, environmental, and social topics</t>
  </si>
  <si>
    <r>
      <t xml:space="preserve">Erste Group Bank AG is a stock corporation established according to Austrian law and since 2003 has declared its commitment to complying with the rules of the Austrian Code of Corporate Governance (Austrian CCG – see www.corporate-governance.at) with the objective of ensuring responsible and transparent corporate governance.
</t>
    </r>
    <r>
      <rPr>
        <b/>
        <sz val="11"/>
        <color theme="1"/>
        <rFont val="Calibri"/>
        <family val="2"/>
        <scheme val="minor"/>
      </rPr>
      <t>ESG governance</t>
    </r>
    <r>
      <rPr>
        <sz val="10"/>
        <color theme="1"/>
        <rFont val="Arial"/>
        <family val="2"/>
      </rPr>
      <t xml:space="preserve"> is compressively assured as detailed further down.
The </t>
    </r>
    <r>
      <rPr>
        <b/>
        <sz val="11"/>
        <color theme="1"/>
        <rFont val="Calibri"/>
        <family val="2"/>
        <scheme val="minor"/>
      </rPr>
      <t>Management Board</t>
    </r>
    <r>
      <rPr>
        <sz val="10"/>
        <color theme="1"/>
        <rFont val="Arial"/>
        <family val="2"/>
      </rPr>
      <t xml:space="preserve"> is responsible for managing the organisation as required for the benefit of the company, taking into account our shareholders,  employees, clients and multi-stakeholders interests. It specifies the company’s values and goals in concrete terms and lays down the corporate strategy with due regard to sustainability aspects and the associated opportunities and risks in respect to the environment, social concerns and corporate governance. It defines the ESG strategy and is responsible for the ESG framework, goals and priorities. The Management Board is also responsible for preparing the consolidated non-financial report.
In addition, the Management Board ensures implementation of the ESG strategy by allocating adequate resources and controls and is periodically informed on the current status and milestones achieved. These tasks are implemented through the </t>
    </r>
    <r>
      <rPr>
        <b/>
        <sz val="11"/>
        <color theme="1"/>
        <rFont val="Calibri"/>
        <family val="2"/>
        <scheme val="minor"/>
      </rPr>
      <t xml:space="preserve">Group Sustainability Board </t>
    </r>
    <r>
      <rPr>
        <sz val="10"/>
        <color theme="1"/>
        <rFont val="Arial"/>
        <family val="2"/>
      </rPr>
      <t xml:space="preserve">which consists of members of the Management Board of Erste Group. The Group Sustainability Board monitors progress made under the ESG strategy at least two times per year and evaluates the ESG-based performance indicators for the management board of Erste Group Bank AG and local management board members. In 2023, the management board and the Group Sustainability Board were briefed nine times on climate- and environment-related matters as well as on new developments in sustainability reporting by means of presentations and training events held by Group ESG Office.
Responsibilities within the Management Board for the development and implementation of the individual sustainability topics are distributed as follows:
- The </t>
    </r>
    <r>
      <rPr>
        <b/>
        <sz val="11"/>
        <color theme="1"/>
        <rFont val="Calibri"/>
        <family val="2"/>
        <scheme val="minor"/>
      </rPr>
      <t>CEO</t>
    </r>
    <r>
      <rPr>
        <sz val="10"/>
        <color theme="1"/>
        <rFont val="Arial"/>
        <family val="2"/>
      </rPr>
      <t xml:space="preserve"> is responsible for global and ESG strategies and ensures that sustainability considerations are integrated  into Erste Group’s corporate culture and governance framework.
- The </t>
    </r>
    <r>
      <rPr>
        <b/>
        <sz val="11"/>
        <color theme="1"/>
        <rFont val="Calibri"/>
        <family val="2"/>
        <scheme val="minor"/>
      </rPr>
      <t>CRO</t>
    </r>
    <r>
      <rPr>
        <sz val="10"/>
        <color theme="1"/>
        <rFont val="Arial"/>
        <family val="2"/>
      </rPr>
      <t xml:space="preserve"> integrates environmental risks, including physical and transitory climate risks, into Erste Group’s risk management framework and ensures that governance and remuneration principles adequately account for these risks.
- The</t>
    </r>
    <r>
      <rPr>
        <b/>
        <sz val="11"/>
        <color theme="1"/>
        <rFont val="Calibri"/>
        <family val="2"/>
        <scheme val="minor"/>
      </rPr>
      <t xml:space="preserve"> CFO </t>
    </r>
    <r>
      <rPr>
        <sz val="10"/>
        <color theme="1"/>
        <rFont val="Arial"/>
        <family val="2"/>
      </rPr>
      <t xml:space="preserve">is responsible for sustainability reporting and also ensures that Erste Group aligns its own operations towards net zero status.
- The </t>
    </r>
    <r>
      <rPr>
        <b/>
        <sz val="11"/>
        <color theme="1"/>
        <rFont val="Calibri"/>
        <family val="2"/>
        <scheme val="minor"/>
      </rPr>
      <t>Chief Corporates and Markets Officer (CCMO)</t>
    </r>
    <r>
      <rPr>
        <sz val="10"/>
        <color theme="1"/>
        <rFont val="Arial"/>
        <family val="2"/>
      </rPr>
      <t xml:space="preserve"> ensures that the strategy for Corporates &amp; Markets as well as relevant targets and portfolio measures are consistent with Erste Group’s strategic goal of leading the green transition in the region.
</t>
    </r>
    <r>
      <rPr>
        <b/>
        <sz val="11"/>
        <color theme="1"/>
        <rFont val="Calibri"/>
        <family val="2"/>
        <scheme val="minor"/>
      </rPr>
      <t>Group ESG Office</t>
    </r>
    <r>
      <rPr>
        <sz val="10"/>
        <color theme="1"/>
        <rFont val="Arial"/>
        <family val="2"/>
      </rPr>
      <t xml:space="preserve">, which reports to the CEO and is headed by the </t>
    </r>
    <r>
      <rPr>
        <b/>
        <sz val="11"/>
        <color theme="1"/>
        <rFont val="Calibri"/>
        <family val="2"/>
        <scheme val="minor"/>
      </rPr>
      <t>Group Sustainability Officer (GSO)</t>
    </r>
    <r>
      <rPr>
        <sz val="10"/>
        <color theme="1"/>
        <rFont val="Arial"/>
        <family val="2"/>
      </rPr>
      <t xml:space="preserve">, develops Erste Group’s sustainability strategy and is responsible for embedding it across the organisation. She also acts as the main advisor to the management board on ESG strategy, targets and priorities. The GSO reports to the Head of Group Strategy and has direct access to the CEO as well as to other members of the management board and the supervisory board. The GSO has the power to veto decisions in the Credit Committee and has the right to vote in the Group Regional Operational Conduct Committee (the ROCC acts as reputation and risk committee). Group ESG Office develops key ESG policies, secures in-house expertise on climate, environmental, social and governance objectives, defines the ESG governance framework and financing rules and selectively intervenes in single transactions. In addition, Group ESG Office ensures transparency on Erste Group’s sustainability impact and works with investors, ESG rating agencies, NGOs and regulatory and public bodies. It facilitates co-ordination with local ESG Offices. Group ESG Office manages cross-divisional and group-wide co-ordinating bodies, the ESG Core Team and the Group Sustainable Finance Committee (SFC).
The </t>
    </r>
    <r>
      <rPr>
        <b/>
        <sz val="11"/>
        <color theme="1"/>
        <rFont val="Calibri"/>
        <family val="2"/>
        <scheme val="minor"/>
      </rPr>
      <t>ESG Core Team</t>
    </r>
    <r>
      <rPr>
        <sz val="10"/>
        <color theme="1"/>
        <rFont val="Arial"/>
        <family val="2"/>
      </rPr>
      <t xml:space="preserve"> is a collaboration platform on which senior managers from various areas – business, finance, risk management, data management and other support functions – work together to develop ESG objectives and initiatives. It agrees and co-ordinates initiatives, timelines and other matters for implementation by the relevant internal stakeholders. Meetings are held periodically.
The main task of the </t>
    </r>
    <r>
      <rPr>
        <b/>
        <sz val="11"/>
        <color theme="1"/>
        <rFont val="Calibri"/>
        <family val="2"/>
        <scheme val="minor"/>
      </rPr>
      <t>Group Sustainable Finance Committee</t>
    </r>
    <r>
      <rPr>
        <sz val="10"/>
        <color theme="1"/>
        <rFont val="Arial"/>
        <family val="2"/>
      </rPr>
      <t xml:space="preserve"> is the co-ordinated development of fundamental ESG methodologies for steering instruments such as portfolio limits, pricing and the ESG Factor Heatmap (graphical representation of ESG risk factors by industry segment). The Committee is chaired by Erste Group’s GSO, who is supported by senior risk and business unit managers with voting rights. The Committee is responsible for Erste Group’s Sustainable Finance Framework, group-wide criteria for the classification of sustainable assets, asset allocation and reporting obligations. The committee’s recommendations are submitted to the relevant decision makers for adoption within the usual governance structures. The committee is organised by Group ESG Office and convenes on demand. In 2023, eleven meetings were held on topics including selection criteria for sustainable finance and changes in the calculation of financed emissions.
The </t>
    </r>
    <r>
      <rPr>
        <b/>
        <sz val="11"/>
        <color theme="1"/>
        <rFont val="Calibri"/>
        <family val="2"/>
        <scheme val="minor"/>
      </rPr>
      <t>ROCC</t>
    </r>
    <r>
      <rPr>
        <sz val="10"/>
        <color theme="1"/>
        <rFont val="Arial"/>
        <family val="2"/>
      </rPr>
      <t xml:space="preserve"> holds delegated decision authority from the Management Board and acts as the Reputational Risk and ESG committee, please also refer to the Social Risk chapter, section e.</t>
    </r>
  </si>
  <si>
    <t>Institution's accounting of the counterparty's highest governance body’s role in non-financial reporting</t>
  </si>
  <si>
    <r>
      <t xml:space="preserve">The </t>
    </r>
    <r>
      <rPr>
        <b/>
        <sz val="11"/>
        <color theme="1"/>
        <rFont val="Calibri"/>
        <family val="2"/>
        <scheme val="minor"/>
      </rPr>
      <t>Supervisory Board</t>
    </r>
    <r>
      <rPr>
        <sz val="10"/>
        <color theme="1"/>
        <rFont val="Arial"/>
        <family val="2"/>
      </rPr>
      <t xml:space="preserve"> is responsible for overseeing the implementation of the ESG strategy and for approving fundamental decisions on strategy. For this purpose, the Supervisory Board has set up its own </t>
    </r>
    <r>
      <rPr>
        <b/>
        <sz val="11"/>
        <color theme="1"/>
        <rFont val="Calibri"/>
        <family val="2"/>
        <scheme val="minor"/>
      </rPr>
      <t>Strategy and Sustainability Committee</t>
    </r>
    <r>
      <rPr>
        <sz val="10"/>
        <color theme="1"/>
        <rFont val="Arial"/>
        <family val="2"/>
      </rPr>
      <t xml:space="preserve">, whose activities are described in the (consolidated) corporate governance report. The Supervisory Board and the </t>
    </r>
    <r>
      <rPr>
        <b/>
        <sz val="11"/>
        <color theme="1"/>
        <rFont val="Calibri"/>
        <family val="2"/>
        <scheme val="minor"/>
      </rPr>
      <t>Audit Committee</t>
    </r>
    <r>
      <rPr>
        <sz val="10"/>
        <color theme="1"/>
        <rFont val="Arial"/>
        <family val="2"/>
      </rPr>
      <t xml:space="preserve"> are tasked with reviewing the (consolidated) non-financial report prepared by the Management Board. In 2023, the supervisory board, the Strategy and Sustainability Committee and the Audit Committee were briefed on climate- and environment-related matters nine times in presentations by the Group ESG Office. In addition, presentations were organised for the Supervisory Board on further ESG topic, among them, for instance, governance.
The task of these bodies is thus also to monitor and manage the risks arising from Erste Group's business activities, especially for the environment, these are essentially the financed emissions. How Erste Group identifies and manages climate-related risks as part of its risk management is described in detail in the annual report - consolidated financial statements, notes [32 and 34] as of year-end 2023, and includes the materiality assessment, the application of quantification methods, and the resulting due diligence.
The members of the Supervisory Board (SB) have independent capacity and competence to review the ESG context, as well as the Non-financial Report, in particular, based on the audit report of an external auditor. After the ascertainment of the Non-financial Report by the management board, the Audit Committee (AC) formally discusses and reviews the Non-financial Report after the final presentation of the results and comments by the external auditor. SB reviews the Non-financial Report taking into account the recommendation of approval of the AC and the external auditor’s audit report. The SB reports to the General Assembly on the results of the review of the Non-financial Report. The Management Board bears the ultimate responsibility for the correctness of the Non-financial Report. </t>
    </r>
  </si>
  <si>
    <t>Institution's integration in governance arrangements of the governance performance of their counterparties including:</t>
  </si>
  <si>
    <t xml:space="preserve">
As further described in section d.</t>
  </si>
  <si>
    <t>Ethical considerations</t>
  </si>
  <si>
    <t>Strategy and risk management</t>
  </si>
  <si>
    <t>Inclusiveness</t>
  </si>
  <si>
    <t>Transparency</t>
  </si>
  <si>
    <t>(v)</t>
  </si>
  <si>
    <t>Management of conflict of interest</t>
  </si>
  <si>
    <t>(vi)</t>
  </si>
  <si>
    <t>Internal communication on critical concerns</t>
  </si>
  <si>
    <t>Institution's integration in risk management arrangements the governance performance of their counterparties considering:</t>
  </si>
  <si>
    <r>
      <t xml:space="preserve">The potential impact of governance risks on the quality of our credit portfolio was considered within Group </t>
    </r>
    <r>
      <rPr>
        <b/>
        <sz val="11"/>
        <color theme="1"/>
        <rFont val="Calibri"/>
        <family val="2"/>
        <scheme val="minor"/>
      </rPr>
      <t>RMA</t>
    </r>
    <r>
      <rPr>
        <sz val="10"/>
        <color theme="1"/>
        <rFont val="Arial"/>
        <family val="2"/>
      </rPr>
      <t xml:space="preserve"> 2023 for ICAAP purposes, based on the assessment at the level of industry sub-segments (ESG Factor Heatmap) as well as for the first time on the ESG Assessment Questionnaire that enable a specific coverage of large corporate clients. While the latter indicates medium materiality (e.g., supply chain issues, unclear governance structure, etc.), the former assesses governance risks very much as immaterial driving (due to substantially higher portfolio coverage) also overall assessment of governance risks within credit risk (as low/immaterial).
Within the risk assessment of loan origination and monitoring process for large corporate and commercial real estate transactions, Erste Group includes an ESG questionnaire-based screening through the Group’s </t>
    </r>
    <r>
      <rPr>
        <b/>
        <sz val="11"/>
        <color theme="1"/>
        <rFont val="Calibri"/>
        <family val="2"/>
        <scheme val="minor"/>
      </rPr>
      <t>ESG Assessment Questionnaire</t>
    </r>
    <r>
      <rPr>
        <sz val="10"/>
        <color theme="1"/>
        <rFont val="Arial"/>
        <family val="2"/>
      </rPr>
      <t xml:space="preserve">, detailed in the Environmental risk chapter. Also covered are governance risks, covering governance failure, supply chain management issues, corporate governance and transparency, to name a few. Additional checks on minimum safeguards alignment have been added, taking into account applicable legislation and international principles such as the OECD Guidelines for Multinational Enterprises.
The ESG Assessment Questionnaire plays an integral role in the credit application for different types of clients and/or transactions, as detailed in the Environmental chapter. Together with the Erste Group’s policies, it forms a part of the credit application and approval process, according to the established credit approval authorities of the Group.
In the </t>
    </r>
    <r>
      <rPr>
        <b/>
        <sz val="11"/>
        <color theme="1"/>
        <rFont val="Calibri"/>
        <family val="2"/>
        <scheme val="minor"/>
      </rPr>
      <t>corporate rating model</t>
    </r>
    <r>
      <rPr>
        <sz val="10"/>
        <color theme="1"/>
        <rFont val="Arial"/>
        <family val="2"/>
      </rPr>
      <t xml:space="preserve">, two soft fact questions covering the counterparty’s governance compliance are also assessed.
For segments with lower exposures, the main instrument used is the </t>
    </r>
    <r>
      <rPr>
        <b/>
        <sz val="11"/>
        <color theme="1"/>
        <rFont val="Calibri"/>
        <family val="2"/>
        <scheme val="minor"/>
      </rPr>
      <t>ESG Factor Heatmap</t>
    </r>
    <r>
      <rPr>
        <sz val="10"/>
        <color theme="1"/>
        <rFont val="Arial"/>
        <family val="2"/>
      </rPr>
      <t xml:space="preserve">, where potential governance risk factors, such as corporate governance, ethical standards and transparency, are taken into account within the industry risk assessment for our regions in the annual process of reviewing the heatmap. For further information regarding the ESG Factor Heatmap, please refer to the Environmental risk chapter. 
For identified risks, the </t>
    </r>
    <r>
      <rPr>
        <b/>
        <sz val="11"/>
        <color theme="1"/>
        <rFont val="Calibri"/>
        <family val="2"/>
        <scheme val="minor"/>
      </rPr>
      <t>Non-Financial Risk decision process</t>
    </r>
    <r>
      <rPr>
        <sz val="10"/>
        <color theme="1"/>
        <rFont val="Arial"/>
        <family val="2"/>
      </rPr>
      <t xml:space="preserve"> is used to evaluate and take decision on single case-base. In case of unregulated areas of concern are affected, as defined in Reputational Risk Policy, the ROCC is enforcing group standards and decision-maker in emerging single risks and takes the final decision. For further information regarding the ROCC, please refer to the Social risk chapter.</t>
    </r>
  </si>
  <si>
    <t>(**) Out of 5 identified clients in the scope, aligned exposure amounts to EUR 5,6 tsd attributable to one client.</t>
  </si>
  <si>
    <t>Summary of content:</t>
  </si>
  <si>
    <t>Index</t>
  </si>
  <si>
    <t>Overview and links to all disclosure information per chapters listed below:</t>
  </si>
  <si>
    <t>Disclosure of credit risk quality</t>
  </si>
  <si>
    <t>Disclosure of use of the IRB approach to credit risk</t>
  </si>
  <si>
    <t>Disclosure of specialised lending</t>
  </si>
  <si>
    <t xml:space="preserve">Disclosure of exposures to counterparty credit risk </t>
  </si>
  <si>
    <t>Disclosure of market risk</t>
  </si>
  <si>
    <t>Disclosure of liquidity requirement</t>
  </si>
  <si>
    <t xml:space="preserve">Disclosure of interest rate risks of non-trading book activities </t>
  </si>
  <si>
    <t>Disclosure of environmental, social and governance risks</t>
  </si>
  <si>
    <t>Additional information</t>
  </si>
  <si>
    <t xml:space="preserve">Erste Group Public Disclosure is prepared on consolidated level, per requirements set out in Part Eight of Regulation (EU) No 575/2013 and following additional instructions and frequencies per EBA guidelines and ITSs. The requirements have been incorporated in internal processes, systems and controls through Group Disclosure Policy. </t>
  </si>
  <si>
    <t>All amounts have been expressed in EUR million.</t>
  </si>
  <si>
    <r>
      <t>Quantitative data have been presented mainly based on supervisory reporting data points, as per reviewed mapping tool, issued by EBA on 23</t>
    </r>
    <r>
      <rPr>
        <vertAlign val="superscript"/>
        <sz val="12"/>
        <color theme="3" tint="-0.499984740745262"/>
        <rFont val="Arial"/>
        <family val="2"/>
      </rPr>
      <t>rd</t>
    </r>
    <r>
      <rPr>
        <sz val="12"/>
        <color theme="3" tint="-0.499984740745262"/>
        <rFont val="Arial"/>
        <family val="2"/>
      </rPr>
      <t xml:space="preserve"> of May 2022.</t>
    </r>
  </si>
  <si>
    <t>Ursula Punzet-Arbeithuber
Head of Enterprise Wide Risk Management</t>
  </si>
  <si>
    <r>
      <t xml:space="preserve">Refference date: </t>
    </r>
    <r>
      <rPr>
        <b/>
        <sz val="12"/>
        <color theme="3" tint="-0.499984740745262"/>
        <rFont val="Arial"/>
        <family val="2"/>
      </rPr>
      <t>30.6.2024</t>
    </r>
  </si>
  <si>
    <t>Article 438 (d)</t>
  </si>
  <si>
    <t>manual</t>
  </si>
  <si>
    <t>Article 447 (a) to (g) and Article 438 (b)</t>
  </si>
  <si>
    <t xml:space="preserve">Article 437 (a), Article 437 (d), Article 437 (e) and Article 437 (f) </t>
  </si>
  <si>
    <t>Article 437 (a)</t>
  </si>
  <si>
    <t>Article 440 (a)</t>
  </si>
  <si>
    <t>Article 440 (b)</t>
  </si>
  <si>
    <t>Article 451(1) (b)</t>
  </si>
  <si>
    <t>Article 451(1)  (a) and Article 451(1) (b);  Article 451(3) (taking into account, where applicable, Article 451(1) (c) and Article 451(2)))</t>
  </si>
  <si>
    <t>Article 442 (c) and Article 442 (f)</t>
  </si>
  <si>
    <t>Article 442 (g)</t>
  </si>
  <si>
    <t>Article 442 (f)</t>
  </si>
  <si>
    <t xml:space="preserve">Article 442 (c) </t>
  </si>
  <si>
    <t>Article 442  (c) and Article 442 (e)</t>
  </si>
  <si>
    <t>Article 442 (c) and Article 442 (e)</t>
  </si>
  <si>
    <t xml:space="preserve">EU CQ7 </t>
  </si>
  <si>
    <t>Article 453 (f)</t>
  </si>
  <si>
    <t xml:space="preserve"> Standardised approach -Credit risk exposure and CRM effects</t>
  </si>
  <si>
    <t xml:space="preserve">Article 453 (g), Article 453 (h), Article 453 (i) and Article 444 (e) </t>
  </si>
  <si>
    <t xml:space="preserve"> Standardised approach</t>
  </si>
  <si>
    <t>Article 444 (e)</t>
  </si>
  <si>
    <t>EU CR6 A-IRB</t>
  </si>
  <si>
    <t>A-IRB approach – Credit risk exposures by exposure class and PD range</t>
  </si>
  <si>
    <t>Article 452 (g), Article 452 (i)-(v)</t>
  </si>
  <si>
    <t>EU CR6 F-IRB</t>
  </si>
  <si>
    <t>F-IRB approach – Credit risk exposures by exposure class and PD range</t>
  </si>
  <si>
    <t>EU CR7-A - A-IRB</t>
  </si>
  <si>
    <t>A-IRB approach – Disclosure of the extent of the use of CRM techniques</t>
  </si>
  <si>
    <t xml:space="preserve">Article 453 (g) </t>
  </si>
  <si>
    <t>EU CR7-A - F-IRB</t>
  </si>
  <si>
    <t>F-IRB approach – Disclosure of the extent of the use of CRM techniques</t>
  </si>
  <si>
    <t xml:space="preserve">Article 438 (h) </t>
  </si>
  <si>
    <t>EU CR10 SL</t>
  </si>
  <si>
    <t>Specialised lending exposures under the simple riskweighted approach</t>
  </si>
  <si>
    <t xml:space="preserve">Article 438  (e) </t>
  </si>
  <si>
    <t>EU CR10 Equity</t>
  </si>
  <si>
    <t>Equity exposures under the simple riskweighted approach</t>
  </si>
  <si>
    <t xml:space="preserve">Disclosure of exposures to couterparty credit risk </t>
  </si>
  <si>
    <t>Article 439 (f), Article 439 (g), and Article 439 (k)</t>
  </si>
  <si>
    <t xml:space="preserve">EU CCR2 </t>
  </si>
  <si>
    <t>Article 439 (h)</t>
  </si>
  <si>
    <t xml:space="preserve">Article 439 (l)  referring to  Article 444 (e)  </t>
  </si>
  <si>
    <t>EU CCR4 - F-IRB</t>
  </si>
  <si>
    <t>F-IRB approach – CCR exposures by exposure class and PD scale</t>
  </si>
  <si>
    <t xml:space="preserve">Article 439 (l) referring to Article 452 (g) </t>
  </si>
  <si>
    <t>EU CCR4 - A-IRB</t>
  </si>
  <si>
    <t>A-IRB approach – CCR exposures by exposure class and PD scale</t>
  </si>
  <si>
    <t xml:space="preserve"> Article 439 (e)</t>
  </si>
  <si>
    <t>Article 439 (j)</t>
  </si>
  <si>
    <t>Article 438 (h) - not applicable as Erste Group doesn't have CCR under IMM</t>
  </si>
  <si>
    <t>Article 439 (i)</t>
  </si>
  <si>
    <t>Article 449 (j)</t>
  </si>
  <si>
    <t>Article 449 (j) - not applicable as Erste Group doen't have securitization in Trading Book</t>
  </si>
  <si>
    <t>Article 449 (k)(i)</t>
  </si>
  <si>
    <t xml:space="preserve">Article 449 (k)(ii) </t>
  </si>
  <si>
    <t>Article 449 (l)</t>
  </si>
  <si>
    <t>EU MR2-A</t>
  </si>
  <si>
    <t>Article 455 (e)</t>
  </si>
  <si>
    <t>EU MR2-B</t>
  </si>
  <si>
    <t>Article 438 (h)</t>
  </si>
  <si>
    <t>Article 455 (d)</t>
  </si>
  <si>
    <t>Article 455 (g)</t>
  </si>
  <si>
    <t>EU LIQ1 incl. LIQB</t>
  </si>
  <si>
    <t>Quantitative information of LCR including accompanying narative</t>
  </si>
  <si>
    <t>Article 448 (a), Article 448 (b)</t>
  </si>
  <si>
    <t>Disclosure of Environmental, Social and Governance risks</t>
  </si>
  <si>
    <t>Environmental risk</t>
  </si>
  <si>
    <t>Social risk</t>
  </si>
  <si>
    <t>Governance risk</t>
  </si>
  <si>
    <t>EU KM2</t>
  </si>
  <si>
    <t>Disclosure of minimum requirement for own funds and eligible liabilities (MREL)</t>
  </si>
  <si>
    <t>Disclosure of minimum requirement for own funds and eligible liabilities</t>
  </si>
  <si>
    <r>
      <t xml:space="preserve">The decarbonization targets were set based on physical emission intensity, while absolute financed emissions were deemed as most appropriate metric for Heat &amp; Steam production and Oil &amp; Gas upstream. However, as financed emissions are calculated according to the PCAF Reporting Standards, the actual value is highly dependent on on-balance exposure as of reporting date. 
For </t>
    </r>
    <r>
      <rPr>
        <b/>
        <sz val="10"/>
        <rFont val="Arial"/>
        <family val="2"/>
      </rPr>
      <t>Oil &amp; Gas upstream</t>
    </r>
    <r>
      <rPr>
        <sz val="10"/>
        <rFont val="Arial"/>
        <family val="2"/>
      </rPr>
      <t xml:space="preserve"> the baseline value shown in </t>
    </r>
    <r>
      <rPr>
        <b/>
        <sz val="10"/>
        <rFont val="Arial"/>
        <family val="2"/>
      </rPr>
      <t>the column (e)</t>
    </r>
    <r>
      <rPr>
        <sz val="10"/>
        <rFont val="Arial"/>
        <family val="2"/>
      </rPr>
      <t xml:space="preserve"> has been defined factoring in </t>
    </r>
    <r>
      <rPr>
        <b/>
        <sz val="10"/>
        <rFont val="Arial"/>
        <family val="2"/>
      </rPr>
      <t>Erste’s business with its customers at the point of targets setting</t>
    </r>
    <r>
      <rPr>
        <sz val="10"/>
        <rFont val="Arial"/>
        <family val="2"/>
      </rPr>
      <t xml:space="preserve">. Erste Group has committed to avoid expansion of its exposure to oil and gas exploration financing unless it is crucial for independence from Russia and is indispensable for national energy security within Europe. Erste Group will provide banking services subject to its Group Responsible Financing Policy.
Within the </t>
    </r>
    <r>
      <rPr>
        <b/>
        <sz val="10"/>
        <rFont val="Arial"/>
        <family val="2"/>
      </rPr>
      <t>Cement production</t>
    </r>
    <r>
      <rPr>
        <sz val="10"/>
        <rFont val="Arial"/>
        <family val="2"/>
      </rPr>
      <t xml:space="preserve">, Erste Group defined the scope via the selection of clients which do run a production plant (mostly in C 23.51) and to which Erste has a client relationship. Besides, within the </t>
    </r>
    <r>
      <rPr>
        <b/>
        <sz val="10"/>
        <rFont val="Arial"/>
        <family val="2"/>
      </rPr>
      <t>automotive sector</t>
    </r>
    <r>
      <rPr>
        <sz val="10"/>
        <rFont val="Arial"/>
        <family val="2"/>
      </rPr>
      <t xml:space="preserve"> Erste Group has set decarbonization targets for the clients in </t>
    </r>
    <r>
      <rPr>
        <b/>
        <sz val="10"/>
        <rFont val="Arial"/>
        <family val="2"/>
      </rPr>
      <t>the Automotive production</t>
    </r>
    <r>
      <rPr>
        <sz val="10"/>
        <rFont val="Arial"/>
        <family val="2"/>
      </rPr>
      <t>, namely manufacturing of light duty motor vehicles, that are defined via NACE 29.10.</t>
    </r>
  </si>
  <si>
    <r>
      <rPr>
        <b/>
        <sz val="18"/>
        <color theme="3" tint="-0.499984740745262"/>
        <rFont val="Arial"/>
        <family val="2"/>
      </rPr>
      <t>Pillar 3 Disclosure</t>
    </r>
    <r>
      <rPr>
        <b/>
        <sz val="10"/>
        <color theme="3" tint="-0.499984740745262"/>
        <rFont val="Arial"/>
        <family val="2"/>
      </rPr>
      <t xml:space="preserve">
pursuant to
</t>
    </r>
    <r>
      <rPr>
        <b/>
        <sz val="11"/>
        <color theme="3" tint="-0.499984740745262"/>
        <rFont val="Arial"/>
        <family val="2"/>
      </rPr>
      <t xml:space="preserve">Part Eight of the Capital Requirements Regulation (EU) 575/2013 - (EU) 2019/876 (CRR2)
EBA ITS on public disclosures by institutions of the information referred to in Titles II and III of Part Eight of Regulation (EU) No 575/2013
</t>
    </r>
    <r>
      <rPr>
        <b/>
        <sz val="10"/>
        <color theme="3" tint="-0.499984740745262"/>
        <rFont val="Arial"/>
        <family val="2"/>
      </rPr>
      <t>(EBA/ITS/2021/637)</t>
    </r>
    <r>
      <rPr>
        <b/>
        <sz val="11"/>
        <color theme="3" tint="-0.499984740745262"/>
        <rFont val="Arial"/>
        <family val="2"/>
      </rPr>
      <t xml:space="preserve">
EBA ITS on Pillar 3 disclosures regarding exposures to interest rate risk on positions not held in the trading book (IRRBB)
</t>
    </r>
    <r>
      <rPr>
        <b/>
        <sz val="10"/>
        <color theme="3" tint="-0.499984740745262"/>
        <rFont val="Arial"/>
        <family val="2"/>
      </rPr>
      <t>(EBA/ITS/2022/631)</t>
    </r>
    <r>
      <rPr>
        <b/>
        <sz val="11"/>
        <color theme="3" tint="-0.499984740745262"/>
        <rFont val="Arial"/>
        <family val="2"/>
      </rPr>
      <t xml:space="preserve">
EBA ITS on Pillar 3 disclosures regarding disclosure of environmental, social and governance risks (ESG)
</t>
    </r>
    <r>
      <rPr>
        <b/>
        <sz val="10"/>
        <color theme="3" tint="-0.499984740745262"/>
        <rFont val="Arial"/>
        <family val="2"/>
      </rPr>
      <t>(EBA/ITS/2022/2453)
EBA ITS on disclosure of the minimum requirement for own funds and eligible liabilities (MREL)
(EBA/ITS/2021/622)</t>
    </r>
  </si>
  <si>
    <t>Retained earnings: for regulatory reporting the planned dividend is deducted and only the approved ECB profit considered</t>
  </si>
  <si>
    <t>Accumulated other comprehensive income (OCI): OCI of minorities included</t>
  </si>
  <si>
    <t>Minority interest: consideration of approved ECB profit; no consideration of the minority profit which was not approved by ECB and the non-eligible minorities; OCI of minority interest considered in accumulated other comprehensive income (No. 3)</t>
  </si>
  <si>
    <t xml:space="preserve">Intangible assets after deduction of  DTL's associated to other intangible assets and after prudent amortisation </t>
  </si>
  <si>
    <t>Own credit risk reserve: includes owner part as well as minority interest part</t>
  </si>
  <si>
    <t>AT1 of minorities is fully reflected in the balance sheet position "equity attributable to non-controlling interest"</t>
  </si>
  <si>
    <t xml:space="preserve">T2 instruments: eligible T2 instruments are subject to phase out </t>
  </si>
  <si>
    <t>Cash and cash balances</t>
  </si>
  <si>
    <t xml:space="preserve">   Cash on hand</t>
  </si>
  <si>
    <t xml:space="preserve">   Cash balances at central banks</t>
  </si>
  <si>
    <t xml:space="preserve">   Other demand deposits at credit institutions</t>
  </si>
  <si>
    <t>Financial assets held for trading</t>
  </si>
  <si>
    <t xml:space="preserve">   Derivatives</t>
  </si>
  <si>
    <t xml:space="preserve">   Other financial assets held for trading</t>
  </si>
  <si>
    <t xml:space="preserve">     Pledged as collateral</t>
  </si>
  <si>
    <t>Non-trading financial assets at fair value through profit or loss</t>
  </si>
  <si>
    <t xml:space="preserve">   Equity instruments</t>
  </si>
  <si>
    <t xml:space="preserve">   Debt securities</t>
  </si>
  <si>
    <t xml:space="preserve">   Loans and advances to customers</t>
  </si>
  <si>
    <t>Financial assets at fair value through other comprehensive income</t>
  </si>
  <si>
    <t>Financial assets at amortised cost</t>
  </si>
  <si>
    <t xml:space="preserve">   Loans and advances to banks</t>
  </si>
  <si>
    <t>Finance lease receivables</t>
  </si>
  <si>
    <t xml:space="preserve">Hedge accounting derivatives </t>
  </si>
  <si>
    <t>Fair value changes of the hedged items in portfolio hedge of interest rate risk</t>
  </si>
  <si>
    <t>Property and equipment</t>
  </si>
  <si>
    <t>Investment properties</t>
  </si>
  <si>
    <t>Intangible assets</t>
  </si>
  <si>
    <t>Investments in associates and joint ventures</t>
  </si>
  <si>
    <t>Current tax assets</t>
  </si>
  <si>
    <t>Deferred tax assets</t>
  </si>
  <si>
    <t xml:space="preserve">   thereof DTA from accumulated tax loss carried forward after recoverability considerations</t>
  </si>
  <si>
    <t>Assets held for sale</t>
  </si>
  <si>
    <t>Trade and other receivables</t>
  </si>
  <si>
    <t>Other assets</t>
  </si>
  <si>
    <t>Total assets</t>
  </si>
  <si>
    <t>Financial liabilities held for trading</t>
  </si>
  <si>
    <t xml:space="preserve">   Other financial liabilities held for trading</t>
  </si>
  <si>
    <t>Financial liabilities at fair value through profit or loss</t>
  </si>
  <si>
    <t xml:space="preserve">   Deposits from customers</t>
  </si>
  <si>
    <t xml:space="preserve">   Debt securities issued</t>
  </si>
  <si>
    <t xml:space="preserve">     therof subordinated</t>
  </si>
  <si>
    <t>k*)</t>
  </si>
  <si>
    <t xml:space="preserve">   Other financial liabilities</t>
  </si>
  <si>
    <t>Financial liabilities at amortised cost</t>
  </si>
  <si>
    <t xml:space="preserve">   Deposits from banks</t>
  </si>
  <si>
    <t>k**)</t>
  </si>
  <si>
    <t>Lease liabilities</t>
  </si>
  <si>
    <t>Provisions</t>
  </si>
  <si>
    <t>Current tax liabilities</t>
  </si>
  <si>
    <t>Deferred tax liabilities</t>
  </si>
  <si>
    <t>Liabilities associated with assets held for sale</t>
  </si>
  <si>
    <t>Other liabilities</t>
  </si>
  <si>
    <t>Total liabilities</t>
  </si>
  <si>
    <t xml:space="preserve">   Equity attributable to non-controlling interests</t>
  </si>
  <si>
    <t>d, j</t>
  </si>
  <si>
    <t xml:space="preserve">   Additional equity instruments</t>
  </si>
  <si>
    <t xml:space="preserve">   Equity attributable to owners of the parent</t>
  </si>
  <si>
    <t xml:space="preserve">     Subscribed capital</t>
  </si>
  <si>
    <t xml:space="preserve">     Additional paid-in capital</t>
  </si>
  <si>
    <t xml:space="preserve">     Retained earnings and other reserves</t>
  </si>
  <si>
    <t xml:space="preserve">       Retained earnings</t>
  </si>
  <si>
    <t xml:space="preserve">       Other reserves</t>
  </si>
  <si>
    <t xml:space="preserve">       thereof cash flow hedge reserve</t>
  </si>
  <si>
    <t xml:space="preserve">       thereof own credit risk reserve</t>
  </si>
  <si>
    <t>Total shareholders' equity</t>
  </si>
  <si>
    <t>Total liabilities and equity</t>
  </si>
  <si>
    <t>1.4</t>
  </si>
  <si>
    <t>EG shows a stable development of LCR and is having a comfortable buffer well above internal and external limits.</t>
  </si>
  <si>
    <t>ERSTE Groups Average LCR Gap remains stable compared to the last disclosure average.</t>
  </si>
  <si>
    <t>Diversification of funding sources is part of the regular monitoring of HQLAs and funding sources in diverse categories.</t>
  </si>
  <si>
    <t>As per 30.06.2024, 96.6% of the HQLAs in ERSTE Group are Level 1 assets, mainly central bank reserves, central bank assets and central government assets.</t>
  </si>
  <si>
    <t>Derivative exposures and all potential collateral calls are considered in Erste Group’s LCR calculation and reported accordingly in the appropriate categories. Their impact on the LCR itself is insignificant.</t>
  </si>
  <si>
    <t>LCR for ERSTE Group is calculated for the currencies EUR, CZK and USD as significant currencies. For EUR and CZK the currency LCR is well above 100%, for USD it is below. Considering the possibility to use some EUR collateral for USD funding as well this is seen as no issue.</t>
  </si>
  <si>
    <t>D 35.11</t>
  </si>
  <si>
    <t>kgCO2e/MWh</t>
  </si>
  <si>
    <t>B 06.10, B 06.20  (upstream)</t>
  </si>
  <si>
    <t>thousand tCO2e</t>
  </si>
  <si>
    <t>Automotive</t>
  </si>
  <si>
    <t>C 29.10</t>
  </si>
  <si>
    <t>gCO2e/km</t>
  </si>
  <si>
    <t>Aviation</t>
  </si>
  <si>
    <t>n.a.</t>
  </si>
  <si>
    <t>C 23.51 (cement production)</t>
  </si>
  <si>
    <t>tCO2e/tonne cement</t>
  </si>
  <si>
    <t>C 24.10, C 24.20, C 24.51, 
C 24.52</t>
  </si>
  <si>
    <t>tCO2e/tonne steel</t>
  </si>
  <si>
    <t>Chemicals</t>
  </si>
  <si>
    <t>Power / Heat &amp; Steam production</t>
  </si>
  <si>
    <t>D 35.30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</si>
</sst>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0.0%"/>
    <numFmt numFmtId="165" formatCode="_-* #,##0.0_-;\-* #,##0.0_-;_-* &quot;-&quot;??_-;_-@_-"/>
    <numFmt numFmtId="166" formatCode="_-* #,##0.0_-;\-* #,##0.0_-;_-* &quot;-&quot;?_-;_-@_-"/>
    <numFmt numFmtId="167" formatCode="#,##0.0"/>
    <numFmt numFmtId="168" formatCode="#,##0.0;\-#,##0.0;\-"/>
    <numFmt numFmtId="169" formatCode="mmm\ yy"/>
    <numFmt numFmtId="170" formatCode="#,##0.0_ ;\-#,##0.0\ "/>
    <numFmt numFmtId="171" formatCode="#,##0.0000"/>
    <numFmt numFmtId="172" formatCode="0.000%"/>
  </numFmts>
  <fonts count="80">
    <font>
      <sz val="10"/>
      <color theme="1"/>
      <name val="Arial"/>
      <family val="2"/>
    </font>
    <font>
      <b/>
      <sz val="10"/>
      <color theme="1"/>
      <name val="Arial"/>
      <family val="2"/>
    </font>
    <font>
      <u/>
      <sz val="10"/>
      <color theme="10"/>
      <name val="Arial"/>
      <family val="2"/>
    </font>
    <font>
      <b/>
      <sz val="11"/>
      <name val="Calibri"/>
      <family val="2"/>
      <scheme val="minor"/>
    </font>
    <font>
      <sz val="11"/>
      <name val="Calibri"/>
      <family val="2"/>
      <scheme val="minor"/>
    </font>
    <font>
      <b/>
      <sz val="11"/>
      <color theme="1"/>
      <name val="Calibri"/>
      <family val="2"/>
      <scheme val="minor"/>
    </font>
    <font>
      <sz val="11"/>
      <color theme="1"/>
      <name val="Calibri"/>
      <family val="2"/>
      <scheme val="minor"/>
    </font>
    <font>
      <sz val="8"/>
      <color theme="1"/>
      <name val="Arial"/>
      <family val="2"/>
    </font>
    <font>
      <sz val="8"/>
      <name val="Arial"/>
      <family val="2"/>
    </font>
    <font>
      <sz val="10"/>
      <name val="Arial"/>
      <family val="2"/>
    </font>
    <font>
      <sz val="10"/>
      <color theme="1"/>
      <name val="Arial"/>
      <family val="2"/>
    </font>
    <font>
      <sz val="10"/>
      <color rgb="FFFF0000"/>
      <name val="Arial"/>
      <family val="2"/>
    </font>
    <font>
      <u/>
      <sz val="11"/>
      <color theme="10"/>
      <name val="Calibri"/>
      <family val="2"/>
      <scheme val="minor"/>
    </font>
    <font>
      <sz val="11"/>
      <color theme="1"/>
      <name val="Calibri"/>
      <family val="2"/>
      <charset val="238"/>
      <scheme val="minor"/>
    </font>
    <font>
      <b/>
      <strike/>
      <sz val="11"/>
      <color rgb="FFFF0000"/>
      <name val="Calibri"/>
      <family val="2"/>
      <scheme val="minor"/>
    </font>
    <font>
      <b/>
      <sz val="14"/>
      <name val="Arial"/>
      <family val="2"/>
    </font>
    <font>
      <b/>
      <sz val="10"/>
      <name val="Arial"/>
      <family val="2"/>
    </font>
    <font>
      <i/>
      <sz val="10"/>
      <name val="Arial"/>
      <family val="2"/>
    </font>
    <font>
      <strike/>
      <sz val="10"/>
      <name val="Arial"/>
      <family val="2"/>
    </font>
    <font>
      <b/>
      <sz val="12"/>
      <name val="Arial"/>
      <family val="2"/>
    </font>
    <font>
      <sz val="11"/>
      <color theme="1"/>
      <name val="Arial"/>
      <family val="2"/>
    </font>
    <font>
      <sz val="10"/>
      <color rgb="FF000000"/>
      <name val="Arial"/>
      <family val="2"/>
    </font>
    <font>
      <b/>
      <sz val="10"/>
      <color rgb="FF000000"/>
      <name val="Arial"/>
      <family val="2"/>
    </font>
    <font>
      <sz val="11"/>
      <name val="Arial"/>
      <family val="2"/>
    </font>
    <font>
      <i/>
      <sz val="10"/>
      <color theme="1"/>
      <name val="Arial"/>
      <family val="2"/>
    </font>
    <font>
      <b/>
      <sz val="20"/>
      <name val="Arial"/>
      <family val="2"/>
    </font>
    <font>
      <sz val="11"/>
      <color theme="3" tint="-0.499984740745262"/>
      <name val="Arial"/>
      <family val="2"/>
    </font>
    <font>
      <sz val="11"/>
      <color theme="3" tint="-0.499984740745262"/>
      <name val="Calibri"/>
      <family val="2"/>
      <scheme val="minor"/>
    </font>
    <font>
      <sz val="11"/>
      <color indexed="8"/>
      <name val="Calibri"/>
      <family val="2"/>
      <scheme val="minor"/>
    </font>
    <font>
      <sz val="10"/>
      <color indexed="8"/>
      <name val="Helvetica Neue"/>
    </font>
    <font>
      <sz val="10"/>
      <color rgb="FF9C0006"/>
      <name val="Arial"/>
      <family val="2"/>
    </font>
    <font>
      <b/>
      <sz val="14"/>
      <color indexed="8"/>
      <name val="Arial"/>
      <family val="2"/>
    </font>
    <font>
      <sz val="10"/>
      <color indexed="8"/>
      <name val="Arial"/>
      <family val="2"/>
    </font>
    <font>
      <i/>
      <sz val="10"/>
      <color theme="3" tint="-0.499984740745262"/>
      <name val="Arial"/>
      <family val="2"/>
    </font>
    <font>
      <b/>
      <sz val="10"/>
      <color indexed="8"/>
      <name val="Arial"/>
      <family val="2"/>
    </font>
    <font>
      <b/>
      <sz val="10"/>
      <color theme="3" tint="-0.499984740745262"/>
      <name val="Arial"/>
      <family val="2"/>
    </font>
    <font>
      <sz val="10"/>
      <color theme="3" tint="-0.499984740745262"/>
      <name val="Arial"/>
      <family val="2"/>
    </font>
    <font>
      <i/>
      <sz val="10"/>
      <color indexed="8"/>
      <name val="Arial"/>
      <family val="2"/>
    </font>
    <font>
      <sz val="10"/>
      <color indexed="60"/>
      <name val="Arial"/>
      <family val="2"/>
    </font>
    <font>
      <i/>
      <sz val="10"/>
      <color indexed="10"/>
      <name val="Arial"/>
      <family val="2"/>
    </font>
    <font>
      <b/>
      <sz val="12"/>
      <color theme="3" tint="-0.499984740745262"/>
      <name val="Arial"/>
      <family val="2"/>
    </font>
    <font>
      <b/>
      <sz val="10"/>
      <color rgb="FFFF0000"/>
      <name val="Arial"/>
      <family val="2"/>
    </font>
    <font>
      <sz val="12"/>
      <color theme="3" tint="-0.499984740745262"/>
      <name val="Arial"/>
      <family val="2"/>
    </font>
    <font>
      <i/>
      <sz val="11"/>
      <color theme="3" tint="-0.499984740745262"/>
      <name val="Calibri"/>
      <family val="2"/>
      <scheme val="minor"/>
    </font>
    <font>
      <i/>
      <sz val="10"/>
      <color rgb="FF000000"/>
      <name val="Arial"/>
      <family val="2"/>
    </font>
    <font>
      <b/>
      <i/>
      <sz val="10"/>
      <color rgb="FF000000"/>
      <name val="Arial"/>
      <family val="2"/>
    </font>
    <font>
      <b/>
      <i/>
      <sz val="10"/>
      <color theme="3" tint="-0.499984740745262"/>
      <name val="Arial"/>
      <family val="2"/>
    </font>
    <font>
      <b/>
      <i/>
      <sz val="10"/>
      <name val="Arial"/>
      <family val="2"/>
    </font>
    <font>
      <b/>
      <sz val="10"/>
      <color rgb="FF2F5773"/>
      <name val="Arial"/>
      <family val="2"/>
    </font>
    <font>
      <b/>
      <i/>
      <sz val="10"/>
      <color theme="1"/>
      <name val="Arial"/>
      <family val="2"/>
    </font>
    <font>
      <u/>
      <sz val="10"/>
      <color theme="3" tint="-0.499984740745262"/>
      <name val="Arial"/>
      <family val="2"/>
    </font>
    <font>
      <sz val="12"/>
      <color theme="3" tint="-0.499984740745262"/>
      <name val="Calibri"/>
      <family val="2"/>
      <scheme val="minor"/>
    </font>
    <font>
      <b/>
      <sz val="14"/>
      <color theme="3" tint="-0.499984740745262"/>
      <name val="Arial"/>
      <family val="2"/>
    </font>
    <font>
      <b/>
      <u/>
      <sz val="11"/>
      <name val="Arial"/>
      <family val="2"/>
    </font>
    <font>
      <i/>
      <sz val="10"/>
      <color rgb="FFFF0000"/>
      <name val="Arial"/>
      <family val="2"/>
    </font>
    <font>
      <b/>
      <u/>
      <sz val="10"/>
      <color theme="1"/>
      <name val="Arial"/>
      <family val="2"/>
    </font>
    <font>
      <b/>
      <u/>
      <sz val="10"/>
      <name val="Arial"/>
      <family val="2"/>
    </font>
    <font>
      <b/>
      <strike/>
      <sz val="10"/>
      <color rgb="FFFF0000"/>
      <name val="Arial"/>
      <family val="2"/>
    </font>
    <font>
      <sz val="10"/>
      <color theme="9" tint="-0.499984740745262"/>
      <name val="Arial"/>
      <family val="2"/>
    </font>
    <font>
      <b/>
      <sz val="10"/>
      <color theme="9" tint="-0.499984740745262"/>
      <name val="Arial"/>
      <family val="2"/>
    </font>
    <font>
      <b/>
      <sz val="11"/>
      <color rgb="FFFF0000"/>
      <name val="Arial"/>
      <family val="2"/>
    </font>
    <font>
      <b/>
      <sz val="11"/>
      <name val="Arial"/>
      <family val="2"/>
    </font>
    <font>
      <b/>
      <sz val="11"/>
      <color theme="3" tint="-0.499984740745262"/>
      <name val="Calibri"/>
      <family val="2"/>
      <scheme val="minor"/>
    </font>
    <font>
      <sz val="11"/>
      <color indexed="8"/>
      <name val="Arial"/>
      <family val="2"/>
    </font>
    <font>
      <sz val="9"/>
      <name val="Verdana"/>
      <family val="2"/>
    </font>
    <font>
      <b/>
      <sz val="9"/>
      <name val="Verdana"/>
      <family val="2"/>
    </font>
    <font>
      <i/>
      <sz val="9"/>
      <name val="Verdana"/>
      <family val="2"/>
    </font>
    <font>
      <b/>
      <u/>
      <sz val="14"/>
      <name val="Calibri"/>
      <family val="2"/>
      <scheme val="minor"/>
    </font>
    <font>
      <i/>
      <sz val="11"/>
      <color rgb="FF0070C0"/>
      <name val="Calibri"/>
      <family val="2"/>
      <scheme val="minor"/>
    </font>
    <font>
      <i/>
      <sz val="11"/>
      <name val="Calibri"/>
      <family val="2"/>
      <scheme val="minor"/>
    </font>
    <font>
      <sz val="11"/>
      <color rgb="FF0070C0"/>
      <name val="Calibri"/>
      <family val="2"/>
      <scheme val="minor"/>
    </font>
    <font>
      <b/>
      <sz val="18"/>
      <color theme="3" tint="-0.499984740745262"/>
      <name val="Arial"/>
      <family val="2"/>
    </font>
    <font>
      <b/>
      <sz val="11"/>
      <color theme="3" tint="-0.499984740745262"/>
      <name val="Arial"/>
      <family val="2"/>
    </font>
    <font>
      <b/>
      <i/>
      <u/>
      <sz val="12"/>
      <color theme="3" tint="-0.499984740745262"/>
      <name val="Arial"/>
      <family val="2"/>
    </font>
    <font>
      <u/>
      <sz val="12"/>
      <color theme="3" tint="-0.499984740745262"/>
      <name val="Arial"/>
      <family val="2"/>
    </font>
    <font>
      <b/>
      <sz val="9"/>
      <color theme="3" tint="-0.499984740745262"/>
      <name val="Arial"/>
      <family val="2"/>
    </font>
    <font>
      <u/>
      <sz val="9"/>
      <color theme="3" tint="-0.499984740745262"/>
      <name val="Arial"/>
      <family val="2"/>
    </font>
    <font>
      <sz val="9"/>
      <color theme="3" tint="-0.499984740745262"/>
      <name val="Arial"/>
      <family val="2"/>
    </font>
    <font>
      <vertAlign val="superscript"/>
      <sz val="12"/>
      <color theme="3" tint="-0.499984740745262"/>
      <name val="Arial"/>
      <family val="2"/>
    </font>
    <font>
      <u/>
      <sz val="10"/>
      <name val="Arial"/>
      <family val="2"/>
    </font>
  </fonts>
  <fills count="2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FFFFF"/>
        <bgColor indexed="64"/>
      </patternFill>
    </fill>
    <fill>
      <patternFill patternType="solid">
        <fgColor indexed="42"/>
        <bgColor indexed="64"/>
      </patternFill>
    </fill>
    <fill>
      <patternFill patternType="solid">
        <fgColor indexed="9"/>
        <bgColor indexed="64"/>
      </patternFill>
    </fill>
    <fill>
      <patternFill patternType="solid">
        <fgColor rgb="FFBFBFBF"/>
        <bgColor indexed="64"/>
      </patternFill>
    </fill>
    <fill>
      <patternFill patternType="solid">
        <fgColor rgb="FFFFFF00"/>
        <bgColor indexed="64"/>
      </patternFill>
    </fill>
    <fill>
      <patternFill patternType="solid">
        <fgColor rgb="FFFFFFCC"/>
      </patternFill>
    </fill>
    <fill>
      <patternFill patternType="solid">
        <fgColor rgb="FFFFC7CE"/>
      </patternFill>
    </fill>
    <fill>
      <patternFill patternType="solid">
        <fgColor rgb="FFFFFFFF"/>
      </patternFill>
    </fill>
    <fill>
      <patternFill patternType="solid">
        <fgColor theme="0"/>
        <bgColor rgb="FFD9E1ED"/>
      </patternFill>
    </fill>
    <fill>
      <patternFill patternType="solid">
        <fgColor theme="0"/>
      </patternFill>
    </fill>
    <fill>
      <patternFill patternType="solid">
        <fgColor theme="6" tint="0.59999389629810485"/>
        <bgColor indexed="64"/>
      </patternFill>
    </fill>
    <fill>
      <patternFill patternType="solid">
        <fgColor rgb="FF92D050"/>
        <bgColor indexed="64"/>
      </patternFill>
    </fill>
    <fill>
      <patternFill patternType="solid">
        <fgColor theme="0" tint="-0.34998626667073579"/>
        <bgColor indexed="64"/>
      </patternFill>
    </fill>
    <fill>
      <patternFill patternType="solid">
        <fgColor theme="0" tint="-0.34998626667073579"/>
        <bgColor rgb="FFD9E1ED"/>
      </patternFill>
    </fill>
  </fills>
  <borders count="29">
    <border>
      <left/>
      <right/>
      <top/>
      <bottom/>
      <diagonal/>
    </border>
    <border>
      <left style="medium">
        <color indexed="64"/>
      </left>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top style="medium">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style="dashed">
        <color theme="9" tint="-0.24994659260841701"/>
      </right>
      <top style="dashed">
        <color theme="9" tint="-0.24994659260841701"/>
      </top>
      <bottom/>
      <diagonal/>
    </border>
    <border>
      <left style="thin">
        <color indexed="64"/>
      </left>
      <right style="dashed">
        <color theme="9" tint="-0.24994659260841701"/>
      </right>
      <top style="dashed">
        <color theme="9" tint="-0.499984740745262"/>
      </top>
      <bottom style="dashed">
        <color theme="9" tint="-0.499984740745262"/>
      </bottom>
      <diagonal/>
    </border>
    <border>
      <left style="thin">
        <color indexed="64"/>
      </left>
      <right style="dashed">
        <color theme="9" tint="-0.24994659260841701"/>
      </right>
      <top style="dashed">
        <color theme="9" tint="-0.499984740745262"/>
      </top>
      <bottom style="dashed">
        <color theme="9" tint="-0.24994659260841701"/>
      </bottom>
      <diagonal/>
    </border>
    <border>
      <left style="dashed">
        <color theme="9" tint="-0.499984740745262"/>
      </left>
      <right style="dashed">
        <color theme="9" tint="-0.499984740745262"/>
      </right>
      <top style="dashed">
        <color theme="9" tint="-0.499984740745262"/>
      </top>
      <bottom style="dashed">
        <color theme="9" tint="-0.499984740745262"/>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s>
  <cellStyleXfs count="46">
    <xf numFmtId="0" fontId="0" fillId="0" borderId="0"/>
    <xf numFmtId="0" fontId="2" fillId="0" borderId="0" applyNumberFormat="0" applyFill="0" applyBorder="0" applyAlignment="0" applyProtection="0"/>
    <xf numFmtId="0" fontId="6" fillId="0" borderId="0"/>
    <xf numFmtId="0" fontId="9" fillId="0" borderId="0">
      <alignment vertical="center"/>
    </xf>
    <xf numFmtId="3" fontId="9" fillId="7" borderId="3" applyFont="0">
      <alignment horizontal="right" vertical="center"/>
      <protection locked="0"/>
    </xf>
    <xf numFmtId="0" fontId="13" fillId="0" borderId="0"/>
    <xf numFmtId="0" fontId="12" fillId="0" borderId="0" applyNumberFormat="0" applyFill="0" applyBorder="0" applyAlignment="0" applyProtection="0"/>
    <xf numFmtId="0" fontId="9" fillId="0" borderId="0">
      <alignment vertical="center"/>
    </xf>
    <xf numFmtId="9" fontId="6" fillId="0" borderId="0" applyFont="0" applyFill="0" applyBorder="0" applyAlignment="0" applyProtection="0"/>
    <xf numFmtId="0" fontId="25" fillId="8" borderId="17" applyNumberFormat="0" applyFill="0" applyBorder="0" applyAlignment="0" applyProtection="0">
      <alignment horizontal="left"/>
    </xf>
    <xf numFmtId="0" fontId="19" fillId="0" borderId="0" applyNumberFormat="0" applyFill="0" applyBorder="0" applyAlignment="0" applyProtection="0"/>
    <xf numFmtId="0" fontId="9" fillId="0" borderId="0"/>
    <xf numFmtId="0" fontId="9" fillId="0" borderId="0"/>
    <xf numFmtId="9" fontId="10" fillId="0" borderId="0" applyFont="0" applyFill="0" applyBorder="0" applyAlignment="0" applyProtection="0"/>
    <xf numFmtId="0" fontId="28" fillId="0" borderId="0"/>
    <xf numFmtId="0" fontId="29" fillId="0" borderId="0" applyNumberFormat="0" applyFill="0" applyBorder="0" applyProtection="0">
      <alignment vertical="top" wrapText="1"/>
    </xf>
    <xf numFmtId="0" fontId="6" fillId="0" borderId="0"/>
    <xf numFmtId="43" fontId="6" fillId="0" borderId="0" applyFont="0" applyFill="0" applyBorder="0" applyAlignment="0" applyProtection="0"/>
    <xf numFmtId="0" fontId="9" fillId="0" borderId="0"/>
    <xf numFmtId="0" fontId="9" fillId="0" borderId="0"/>
    <xf numFmtId="0" fontId="16" fillId="0" borderId="0" applyNumberFormat="0" applyFill="0" applyAlignment="0" applyProtection="0"/>
    <xf numFmtId="0" fontId="16" fillId="0" borderId="18" applyNumberFormat="0" applyFont="0" applyFill="0" applyBorder="0" applyAlignment="0" applyProtection="0"/>
    <xf numFmtId="43" fontId="10" fillId="0" borderId="0" applyFont="0" applyFill="0" applyBorder="0" applyAlignment="0" applyProtection="0"/>
    <xf numFmtId="49" fontId="16" fillId="0" borderId="5" applyNumberFormat="0" applyFill="0" applyAlignment="0" applyProtection="0"/>
    <xf numFmtId="49" fontId="16" fillId="0" borderId="5" applyNumberFormat="0" applyFill="0" applyAlignment="0" applyProtection="0"/>
    <xf numFmtId="0" fontId="16" fillId="0" borderId="0" applyNumberFormat="0" applyFill="0" applyAlignment="0" applyProtection="0"/>
    <xf numFmtId="0" fontId="9" fillId="0" borderId="0"/>
    <xf numFmtId="0" fontId="9" fillId="0" borderId="0"/>
    <xf numFmtId="0" fontId="9" fillId="0" borderId="0"/>
    <xf numFmtId="0" fontId="9" fillId="0" borderId="0"/>
    <xf numFmtId="0" fontId="6" fillId="11" borderId="19" applyNumberFormat="0" applyFont="0" applyAlignment="0" applyProtection="0"/>
    <xf numFmtId="0" fontId="30" fillId="12" borderId="0" applyNumberFormat="0" applyBorder="0" applyAlignment="0" applyProtection="0"/>
    <xf numFmtId="0" fontId="31" fillId="0" borderId="0"/>
    <xf numFmtId="43" fontId="28" fillId="0" borderId="0" applyFont="0" applyFill="0" applyBorder="0" applyAlignment="0" applyProtection="0"/>
    <xf numFmtId="9" fontId="28" fillId="0" borderId="0" applyFont="0" applyFill="0" applyBorder="0" applyAlignment="0" applyProtection="0"/>
    <xf numFmtId="0" fontId="28" fillId="0" borderId="0"/>
    <xf numFmtId="43" fontId="28" fillId="0" borderId="0" applyFont="0" applyFill="0" applyBorder="0" applyAlignment="0" applyProtection="0"/>
    <xf numFmtId="9" fontId="28" fillId="0" borderId="0" applyFont="0" applyFill="0" applyBorder="0" applyAlignment="0" applyProtection="0"/>
    <xf numFmtId="0" fontId="10" fillId="0" borderId="0"/>
    <xf numFmtId="43" fontId="10" fillId="0" borderId="0" applyFont="0" applyFill="0" applyBorder="0" applyAlignment="0" applyProtection="0"/>
    <xf numFmtId="9" fontId="10" fillId="0" borderId="0" applyFont="0" applyFill="0" applyBorder="0" applyAlignment="0" applyProtection="0"/>
    <xf numFmtId="0" fontId="13" fillId="0" borderId="0"/>
    <xf numFmtId="0" fontId="9" fillId="0" borderId="0"/>
    <xf numFmtId="0" fontId="6" fillId="0" borderId="0"/>
    <xf numFmtId="0" fontId="16" fillId="8" borderId="7" applyFont="0" applyBorder="0">
      <alignment horizontal="center" wrapText="1"/>
    </xf>
    <xf numFmtId="0" fontId="2" fillId="0" borderId="0" applyNumberFormat="0" applyFill="0" applyBorder="0" applyAlignment="0" applyProtection="0"/>
  </cellStyleXfs>
  <cellXfs count="1113">
    <xf numFmtId="0" fontId="0" fillId="0" borderId="0" xfId="0"/>
    <xf numFmtId="0" fontId="1" fillId="0" borderId="0" xfId="2" applyFont="1"/>
    <xf numFmtId="0" fontId="4" fillId="0" borderId="3" xfId="2" applyFont="1" applyBorder="1"/>
    <xf numFmtId="0" fontId="6" fillId="3" borderId="0" xfId="2" applyFill="1"/>
    <xf numFmtId="0" fontId="4" fillId="3" borderId="3" xfId="2" applyFont="1" applyFill="1" applyBorder="1" applyAlignment="1">
      <alignment horizontal="center" vertical="center"/>
    </xf>
    <xf numFmtId="0" fontId="4" fillId="3" borderId="0" xfId="2" applyFont="1" applyFill="1"/>
    <xf numFmtId="0" fontId="1" fillId="0" borderId="0" xfId="2" applyFont="1" applyAlignment="1">
      <alignment wrapText="1"/>
    </xf>
    <xf numFmtId="0" fontId="10" fillId="0" borderId="3" xfId="2" applyFont="1" applyBorder="1" applyAlignment="1">
      <alignment vertical="center" wrapText="1"/>
    </xf>
    <xf numFmtId="0" fontId="1" fillId="0" borderId="3" xfId="2" applyFont="1" applyBorder="1" applyAlignment="1">
      <alignment vertical="center" wrapText="1"/>
    </xf>
    <xf numFmtId="0" fontId="10" fillId="0" borderId="0" xfId="2" applyFont="1"/>
    <xf numFmtId="0" fontId="10" fillId="0" borderId="3" xfId="2" applyFont="1" applyBorder="1" applyAlignment="1">
      <alignment vertical="center"/>
    </xf>
    <xf numFmtId="0" fontId="16" fillId="0" borderId="3" xfId="2" applyFont="1" applyBorder="1" applyAlignment="1">
      <alignment horizontal="center" vertical="center" wrapText="1"/>
    </xf>
    <xf numFmtId="0" fontId="9" fillId="0" borderId="3" xfId="2" applyFont="1" applyBorder="1" applyAlignment="1">
      <alignment vertical="center"/>
    </xf>
    <xf numFmtId="0" fontId="10" fillId="0" borderId="0" xfId="2" applyFont="1" applyAlignment="1">
      <alignment vertical="center"/>
    </xf>
    <xf numFmtId="0" fontId="21" fillId="0" borderId="3" xfId="2" applyFont="1" applyBorder="1" applyAlignment="1">
      <alignment vertical="center" wrapText="1"/>
    </xf>
    <xf numFmtId="0" fontId="22" fillId="0" borderId="3" xfId="2" applyFont="1" applyBorder="1" applyAlignment="1">
      <alignment vertical="center" wrapText="1"/>
    </xf>
    <xf numFmtId="0" fontId="10" fillId="3" borderId="3" xfId="2" applyFont="1" applyFill="1" applyBorder="1" applyAlignment="1">
      <alignment horizontal="center" vertical="center" wrapText="1"/>
    </xf>
    <xf numFmtId="0" fontId="1" fillId="3" borderId="3" xfId="2" applyFont="1" applyFill="1" applyBorder="1" applyAlignment="1">
      <alignment horizontal="center" vertical="center" wrapText="1"/>
    </xf>
    <xf numFmtId="0" fontId="1" fillId="3" borderId="3" xfId="2" applyFont="1" applyFill="1" applyBorder="1" applyAlignment="1">
      <alignment vertical="center" wrapText="1"/>
    </xf>
    <xf numFmtId="0" fontId="10" fillId="3" borderId="3" xfId="2" applyFont="1" applyFill="1" applyBorder="1" applyAlignment="1">
      <alignment vertical="center" wrapText="1"/>
    </xf>
    <xf numFmtId="0" fontId="9" fillId="3" borderId="3" xfId="2" applyFont="1" applyFill="1" applyBorder="1" applyAlignment="1">
      <alignment horizontal="center" vertical="center" wrapText="1"/>
    </xf>
    <xf numFmtId="0" fontId="1" fillId="0" borderId="3" xfId="2" applyFont="1" applyBorder="1" applyAlignment="1">
      <alignment horizontal="center" vertical="center"/>
    </xf>
    <xf numFmtId="0" fontId="1" fillId="3" borderId="3" xfId="2" applyFont="1" applyFill="1" applyBorder="1" applyAlignment="1">
      <alignment horizontal="left" vertical="center" wrapText="1"/>
    </xf>
    <xf numFmtId="0" fontId="10" fillId="0" borderId="0" xfId="2" applyFont="1" applyAlignment="1">
      <alignment wrapText="1"/>
    </xf>
    <xf numFmtId="0" fontId="10" fillId="0" borderId="3" xfId="2" applyFont="1" applyBorder="1"/>
    <xf numFmtId="0" fontId="5" fillId="3" borderId="3" xfId="2" applyFont="1" applyFill="1" applyBorder="1"/>
    <xf numFmtId="0" fontId="4" fillId="3" borderId="3" xfId="2" applyFont="1" applyFill="1" applyBorder="1" applyAlignment="1">
      <alignment horizontal="center"/>
    </xf>
    <xf numFmtId="0" fontId="4" fillId="3" borderId="3" xfId="2" applyFont="1" applyFill="1" applyBorder="1"/>
    <xf numFmtId="0" fontId="4" fillId="3" borderId="3" xfId="2" applyFont="1" applyFill="1" applyBorder="1" applyAlignment="1">
      <alignment horizontal="left" indent="2"/>
    </xf>
    <xf numFmtId="0" fontId="10" fillId="0" borderId="0" xfId="2" applyFont="1" applyAlignment="1">
      <alignment vertical="center" wrapText="1"/>
    </xf>
    <xf numFmtId="0" fontId="9" fillId="0" borderId="3" xfId="2" applyFont="1" applyBorder="1" applyAlignment="1">
      <alignment horizontal="center" vertical="center" wrapText="1"/>
    </xf>
    <xf numFmtId="0" fontId="10" fillId="0" borderId="3" xfId="2" applyFont="1" applyBorder="1" applyAlignment="1">
      <alignment horizontal="center" vertical="center" wrapText="1"/>
    </xf>
    <xf numFmtId="0" fontId="10" fillId="0" borderId="3" xfId="2" applyFont="1" applyBorder="1" applyAlignment="1">
      <alignment horizontal="center" vertical="center"/>
    </xf>
    <xf numFmtId="0" fontId="10" fillId="0" borderId="9" xfId="2" applyFont="1" applyBorder="1" applyAlignment="1">
      <alignment horizontal="center" vertical="center" wrapText="1"/>
    </xf>
    <xf numFmtId="0" fontId="9" fillId="0" borderId="3" xfId="2" applyFont="1" applyBorder="1" applyAlignment="1">
      <alignment vertical="center" wrapText="1"/>
    </xf>
    <xf numFmtId="0" fontId="10" fillId="3" borderId="16" xfId="2" applyFont="1" applyFill="1" applyBorder="1" applyAlignment="1">
      <alignment vertical="center" wrapText="1"/>
    </xf>
    <xf numFmtId="0" fontId="10" fillId="3" borderId="11" xfId="2" applyFont="1" applyFill="1" applyBorder="1" applyAlignment="1">
      <alignment vertical="center" wrapText="1"/>
    </xf>
    <xf numFmtId="0" fontId="10" fillId="0" borderId="11" xfId="2" applyFont="1" applyBorder="1" applyAlignment="1">
      <alignment vertical="center" wrapText="1"/>
    </xf>
    <xf numFmtId="0" fontId="2" fillId="0" borderId="0" xfId="1"/>
    <xf numFmtId="0" fontId="32" fillId="0" borderId="0" xfId="32" applyFont="1"/>
    <xf numFmtId="0" fontId="31" fillId="13" borderId="0" xfId="32" applyFill="1" applyAlignment="1">
      <alignment horizontal="left" vertical="center"/>
    </xf>
    <xf numFmtId="0" fontId="31" fillId="13" borderId="0" xfId="32" applyFill="1" applyAlignment="1">
      <alignment vertical="center"/>
    </xf>
    <xf numFmtId="0" fontId="32" fillId="13" borderId="0" xfId="32" applyFont="1" applyFill="1" applyAlignment="1">
      <alignment horizontal="center" wrapText="1"/>
    </xf>
    <xf numFmtId="165" fontId="33" fillId="13" borderId="0" xfId="33" applyNumberFormat="1" applyFont="1" applyFill="1" applyAlignment="1">
      <alignment horizontal="right" wrapText="1"/>
    </xf>
    <xf numFmtId="0" fontId="34" fillId="13" borderId="3" xfId="32" applyFont="1" applyFill="1" applyBorder="1" applyAlignment="1">
      <alignment horizontal="center" vertical="center" wrapText="1"/>
    </xf>
    <xf numFmtId="14" fontId="35" fillId="13" borderId="3" xfId="32" applyNumberFormat="1" applyFont="1" applyFill="1" applyBorder="1" applyAlignment="1">
      <alignment horizontal="center" vertical="center" wrapText="1"/>
    </xf>
    <xf numFmtId="0" fontId="32" fillId="13" borderId="3" xfId="32" applyFont="1" applyFill="1" applyBorder="1" applyAlignment="1">
      <alignment horizontal="center" vertical="center" wrapText="1"/>
    </xf>
    <xf numFmtId="165" fontId="35" fillId="13" borderId="3" xfId="33" applyNumberFormat="1" applyFont="1" applyFill="1" applyBorder="1" applyAlignment="1">
      <alignment horizontal="right" vertical="center" wrapText="1"/>
    </xf>
    <xf numFmtId="0" fontId="32" fillId="13" borderId="9" xfId="32" applyFont="1" applyFill="1" applyBorder="1" applyAlignment="1">
      <alignment horizontal="left" vertical="center" wrapText="1"/>
    </xf>
    <xf numFmtId="165" fontId="36" fillId="13" borderId="3" xfId="33" applyNumberFormat="1" applyFont="1" applyFill="1" applyBorder="1" applyAlignment="1">
      <alignment horizontal="right" vertical="center" wrapText="1"/>
    </xf>
    <xf numFmtId="166" fontId="32" fillId="0" borderId="0" xfId="32" applyNumberFormat="1" applyFont="1"/>
    <xf numFmtId="165" fontId="36" fillId="0" borderId="3" xfId="33" applyNumberFormat="1" applyFont="1" applyFill="1" applyBorder="1" applyAlignment="1">
      <alignment horizontal="right" vertical="center" wrapText="1"/>
    </xf>
    <xf numFmtId="0" fontId="31" fillId="0" borderId="0" xfId="32"/>
    <xf numFmtId="0" fontId="31" fillId="13" borderId="0" xfId="32" applyFill="1" applyAlignment="1">
      <alignment horizontal="left" vertical="center" wrapText="1"/>
    </xf>
    <xf numFmtId="0" fontId="31" fillId="13" borderId="10" xfId="32" applyFill="1" applyBorder="1" applyAlignment="1">
      <alignment horizontal="left" vertical="center" wrapText="1"/>
    </xf>
    <xf numFmtId="0" fontId="31" fillId="13" borderId="12" xfId="32" applyFill="1" applyBorder="1" applyAlignment="1">
      <alignment horizontal="left" vertical="center" wrapText="1"/>
    </xf>
    <xf numFmtId="0" fontId="32" fillId="0" borderId="3" xfId="32" applyFont="1" applyBorder="1" applyAlignment="1">
      <alignment horizontal="center" vertical="center"/>
    </xf>
    <xf numFmtId="165" fontId="36" fillId="13" borderId="3" xfId="33" applyNumberFormat="1" applyFont="1" applyFill="1" applyBorder="1" applyAlignment="1">
      <alignment horizontal="center" vertical="center" wrapText="1"/>
    </xf>
    <xf numFmtId="0" fontId="34" fillId="2" borderId="3" xfId="32" applyFont="1" applyFill="1" applyBorder="1" applyAlignment="1">
      <alignment horizontal="left" vertical="center" wrapText="1"/>
    </xf>
    <xf numFmtId="0" fontId="34" fillId="2" borderId="8" xfId="32" applyFont="1" applyFill="1" applyBorder="1" applyAlignment="1">
      <alignment horizontal="left" vertical="center" wrapText="1"/>
    </xf>
    <xf numFmtId="0" fontId="34" fillId="2" borderId="7" xfId="32" applyFont="1" applyFill="1" applyBorder="1" applyAlignment="1">
      <alignment vertical="center" wrapText="1"/>
    </xf>
    <xf numFmtId="0" fontId="34" fillId="2" borderId="8" xfId="32" applyFont="1" applyFill="1" applyBorder="1" applyAlignment="1">
      <alignment vertical="center" wrapText="1"/>
    </xf>
    <xf numFmtId="0" fontId="34" fillId="2" borderId="9" xfId="32" applyFont="1" applyFill="1" applyBorder="1" applyAlignment="1">
      <alignment vertical="center" wrapText="1"/>
    </xf>
    <xf numFmtId="0" fontId="34" fillId="2" borderId="3" xfId="32" applyFont="1" applyFill="1" applyBorder="1" applyAlignment="1">
      <alignment horizontal="center" vertical="center" wrapText="1"/>
    </xf>
    <xf numFmtId="0" fontId="34" fillId="13" borderId="7" xfId="32" applyFont="1" applyFill="1" applyBorder="1" applyAlignment="1">
      <alignment vertical="center" wrapText="1"/>
    </xf>
    <xf numFmtId="10" fontId="32" fillId="13" borderId="3" xfId="32" applyNumberFormat="1" applyFont="1" applyFill="1" applyBorder="1" applyAlignment="1">
      <alignment horizontal="right" vertical="center" wrapText="1"/>
    </xf>
    <xf numFmtId="10" fontId="36" fillId="13" borderId="3" xfId="32" applyNumberFormat="1" applyFont="1" applyFill="1" applyBorder="1" applyAlignment="1">
      <alignment horizontal="right" vertical="center" wrapText="1"/>
    </xf>
    <xf numFmtId="0" fontId="34" fillId="2" borderId="8" xfId="32" applyFont="1" applyFill="1" applyBorder="1" applyAlignment="1">
      <alignment horizontal="left" vertical="center"/>
    </xf>
    <xf numFmtId="0" fontId="32" fillId="0" borderId="3" xfId="32" applyFont="1" applyBorder="1" applyAlignment="1">
      <alignment horizontal="center" vertical="center" wrapText="1"/>
    </xf>
    <xf numFmtId="0" fontId="32" fillId="0" borderId="9" xfId="32" applyFont="1" applyBorder="1" applyAlignment="1">
      <alignment horizontal="left" vertical="center" wrapText="1"/>
    </xf>
    <xf numFmtId="10" fontId="32" fillId="0" borderId="3" xfId="32" applyNumberFormat="1" applyFont="1" applyBorder="1" applyAlignment="1">
      <alignment horizontal="right" vertical="center" wrapText="1"/>
    </xf>
    <xf numFmtId="10" fontId="36" fillId="0" borderId="3" xfId="32" applyNumberFormat="1" applyFont="1" applyBorder="1" applyAlignment="1">
      <alignment horizontal="right" vertical="center" wrapText="1"/>
    </xf>
    <xf numFmtId="0" fontId="32" fillId="0" borderId="9" xfId="32" applyFont="1" applyBorder="1" applyAlignment="1">
      <alignment horizontal="left" vertical="center" wrapText="1" indent="1"/>
    </xf>
    <xf numFmtId="10" fontId="32" fillId="0" borderId="3" xfId="34" applyNumberFormat="1" applyFont="1" applyFill="1" applyBorder="1" applyAlignment="1">
      <alignment horizontal="right" vertical="center" wrapText="1"/>
    </xf>
    <xf numFmtId="10" fontId="36" fillId="13" borderId="3" xfId="34" applyNumberFormat="1" applyFont="1" applyFill="1" applyBorder="1" applyAlignment="1">
      <alignment horizontal="right" vertical="center" wrapText="1"/>
    </xf>
    <xf numFmtId="0" fontId="32" fillId="13" borderId="9" xfId="32" applyFont="1" applyFill="1" applyBorder="1" applyAlignment="1">
      <alignment horizontal="left" vertical="center" wrapText="1" indent="1"/>
    </xf>
    <xf numFmtId="0" fontId="32" fillId="2" borderId="3" xfId="32" applyFont="1" applyFill="1" applyBorder="1" applyAlignment="1">
      <alignment horizontal="center" vertical="center" wrapText="1"/>
    </xf>
    <xf numFmtId="0" fontId="32" fillId="2" borderId="7" xfId="32" applyFont="1" applyFill="1" applyBorder="1" applyAlignment="1">
      <alignment horizontal="left" vertical="center" wrapText="1"/>
    </xf>
    <xf numFmtId="0" fontId="32" fillId="2" borderId="8" xfId="32" applyFont="1" applyFill="1" applyBorder="1" applyAlignment="1">
      <alignment horizontal="left" vertical="center" wrapText="1"/>
    </xf>
    <xf numFmtId="0" fontId="32" fillId="2" borderId="9" xfId="32" applyFont="1" applyFill="1" applyBorder="1" applyAlignment="1">
      <alignment horizontal="left" vertical="center" wrapText="1"/>
    </xf>
    <xf numFmtId="0" fontId="32" fillId="13" borderId="8" xfId="32" applyFont="1" applyFill="1" applyBorder="1" applyAlignment="1">
      <alignment horizontal="left" vertical="center" wrapText="1"/>
    </xf>
    <xf numFmtId="10" fontId="10" fillId="13" borderId="3" xfId="32" applyNumberFormat="1" applyFont="1" applyFill="1" applyBorder="1" applyAlignment="1">
      <alignment horizontal="right" vertical="center" wrapText="1"/>
    </xf>
    <xf numFmtId="0" fontId="36" fillId="0" borderId="0" xfId="35" applyFont="1"/>
    <xf numFmtId="0" fontId="31" fillId="0" borderId="0" xfId="32" applyAlignment="1">
      <alignment horizontal="left" vertical="center"/>
    </xf>
    <xf numFmtId="0" fontId="33" fillId="0" borderId="0" xfId="35" applyFont="1" applyAlignment="1">
      <alignment horizontal="right"/>
    </xf>
    <xf numFmtId="0" fontId="35" fillId="13" borderId="3" xfId="35" applyFont="1" applyFill="1" applyBorder="1" applyAlignment="1">
      <alignment horizontal="center" vertical="center" wrapText="1"/>
    </xf>
    <xf numFmtId="0" fontId="35" fillId="0" borderId="3" xfId="35" applyFont="1" applyBorder="1" applyAlignment="1">
      <alignment horizontal="center" vertical="center" wrapText="1"/>
    </xf>
    <xf numFmtId="0" fontId="36" fillId="13" borderId="3" xfId="35" applyFont="1" applyFill="1" applyBorder="1" applyAlignment="1">
      <alignment horizontal="center" vertical="center" wrapText="1"/>
    </xf>
    <xf numFmtId="0" fontId="36" fillId="13" borderId="7" xfId="35" applyFont="1" applyFill="1" applyBorder="1" applyAlignment="1">
      <alignment horizontal="left" vertical="center" wrapText="1"/>
    </xf>
    <xf numFmtId="167" fontId="36" fillId="13" borderId="3" xfId="36" applyNumberFormat="1" applyFont="1" applyFill="1" applyBorder="1" applyAlignment="1">
      <alignment horizontal="right" vertical="center" wrapText="1"/>
    </xf>
    <xf numFmtId="0" fontId="35" fillId="13" borderId="7" xfId="35" applyFont="1" applyFill="1" applyBorder="1" applyAlignment="1">
      <alignment horizontal="left" vertical="center" wrapText="1"/>
    </xf>
    <xf numFmtId="167" fontId="35" fillId="13" borderId="3" xfId="36" applyNumberFormat="1" applyFont="1" applyFill="1" applyBorder="1" applyAlignment="1">
      <alignment horizontal="right" vertical="center" wrapText="1"/>
    </xf>
    <xf numFmtId="0" fontId="35" fillId="0" borderId="0" xfId="35" applyFont="1"/>
    <xf numFmtId="167" fontId="36" fillId="13" borderId="3" xfId="35" applyNumberFormat="1" applyFont="1" applyFill="1" applyBorder="1" applyAlignment="1">
      <alignment horizontal="right" vertical="center" wrapText="1"/>
    </xf>
    <xf numFmtId="0" fontId="36" fillId="13" borderId="9" xfId="35" applyFont="1" applyFill="1" applyBorder="1" applyAlignment="1">
      <alignment horizontal="left" vertical="center"/>
    </xf>
    <xf numFmtId="167" fontId="35" fillId="0" borderId="3" xfId="36" applyNumberFormat="1" applyFont="1" applyFill="1" applyBorder="1" applyAlignment="1">
      <alignment horizontal="right" vertical="center" wrapText="1"/>
    </xf>
    <xf numFmtId="0" fontId="9" fillId="13" borderId="7" xfId="35" applyFont="1" applyFill="1" applyBorder="1" applyAlignment="1">
      <alignment horizontal="left" vertical="center" wrapText="1"/>
    </xf>
    <xf numFmtId="0" fontId="41" fillId="0" borderId="0" xfId="35" applyFont="1"/>
    <xf numFmtId="0" fontId="36" fillId="0" borderId="0" xfId="2" applyFont="1"/>
    <xf numFmtId="0" fontId="36" fillId="0" borderId="0" xfId="2" applyFont="1" applyAlignment="1">
      <alignment vertical="center"/>
    </xf>
    <xf numFmtId="0" fontId="40" fillId="13" borderId="0" xfId="38" applyFont="1" applyFill="1" applyAlignment="1">
      <alignment vertical="center" wrapText="1"/>
    </xf>
    <xf numFmtId="0" fontId="42" fillId="0" borderId="0" xfId="2" applyFont="1"/>
    <xf numFmtId="0" fontId="43" fillId="0" borderId="0" xfId="14" applyFont="1" applyAlignment="1">
      <alignment horizontal="right"/>
    </xf>
    <xf numFmtId="0" fontId="7" fillId="0" borderId="6" xfId="2" applyFont="1" applyBorder="1" applyAlignment="1">
      <alignment wrapText="1"/>
    </xf>
    <xf numFmtId="0" fontId="35" fillId="0" borderId="3" xfId="2" applyFont="1" applyBorder="1" applyAlignment="1">
      <alignment horizontal="center" vertical="center" wrapText="1"/>
    </xf>
    <xf numFmtId="0" fontId="7" fillId="0" borderId="5" xfId="2" applyFont="1" applyBorder="1" applyAlignment="1">
      <alignment wrapText="1"/>
    </xf>
    <xf numFmtId="0" fontId="7" fillId="0" borderId="4" xfId="2" applyFont="1" applyBorder="1" applyAlignment="1">
      <alignment wrapText="1"/>
    </xf>
    <xf numFmtId="169" fontId="35" fillId="0" borderId="3" xfId="2" applyNumberFormat="1" applyFont="1" applyBorder="1" applyAlignment="1">
      <alignment horizontal="center" vertical="center" wrapText="1"/>
    </xf>
    <xf numFmtId="167" fontId="36" fillId="0" borderId="3" xfId="2" applyNumberFormat="1" applyFont="1" applyBorder="1" applyAlignment="1">
      <alignment vertical="center" wrapText="1"/>
    </xf>
    <xf numFmtId="0" fontId="36" fillId="0" borderId="3" xfId="2" applyFont="1" applyBorder="1" applyAlignment="1">
      <alignment horizontal="center" vertical="center" wrapText="1"/>
    </xf>
    <xf numFmtId="0" fontId="27" fillId="0" borderId="0" xfId="2" applyFont="1"/>
    <xf numFmtId="167" fontId="35" fillId="0" borderId="3" xfId="2" applyNumberFormat="1" applyFont="1" applyBorder="1" applyAlignment="1">
      <alignment vertical="center" wrapText="1"/>
    </xf>
    <xf numFmtId="167" fontId="36" fillId="0" borderId="0" xfId="2" applyNumberFormat="1" applyFont="1"/>
    <xf numFmtId="167" fontId="36" fillId="0" borderId="3" xfId="35" applyNumberFormat="1" applyFont="1" applyBorder="1" applyAlignment="1">
      <alignment horizontal="center" vertical="center" wrapText="1"/>
    </xf>
    <xf numFmtId="167" fontId="35" fillId="0" borderId="3" xfId="35" applyNumberFormat="1" applyFont="1" applyBorder="1" applyAlignment="1">
      <alignment horizontal="center" vertical="center" wrapText="1"/>
    </xf>
    <xf numFmtId="0" fontId="36" fillId="0" borderId="3" xfId="35" applyFont="1" applyBorder="1" applyAlignment="1">
      <alignment horizontal="center" vertical="center" wrapText="1"/>
    </xf>
    <xf numFmtId="0" fontId="9" fillId="13" borderId="9" xfId="35" applyFont="1" applyFill="1" applyBorder="1" applyAlignment="1">
      <alignment horizontal="left" vertical="center" indent="1"/>
    </xf>
    <xf numFmtId="0" fontId="36" fillId="13" borderId="9" xfId="35" applyFont="1" applyFill="1" applyBorder="1" applyAlignment="1">
      <alignment horizontal="left" vertical="center" indent="1"/>
    </xf>
    <xf numFmtId="0" fontId="35" fillId="2" borderId="8" xfId="35" applyFont="1" applyFill="1" applyBorder="1" applyAlignment="1">
      <alignment vertical="center"/>
    </xf>
    <xf numFmtId="0" fontId="36" fillId="13" borderId="9" xfId="35" applyFont="1" applyFill="1" applyBorder="1" applyAlignment="1">
      <alignment horizontal="left" vertical="center" wrapText="1" indent="1"/>
    </xf>
    <xf numFmtId="0" fontId="36" fillId="13" borderId="3" xfId="35" applyFont="1" applyFill="1" applyBorder="1" applyAlignment="1">
      <alignment horizontal="left" vertical="center" wrapText="1"/>
    </xf>
    <xf numFmtId="0" fontId="36" fillId="0" borderId="0" xfId="2" applyFont="1" applyAlignment="1">
      <alignment horizontal="center" vertical="center"/>
    </xf>
    <xf numFmtId="0" fontId="36" fillId="0" borderId="3" xfId="2" applyFont="1" applyBorder="1" applyAlignment="1">
      <alignment horizontal="center" vertical="center"/>
    </xf>
    <xf numFmtId="0" fontId="27" fillId="0" borderId="3" xfId="14" applyFont="1" applyBorder="1" applyAlignment="1">
      <alignment horizontal="center" vertical="center"/>
    </xf>
    <xf numFmtId="0" fontId="16" fillId="0" borderId="0" xfId="2" applyFont="1" applyAlignment="1">
      <alignment vertical="center"/>
    </xf>
    <xf numFmtId="0" fontId="33" fillId="0" borderId="0" xfId="14" applyFont="1" applyAlignment="1">
      <alignment horizontal="right"/>
    </xf>
    <xf numFmtId="0" fontId="1" fillId="6" borderId="3" xfId="2" applyFont="1" applyFill="1" applyBorder="1" applyAlignment="1">
      <alignment horizontal="center" vertical="center" wrapText="1"/>
    </xf>
    <xf numFmtId="0" fontId="16" fillId="6" borderId="3" xfId="2" applyFont="1" applyFill="1" applyBorder="1" applyAlignment="1">
      <alignment horizontal="center" vertical="center" wrapText="1"/>
    </xf>
    <xf numFmtId="0" fontId="9" fillId="8" borderId="3" xfId="3" applyFill="1" applyBorder="1" applyAlignment="1">
      <alignment horizontal="left" vertical="center" wrapText="1"/>
    </xf>
    <xf numFmtId="168" fontId="9" fillId="0" borderId="3" xfId="39" applyNumberFormat="1" applyFont="1" applyFill="1" applyBorder="1" applyAlignment="1" applyProtection="1">
      <alignment horizontal="right" vertical="center" wrapText="1"/>
      <protection locked="0"/>
    </xf>
    <xf numFmtId="168" fontId="9" fillId="0" borderId="3" xfId="39" quotePrefix="1" applyNumberFormat="1" applyFont="1" applyFill="1" applyBorder="1" applyAlignment="1" applyProtection="1">
      <alignment horizontal="right" vertical="center" wrapText="1"/>
      <protection locked="0"/>
    </xf>
    <xf numFmtId="164" fontId="9" fillId="4" borderId="3" xfId="40" applyNumberFormat="1" applyFont="1" applyFill="1" applyBorder="1" applyAlignment="1" applyProtection="1">
      <alignment horizontal="right" vertical="center" wrapText="1"/>
      <protection locked="0"/>
    </xf>
    <xf numFmtId="0" fontId="36" fillId="0" borderId="0" xfId="14" applyFont="1"/>
    <xf numFmtId="0" fontId="10" fillId="0" borderId="3" xfId="2" quotePrefix="1" applyFont="1" applyBorder="1" applyAlignment="1">
      <alignment horizontal="center" vertical="center"/>
    </xf>
    <xf numFmtId="170" fontId="32" fillId="13" borderId="3" xfId="39" applyNumberFormat="1" applyFont="1" applyFill="1" applyBorder="1" applyAlignment="1">
      <alignment horizontal="right" vertical="center" wrapText="1"/>
    </xf>
    <xf numFmtId="10" fontId="32" fillId="13" borderId="3" xfId="38" applyNumberFormat="1" applyFont="1" applyFill="1" applyBorder="1" applyAlignment="1">
      <alignment horizontal="right" vertical="center" wrapText="1"/>
    </xf>
    <xf numFmtId="49" fontId="10" fillId="0" borderId="3" xfId="2" applyNumberFormat="1" applyFont="1" applyBorder="1" applyAlignment="1"/>
    <xf numFmtId="0" fontId="1" fillId="0" borderId="3" xfId="2" applyFont="1" applyBorder="1"/>
    <xf numFmtId="0" fontId="10" fillId="6" borderId="13" xfId="2" applyFont="1" applyFill="1" applyBorder="1" applyAlignment="1">
      <alignment horizontal="center" vertical="center" wrapText="1"/>
    </xf>
    <xf numFmtId="0" fontId="9" fillId="6" borderId="13" xfId="2" applyFont="1" applyFill="1" applyBorder="1" applyAlignment="1">
      <alignment horizontal="center" vertical="center" wrapText="1"/>
    </xf>
    <xf numFmtId="0" fontId="10" fillId="6" borderId="11" xfId="2" applyFont="1" applyFill="1" applyBorder="1" applyAlignment="1">
      <alignment horizontal="center" vertical="center" wrapText="1"/>
    </xf>
    <xf numFmtId="0" fontId="9" fillId="0" borderId="3" xfId="3" applyBorder="1" applyAlignment="1">
      <alignment horizontal="left" vertical="center" wrapText="1"/>
    </xf>
    <xf numFmtId="0" fontId="10" fillId="0" borderId="0" xfId="41" applyFont="1"/>
    <xf numFmtId="0" fontId="10" fillId="0" borderId="0" xfId="41" applyFont="1" applyAlignment="1">
      <alignment vertical="center"/>
    </xf>
    <xf numFmtId="0" fontId="10" fillId="0" borderId="5" xfId="2" applyFont="1" applyBorder="1"/>
    <xf numFmtId="0" fontId="21" fillId="6" borderId="3" xfId="41" applyFont="1" applyFill="1" applyBorder="1" applyAlignment="1">
      <alignment horizontal="center" vertical="center" wrapText="1"/>
    </xf>
    <xf numFmtId="170" fontId="9" fillId="0" borderId="3" xfId="39" applyNumberFormat="1" applyFont="1" applyBorder="1" applyAlignment="1">
      <alignment vertical="center" wrapText="1"/>
    </xf>
    <xf numFmtId="0" fontId="41" fillId="0" borderId="0" xfId="41" applyFont="1"/>
    <xf numFmtId="0" fontId="11" fillId="0" borderId="0" xfId="41" applyFont="1"/>
    <xf numFmtId="170" fontId="9" fillId="0" borderId="3" xfId="39" applyNumberFormat="1" applyFont="1" applyFill="1" applyBorder="1" applyAlignment="1">
      <alignment vertical="center" wrapText="1"/>
    </xf>
    <xf numFmtId="170" fontId="9" fillId="0" borderId="3" xfId="39" quotePrefix="1" applyNumberFormat="1" applyFont="1" applyFill="1" applyBorder="1" applyAlignment="1">
      <alignment vertical="center" wrapText="1"/>
    </xf>
    <xf numFmtId="0" fontId="21" fillId="0" borderId="3" xfId="41" applyFont="1" applyBorder="1" applyAlignment="1">
      <alignment horizontal="center" vertical="center" wrapText="1"/>
    </xf>
    <xf numFmtId="0" fontId="16" fillId="0" borderId="3" xfId="41" applyFont="1" applyBorder="1" applyAlignment="1">
      <alignment vertical="center" wrapText="1"/>
    </xf>
    <xf numFmtId="170" fontId="10" fillId="0" borderId="3" xfId="39" quotePrefix="1" applyNumberFormat="1" applyFont="1" applyFill="1" applyBorder="1" applyAlignment="1">
      <alignment vertical="center"/>
    </xf>
    <xf numFmtId="0" fontId="9" fillId="0" borderId="0" xfId="41" applyFont="1"/>
    <xf numFmtId="0" fontId="9" fillId="0" borderId="0" xfId="41" applyFont="1" applyAlignment="1">
      <alignment vertical="center"/>
    </xf>
    <xf numFmtId="0" fontId="16" fillId="0" borderId="0" xfId="2" applyFont="1"/>
    <xf numFmtId="0" fontId="9" fillId="0" borderId="0" xfId="2" applyFont="1" applyAlignment="1">
      <alignment horizontal="center"/>
    </xf>
    <xf numFmtId="0" fontId="9" fillId="0" borderId="0" xfId="2" applyFont="1"/>
    <xf numFmtId="0" fontId="9" fillId="0" borderId="5" xfId="2" applyFont="1" applyBorder="1"/>
    <xf numFmtId="0" fontId="9" fillId="0" borderId="4" xfId="2" applyFont="1" applyBorder="1"/>
    <xf numFmtId="0" fontId="16" fillId="4" borderId="7" xfId="41" applyFont="1" applyFill="1" applyBorder="1" applyAlignment="1">
      <alignment horizontal="centerContinuous" vertical="center"/>
    </xf>
    <xf numFmtId="43" fontId="16" fillId="4" borderId="9" xfId="39" applyFont="1" applyFill="1" applyBorder="1" applyAlignment="1">
      <alignment horizontal="centerContinuous" vertical="center"/>
    </xf>
    <xf numFmtId="0" fontId="9" fillId="0" borderId="3" xfId="41" applyFont="1" applyBorder="1" applyAlignment="1">
      <alignment vertical="center" wrapText="1"/>
    </xf>
    <xf numFmtId="168" fontId="9" fillId="0" borderId="3" xfId="39" quotePrefix="1" applyNumberFormat="1" applyFont="1" applyBorder="1" applyAlignment="1">
      <alignment vertical="center"/>
    </xf>
    <xf numFmtId="168" fontId="9" fillId="0" borderId="3" xfId="39" applyNumberFormat="1" applyFont="1" applyBorder="1"/>
    <xf numFmtId="0" fontId="9" fillId="6" borderId="3" xfId="41" applyFont="1" applyFill="1" applyBorder="1" applyAlignment="1">
      <alignment vertical="center" wrapText="1"/>
    </xf>
    <xf numFmtId="168" fontId="9" fillId="0" borderId="3" xfId="39" quotePrefix="1" applyNumberFormat="1" applyFont="1" applyBorder="1" applyAlignment="1">
      <alignment vertical="center" wrapText="1"/>
    </xf>
    <xf numFmtId="0" fontId="9" fillId="0" borderId="3" xfId="41" applyFont="1" applyBorder="1" applyAlignment="1">
      <alignment horizontal="justify" vertical="top"/>
    </xf>
    <xf numFmtId="0" fontId="9" fillId="0" borderId="3" xfId="41" quotePrefix="1" applyFont="1" applyBorder="1" applyAlignment="1">
      <alignment vertical="center" wrapText="1"/>
    </xf>
    <xf numFmtId="0" fontId="9" fillId="0" borderId="3" xfId="2" applyFont="1" applyBorder="1" applyAlignment="1">
      <alignment horizontal="justify" vertical="top" wrapText="1"/>
    </xf>
    <xf numFmtId="0" fontId="9" fillId="0" borderId="3" xfId="41" applyFont="1" applyBorder="1" applyAlignment="1">
      <alignment horizontal="justify" vertical="top" wrapText="1"/>
    </xf>
    <xf numFmtId="0" fontId="9" fillId="0" borderId="3" xfId="2" applyFont="1" applyBorder="1" applyAlignment="1">
      <alignment horizontal="justify" vertical="top"/>
    </xf>
    <xf numFmtId="0" fontId="16" fillId="0" borderId="3" xfId="41" applyFont="1" applyBorder="1"/>
    <xf numFmtId="0" fontId="9" fillId="0" borderId="3" xfId="41" applyFont="1" applyBorder="1"/>
    <xf numFmtId="10" fontId="9" fillId="0" borderId="3" xfId="40" quotePrefix="1" applyNumberFormat="1" applyFont="1" applyBorder="1" applyAlignment="1">
      <alignment vertical="center" wrapText="1"/>
    </xf>
    <xf numFmtId="10" fontId="9" fillId="0" borderId="3" xfId="40" applyNumberFormat="1" applyFont="1" applyBorder="1"/>
    <xf numFmtId="10" fontId="9" fillId="0" borderId="3" xfId="40" quotePrefix="1" applyNumberFormat="1" applyFont="1" applyFill="1" applyBorder="1" applyAlignment="1">
      <alignment vertical="center" wrapText="1"/>
    </xf>
    <xf numFmtId="10" fontId="9" fillId="0" borderId="3" xfId="40" applyNumberFormat="1" applyFont="1" applyFill="1" applyBorder="1"/>
    <xf numFmtId="10" fontId="9" fillId="0" borderId="3" xfId="40" quotePrefix="1" applyNumberFormat="1" applyFont="1" applyBorder="1" applyAlignment="1">
      <alignment vertical="center"/>
    </xf>
    <xf numFmtId="168" fontId="9" fillId="0" borderId="3" xfId="39" quotePrefix="1" applyNumberFormat="1" applyFont="1" applyBorder="1" applyAlignment="1"/>
    <xf numFmtId="168" fontId="9" fillId="0" borderId="3" xfId="39" quotePrefix="1" applyNumberFormat="1" applyFont="1" applyBorder="1" applyAlignment="1">
      <alignment wrapText="1"/>
    </xf>
    <xf numFmtId="0" fontId="9" fillId="0" borderId="0" xfId="41" applyFont="1" applyAlignment="1">
      <alignment horizontal="center"/>
    </xf>
    <xf numFmtId="43" fontId="9" fillId="0" borderId="0" xfId="39" applyFont="1" applyAlignment="1">
      <alignment vertical="center"/>
    </xf>
    <xf numFmtId="43" fontId="9" fillId="0" borderId="0" xfId="39" applyFont="1"/>
    <xf numFmtId="0" fontId="10" fillId="14" borderId="0" xfId="41" applyFont="1" applyFill="1"/>
    <xf numFmtId="0" fontId="31" fillId="14" borderId="0" xfId="32" applyFill="1" applyAlignment="1">
      <alignment horizontal="left" vertical="center"/>
    </xf>
    <xf numFmtId="0" fontId="22" fillId="14" borderId="0" xfId="2" applyFont="1" applyFill="1" applyAlignment="1">
      <alignment vertical="center" wrapText="1"/>
    </xf>
    <xf numFmtId="0" fontId="22" fillId="14" borderId="0" xfId="2" applyFont="1" applyFill="1" applyAlignment="1">
      <alignment horizontal="left" vertical="center" wrapText="1"/>
    </xf>
    <xf numFmtId="165" fontId="33" fillId="15" borderId="0" xfId="33" applyNumberFormat="1" applyFont="1" applyFill="1" applyAlignment="1">
      <alignment horizontal="right" wrapText="1"/>
    </xf>
    <xf numFmtId="0" fontId="1" fillId="14" borderId="3" xfId="2" applyFont="1" applyFill="1" applyBorder="1" applyAlignment="1">
      <alignment horizontal="center" vertical="center" wrapText="1"/>
    </xf>
    <xf numFmtId="0" fontId="22" fillId="3" borderId="3" xfId="41" applyFont="1" applyFill="1" applyBorder="1" applyAlignment="1">
      <alignment vertical="center" wrapText="1"/>
    </xf>
    <xf numFmtId="168" fontId="10" fillId="14" borderId="3" xfId="39" quotePrefix="1" applyNumberFormat="1" applyFont="1" applyFill="1" applyBorder="1" applyAlignment="1">
      <alignment vertical="center" wrapText="1"/>
    </xf>
    <xf numFmtId="0" fontId="10" fillId="0" borderId="3" xfId="41" applyFont="1" applyBorder="1"/>
    <xf numFmtId="14" fontId="36" fillId="13" borderId="3" xfId="32" applyNumberFormat="1" applyFont="1" applyFill="1" applyBorder="1" applyAlignment="1">
      <alignment horizontal="center" vertical="center" wrapText="1"/>
    </xf>
    <xf numFmtId="0" fontId="9" fillId="0" borderId="10" xfId="2" applyFont="1" applyBorder="1" applyAlignment="1">
      <alignment horizontal="center"/>
    </xf>
    <xf numFmtId="0" fontId="9" fillId="0" borderId="12" xfId="2" applyFont="1" applyBorder="1"/>
    <xf numFmtId="0" fontId="9" fillId="0" borderId="15" xfId="2" applyFont="1" applyBorder="1"/>
    <xf numFmtId="0" fontId="15" fillId="0" borderId="0" xfId="32" applyFont="1" applyAlignment="1">
      <alignment horizontal="left" vertical="center"/>
    </xf>
    <xf numFmtId="0" fontId="9" fillId="0" borderId="3" xfId="41" applyFont="1" applyBorder="1" applyAlignment="1">
      <alignment horizontal="center" vertical="center"/>
    </xf>
    <xf numFmtId="0" fontId="9" fillId="6" borderId="3" xfId="41" applyFont="1" applyFill="1" applyBorder="1" applyAlignment="1">
      <alignment horizontal="center" vertical="center" wrapText="1"/>
    </xf>
    <xf numFmtId="0" fontId="9" fillId="0" borderId="3" xfId="41" applyFont="1" applyBorder="1" applyAlignment="1">
      <alignment horizontal="center" vertical="center" wrapText="1"/>
    </xf>
    <xf numFmtId="0" fontId="9" fillId="2" borderId="3" xfId="41" applyFont="1" applyFill="1" applyBorder="1" applyAlignment="1">
      <alignment horizontal="center"/>
    </xf>
    <xf numFmtId="0" fontId="16" fillId="2" borderId="3" xfId="41" applyFont="1" applyFill="1" applyBorder="1" applyAlignment="1">
      <alignment horizontal="justify" vertical="top"/>
    </xf>
    <xf numFmtId="168" fontId="9" fillId="2" borderId="3" xfId="39" quotePrefix="1" applyNumberFormat="1" applyFont="1" applyFill="1" applyBorder="1" applyAlignment="1">
      <alignment vertical="center" wrapText="1"/>
    </xf>
    <xf numFmtId="168" fontId="9" fillId="2" borderId="3" xfId="39" applyNumberFormat="1" applyFont="1" applyFill="1" applyBorder="1"/>
    <xf numFmtId="0" fontId="9" fillId="2" borderId="3" xfId="41" applyFont="1" applyFill="1" applyBorder="1" applyAlignment="1">
      <alignment horizontal="justify" vertical="top"/>
    </xf>
    <xf numFmtId="0" fontId="9" fillId="0" borderId="3" xfId="41" applyFont="1" applyBorder="1" applyAlignment="1">
      <alignment horizontal="left" vertical="center" wrapText="1"/>
    </xf>
    <xf numFmtId="0" fontId="9" fillId="2" borderId="3" xfId="41" applyFont="1" applyFill="1" applyBorder="1" applyAlignment="1">
      <alignment horizontal="center" vertical="center"/>
    </xf>
    <xf numFmtId="0" fontId="16" fillId="2" borderId="3" xfId="41" applyFont="1" applyFill="1" applyBorder="1" applyAlignment="1">
      <alignment horizontal="justify" vertical="center"/>
    </xf>
    <xf numFmtId="0" fontId="9" fillId="2" borderId="3" xfId="41" applyFont="1" applyFill="1" applyBorder="1" applyAlignment="1">
      <alignment horizontal="center" vertical="center" wrapText="1"/>
    </xf>
    <xf numFmtId="0" fontId="16" fillId="2" borderId="3" xfId="2" applyFont="1" applyFill="1" applyBorder="1" applyAlignment="1">
      <alignment horizontal="justify" vertical="top"/>
    </xf>
    <xf numFmtId="0" fontId="9" fillId="0" borderId="3" xfId="2" applyFont="1" applyBorder="1" applyAlignment="1">
      <alignment horizontal="center" vertical="center"/>
    </xf>
    <xf numFmtId="0" fontId="10" fillId="14" borderId="3" xfId="41" applyFont="1" applyFill="1" applyBorder="1"/>
    <xf numFmtId="0" fontId="21" fillId="3" borderId="3" xfId="41" applyFont="1" applyFill="1" applyBorder="1" applyAlignment="1">
      <alignment horizontal="left" vertical="center" wrapText="1"/>
    </xf>
    <xf numFmtId="0" fontId="44" fillId="3" borderId="3" xfId="41" applyFont="1" applyFill="1" applyBorder="1" applyAlignment="1">
      <alignment horizontal="left" vertical="center" wrapText="1"/>
    </xf>
    <xf numFmtId="0" fontId="17" fillId="3" borderId="3" xfId="41" applyFont="1" applyFill="1" applyBorder="1" applyAlignment="1">
      <alignment horizontal="left" vertical="center" wrapText="1"/>
    </xf>
    <xf numFmtId="0" fontId="36" fillId="13" borderId="0" xfId="14" applyFont="1" applyFill="1" applyAlignment="1">
      <alignment horizontal="left" wrapText="1"/>
    </xf>
    <xf numFmtId="0" fontId="35" fillId="13" borderId="0" xfId="14" applyFont="1" applyFill="1" applyAlignment="1">
      <alignment horizontal="left" vertical="center" wrapText="1"/>
    </xf>
    <xf numFmtId="0" fontId="36" fillId="13" borderId="0" xfId="14" applyFont="1" applyFill="1" applyAlignment="1">
      <alignment horizontal="left" vertical="center" wrapText="1"/>
    </xf>
    <xf numFmtId="0" fontId="36" fillId="13" borderId="5" xfId="14" applyFont="1" applyFill="1" applyBorder="1" applyAlignment="1">
      <alignment horizontal="left" wrapText="1"/>
    </xf>
    <xf numFmtId="0" fontId="35" fillId="0" borderId="0" xfId="14" applyFont="1"/>
    <xf numFmtId="0" fontId="36" fillId="13" borderId="3" xfId="14" applyFont="1" applyFill="1" applyBorder="1" applyAlignment="1">
      <alignment horizontal="center" vertical="center" wrapText="1"/>
    </xf>
    <xf numFmtId="14" fontId="36" fillId="13" borderId="3" xfId="14" applyNumberFormat="1" applyFont="1" applyFill="1" applyBorder="1" applyAlignment="1">
      <alignment horizontal="center" vertical="center" wrapText="1"/>
    </xf>
    <xf numFmtId="0" fontId="36" fillId="13" borderId="13" xfId="14" applyFont="1" applyFill="1" applyBorder="1" applyAlignment="1">
      <alignment horizontal="center" vertical="center" wrapText="1"/>
    </xf>
    <xf numFmtId="1" fontId="36" fillId="13" borderId="13" xfId="14" applyNumberFormat="1" applyFont="1" applyFill="1" applyBorder="1" applyAlignment="1">
      <alignment horizontal="right" vertical="center" wrapText="1"/>
    </xf>
    <xf numFmtId="0" fontId="36" fillId="13" borderId="9" xfId="14" applyFont="1" applyFill="1" applyBorder="1" applyAlignment="1">
      <alignment horizontal="left" wrapText="1"/>
    </xf>
    <xf numFmtId="164" fontId="36" fillId="13" borderId="3" xfId="14" applyNumberFormat="1" applyFont="1" applyFill="1" applyBorder="1" applyAlignment="1">
      <alignment horizontal="right" vertical="center" wrapText="1"/>
    </xf>
    <xf numFmtId="0" fontId="22" fillId="0" borderId="0" xfId="14" applyFont="1"/>
    <xf numFmtId="0" fontId="21" fillId="0" borderId="0" xfId="14" applyFont="1"/>
    <xf numFmtId="0" fontId="35" fillId="13" borderId="0" xfId="14" applyFont="1" applyFill="1" applyAlignment="1">
      <alignment vertical="center"/>
    </xf>
    <xf numFmtId="14" fontId="35" fillId="13" borderId="0" xfId="14" applyNumberFormat="1" applyFont="1" applyFill="1" applyAlignment="1">
      <alignment horizontal="left" wrapText="1"/>
    </xf>
    <xf numFmtId="0" fontId="46" fillId="13" borderId="4" xfId="14" applyFont="1" applyFill="1" applyBorder="1" applyAlignment="1">
      <alignment horizontal="left" vertical="center" wrapText="1"/>
    </xf>
    <xf numFmtId="0" fontId="35" fillId="13" borderId="3" xfId="14" applyFont="1" applyFill="1" applyBorder="1" applyAlignment="1">
      <alignment horizontal="center" vertical="center" wrapText="1"/>
    </xf>
    <xf numFmtId="0" fontId="33" fillId="13" borderId="8" xfId="14" applyFont="1" applyFill="1" applyBorder="1" applyAlignment="1">
      <alignment horizontal="left" vertical="center" indent="1"/>
    </xf>
    <xf numFmtId="0" fontId="35" fillId="13" borderId="8" xfId="14" applyFont="1" applyFill="1" applyBorder="1" applyAlignment="1">
      <alignment vertical="center"/>
    </xf>
    <xf numFmtId="0" fontId="36" fillId="13" borderId="7" xfId="14" applyFont="1" applyFill="1" applyBorder="1" applyAlignment="1">
      <alignment vertical="center"/>
    </xf>
    <xf numFmtId="0" fontId="33" fillId="13" borderId="8" xfId="14" applyFont="1" applyFill="1" applyBorder="1" applyAlignment="1">
      <alignment horizontal="left" vertical="center" wrapText="1" indent="1"/>
    </xf>
    <xf numFmtId="166" fontId="36" fillId="0" borderId="0" xfId="14" applyNumberFormat="1" applyFont="1"/>
    <xf numFmtId="0" fontId="33" fillId="13" borderId="8" xfId="14" applyFont="1" applyFill="1" applyBorder="1" applyAlignment="1">
      <alignment horizontal="left" vertical="center" wrapText="1" indent="2"/>
    </xf>
    <xf numFmtId="0" fontId="35" fillId="13" borderId="7" xfId="14" applyFont="1" applyFill="1" applyBorder="1" applyAlignment="1">
      <alignment vertical="center"/>
    </xf>
    <xf numFmtId="0" fontId="36" fillId="13" borderId="3" xfId="14" applyFont="1" applyFill="1" applyBorder="1" applyAlignment="1">
      <alignment horizontal="left" wrapText="1"/>
    </xf>
    <xf numFmtId="0" fontId="36" fillId="13" borderId="3" xfId="14" applyFont="1" applyFill="1" applyBorder="1" applyAlignment="1">
      <alignment horizontal="left" vertical="center" wrapText="1"/>
    </xf>
    <xf numFmtId="0" fontId="36" fillId="13" borderId="7" xfId="14" applyFont="1" applyFill="1" applyBorder="1" applyAlignment="1">
      <alignment horizontal="left" vertical="center" wrapText="1"/>
    </xf>
    <xf numFmtId="0" fontId="33" fillId="13" borderId="7" xfId="14" applyFont="1" applyFill="1" applyBorder="1" applyAlignment="1">
      <alignment horizontal="left" vertical="center" wrapText="1"/>
    </xf>
    <xf numFmtId="0" fontId="35" fillId="13" borderId="7" xfId="14" applyFont="1" applyFill="1" applyBorder="1" applyAlignment="1">
      <alignment horizontal="left" vertical="center" wrapText="1"/>
    </xf>
    <xf numFmtId="0" fontId="36" fillId="13" borderId="3" xfId="14" applyFont="1" applyFill="1" applyBorder="1" applyAlignment="1">
      <alignment horizontal="centerContinuous" vertical="center"/>
    </xf>
    <xf numFmtId="0" fontId="36" fillId="13" borderId="0" xfId="14" applyFont="1" applyFill="1" applyAlignment="1">
      <alignment horizontal="centerContinuous" vertical="center"/>
    </xf>
    <xf numFmtId="0" fontId="36" fillId="0" borderId="3" xfId="14" applyFont="1" applyBorder="1" applyAlignment="1">
      <alignment horizontal="center" vertical="center"/>
    </xf>
    <xf numFmtId="0" fontId="36" fillId="2" borderId="8" xfId="14" applyFont="1" applyFill="1" applyBorder="1" applyAlignment="1">
      <alignment vertical="center"/>
    </xf>
    <xf numFmtId="0" fontId="36" fillId="2" borderId="9" xfId="14" applyFont="1" applyFill="1" applyBorder="1" applyAlignment="1">
      <alignment vertical="center"/>
    </xf>
    <xf numFmtId="0" fontId="36" fillId="4" borderId="7" xfId="14" applyFont="1" applyFill="1" applyBorder="1" applyAlignment="1">
      <alignment horizontal="left" vertical="center" wrapText="1"/>
    </xf>
    <xf numFmtId="0" fontId="36" fillId="4" borderId="8" xfId="14" applyFont="1" applyFill="1" applyBorder="1" applyAlignment="1">
      <alignment horizontal="left" vertical="center" wrapText="1"/>
    </xf>
    <xf numFmtId="0" fontId="36" fillId="4" borderId="9" xfId="14" applyFont="1" applyFill="1" applyBorder="1" applyAlignment="1">
      <alignment horizontal="left" vertical="center" wrapText="1"/>
    </xf>
    <xf numFmtId="0" fontId="36" fillId="13" borderId="0" xfId="14" applyFont="1" applyFill="1" applyAlignment="1">
      <alignment horizontal="center" vertical="center" wrapText="1"/>
    </xf>
    <xf numFmtId="14" fontId="35" fillId="13" borderId="7" xfId="14" applyNumberFormat="1" applyFont="1" applyFill="1" applyBorder="1" applyAlignment="1">
      <alignment horizontal="left" wrapText="1"/>
    </xf>
    <xf numFmtId="0" fontId="46" fillId="13" borderId="10" xfId="14" applyFont="1" applyFill="1" applyBorder="1" applyAlignment="1">
      <alignment horizontal="left" vertical="center" wrapText="1"/>
    </xf>
    <xf numFmtId="0" fontId="35" fillId="0" borderId="12" xfId="14" applyFont="1" applyBorder="1" applyAlignment="1">
      <alignment horizontal="center" vertical="center" wrapText="1"/>
    </xf>
    <xf numFmtId="0" fontId="46" fillId="13" borderId="15" xfId="14" applyFont="1" applyFill="1" applyBorder="1" applyAlignment="1">
      <alignment horizontal="left" vertical="center" wrapText="1"/>
    </xf>
    <xf numFmtId="0" fontId="35" fillId="13" borderId="3" xfId="14" applyFont="1" applyFill="1" applyBorder="1" applyAlignment="1">
      <alignment horizontal="left" vertical="center" wrapText="1"/>
    </xf>
    <xf numFmtId="0" fontId="35" fillId="2" borderId="8" xfId="14" applyFont="1" applyFill="1" applyBorder="1" applyAlignment="1">
      <alignment vertical="center" wrapText="1"/>
    </xf>
    <xf numFmtId="0" fontId="35" fillId="2" borderId="9" xfId="14" applyFont="1" applyFill="1" applyBorder="1" applyAlignment="1">
      <alignment vertical="center" wrapText="1"/>
    </xf>
    <xf numFmtId="0" fontId="36" fillId="5" borderId="11" xfId="14" applyFont="1" applyFill="1" applyBorder="1" applyAlignment="1">
      <alignment horizontal="center" vertical="center" wrapText="1"/>
    </xf>
    <xf numFmtId="0" fontId="36" fillId="5" borderId="5" xfId="14" applyFont="1" applyFill="1" applyBorder="1" applyAlignment="1">
      <alignment vertical="center"/>
    </xf>
    <xf numFmtId="0" fontId="36" fillId="5" borderId="3" xfId="14" applyFont="1" applyFill="1" applyBorder="1" applyAlignment="1">
      <alignment horizontal="center" vertical="center" wrapText="1"/>
    </xf>
    <xf numFmtId="0" fontId="36" fillId="5" borderId="8" xfId="14" applyFont="1" applyFill="1" applyBorder="1" applyAlignment="1">
      <alignment vertical="center"/>
    </xf>
    <xf numFmtId="0" fontId="33" fillId="4" borderId="3" xfId="14" applyFont="1" applyFill="1" applyBorder="1" applyAlignment="1">
      <alignment horizontal="left" vertical="center" wrapText="1"/>
    </xf>
    <xf numFmtId="164" fontId="35" fillId="13" borderId="3" xfId="14" applyNumberFormat="1" applyFont="1" applyFill="1" applyBorder="1" applyAlignment="1">
      <alignment horizontal="right" vertical="center" wrapText="1"/>
    </xf>
    <xf numFmtId="0" fontId="35" fillId="5" borderId="3" xfId="14" applyFont="1" applyFill="1" applyBorder="1" applyAlignment="1">
      <alignment horizontal="center" vertical="center" wrapText="1"/>
    </xf>
    <xf numFmtId="0" fontId="36" fillId="5" borderId="7" xfId="14" applyFont="1" applyFill="1" applyBorder="1" applyAlignment="1">
      <alignment vertical="center"/>
    </xf>
    <xf numFmtId="49" fontId="9" fillId="0" borderId="0" xfId="2" applyNumberFormat="1" applyFont="1"/>
    <xf numFmtId="49" fontId="9" fillId="0" borderId="0" xfId="2" applyNumberFormat="1" applyFont="1" applyAlignment="1">
      <alignment vertical="center"/>
    </xf>
    <xf numFmtId="49" fontId="9" fillId="3" borderId="0" xfId="2" applyNumberFormat="1" applyFont="1" applyFill="1" applyAlignment="1">
      <alignment vertical="center" wrapText="1"/>
    </xf>
    <xf numFmtId="49" fontId="9" fillId="3" borderId="6" xfId="2" applyNumberFormat="1" applyFont="1" applyFill="1" applyBorder="1" applyAlignment="1">
      <alignment vertical="center" wrapText="1"/>
    </xf>
    <xf numFmtId="49" fontId="9" fillId="3" borderId="5" xfId="2" applyNumberFormat="1" applyFont="1" applyFill="1" applyBorder="1" applyAlignment="1">
      <alignment vertical="center" wrapText="1"/>
    </xf>
    <xf numFmtId="49" fontId="9" fillId="3" borderId="4" xfId="2" applyNumberFormat="1" applyFont="1" applyFill="1" applyBorder="1" applyAlignment="1">
      <alignment vertical="center" wrapText="1"/>
    </xf>
    <xf numFmtId="49" fontId="9" fillId="3" borderId="3" xfId="2" applyNumberFormat="1" applyFont="1" applyFill="1" applyBorder="1" applyAlignment="1">
      <alignment horizontal="center" vertical="center" wrapText="1"/>
    </xf>
    <xf numFmtId="49" fontId="9" fillId="3" borderId="3" xfId="2" applyNumberFormat="1" applyFont="1" applyFill="1" applyBorder="1" applyAlignment="1">
      <alignment vertical="center" wrapText="1"/>
    </xf>
    <xf numFmtId="168" fontId="9" fillId="3" borderId="3" xfId="39" applyNumberFormat="1" applyFont="1" applyFill="1" applyBorder="1" applyAlignment="1">
      <alignment vertical="center" wrapText="1"/>
    </xf>
    <xf numFmtId="49" fontId="17" fillId="3" borderId="3" xfId="2" applyNumberFormat="1" applyFont="1" applyFill="1" applyBorder="1" applyAlignment="1">
      <alignment horizontal="center" vertical="center" wrapText="1"/>
    </xf>
    <xf numFmtId="49" fontId="17" fillId="3" borderId="3" xfId="2" applyNumberFormat="1" applyFont="1" applyFill="1" applyBorder="1" applyAlignment="1">
      <alignment horizontal="left" vertical="center" wrapText="1" indent="1"/>
    </xf>
    <xf numFmtId="49" fontId="47" fillId="3" borderId="3" xfId="2" applyNumberFormat="1" applyFont="1" applyFill="1" applyBorder="1" applyAlignment="1">
      <alignment horizontal="center" vertical="center" wrapText="1"/>
    </xf>
    <xf numFmtId="49" fontId="47" fillId="3" borderId="3" xfId="2" applyNumberFormat="1" applyFont="1" applyFill="1" applyBorder="1" applyAlignment="1">
      <alignment vertical="center" wrapText="1"/>
    </xf>
    <xf numFmtId="168" fontId="9" fillId="3" borderId="3" xfId="39" quotePrefix="1" applyNumberFormat="1" applyFont="1" applyFill="1" applyBorder="1" applyAlignment="1">
      <alignment vertical="center" wrapText="1"/>
    </xf>
    <xf numFmtId="49" fontId="9" fillId="3" borderId="0" xfId="2" applyNumberFormat="1" applyFont="1" applyFill="1"/>
    <xf numFmtId="49" fontId="9" fillId="3" borderId="11" xfId="2" applyNumberFormat="1" applyFont="1" applyFill="1" applyBorder="1" applyAlignment="1">
      <alignment horizontal="center" vertical="center" wrapText="1"/>
    </xf>
    <xf numFmtId="49" fontId="9" fillId="0" borderId="3" xfId="2" applyNumberFormat="1" applyFont="1" applyBorder="1" applyAlignment="1">
      <alignment horizontal="center" vertical="center"/>
    </xf>
    <xf numFmtId="49" fontId="17" fillId="3" borderId="3" xfId="2" applyNumberFormat="1" applyFont="1" applyFill="1" applyBorder="1" applyAlignment="1">
      <alignment horizontal="left" vertical="center" wrapText="1" indent="2"/>
    </xf>
    <xf numFmtId="168" fontId="47" fillId="4" borderId="3" xfId="39" applyNumberFormat="1" applyFont="1" applyFill="1" applyBorder="1" applyAlignment="1">
      <alignment vertical="center" wrapText="1"/>
    </xf>
    <xf numFmtId="0" fontId="48" fillId="0" borderId="0" xfId="2" applyFont="1" applyAlignment="1">
      <alignment vertical="center"/>
    </xf>
    <xf numFmtId="0" fontId="1" fillId="0" borderId="3" xfId="2" applyFont="1" applyBorder="1" applyAlignment="1">
      <alignment horizontal="center" vertical="center" wrapText="1"/>
    </xf>
    <xf numFmtId="0" fontId="9" fillId="0" borderId="3" xfId="2" applyFont="1" applyBorder="1" applyAlignment="1">
      <alignment wrapText="1"/>
    </xf>
    <xf numFmtId="0" fontId="47" fillId="0" borderId="3" xfId="2" applyFont="1" applyBorder="1" applyAlignment="1">
      <alignment horizontal="center" vertical="center"/>
    </xf>
    <xf numFmtId="0" fontId="47" fillId="0" borderId="3" xfId="2" applyFont="1" applyBorder="1" applyAlignment="1">
      <alignment wrapText="1"/>
    </xf>
    <xf numFmtId="0" fontId="21" fillId="0" borderId="0" xfId="2" applyFont="1"/>
    <xf numFmtId="0" fontId="21" fillId="0" borderId="0" xfId="2" applyFont="1" applyAlignment="1">
      <alignment vertical="center"/>
    </xf>
    <xf numFmtId="49" fontId="22" fillId="0" borderId="3" xfId="2" applyNumberFormat="1" applyFont="1" applyBorder="1" applyAlignment="1">
      <alignment horizontal="center" vertical="center" wrapText="1"/>
    </xf>
    <xf numFmtId="168" fontId="21" fillId="0" borderId="11" xfId="39" applyNumberFormat="1" applyFont="1" applyBorder="1" applyAlignment="1">
      <alignment horizontal="right" vertical="center" wrapText="1"/>
    </xf>
    <xf numFmtId="49" fontId="21" fillId="0" borderId="3" xfId="2" applyNumberFormat="1" applyFont="1" applyBorder="1" applyAlignment="1">
      <alignment horizontal="center" vertical="center" wrapText="1"/>
    </xf>
    <xf numFmtId="168" fontId="21" fillId="0" borderId="3" xfId="39" applyNumberFormat="1" applyFont="1" applyBorder="1" applyAlignment="1">
      <alignment horizontal="right" vertical="center" wrapText="1"/>
    </xf>
    <xf numFmtId="0" fontId="21" fillId="0" borderId="3" xfId="2" applyFont="1" applyBorder="1" applyAlignment="1">
      <alignment horizontal="center" vertical="center" wrapText="1"/>
    </xf>
    <xf numFmtId="0" fontId="21" fillId="0" borderId="3" xfId="2" applyFont="1" applyBorder="1" applyAlignment="1">
      <alignment horizontal="left" vertical="center" wrapText="1"/>
    </xf>
    <xf numFmtId="168" fontId="21" fillId="4" borderId="3" xfId="39" applyNumberFormat="1" applyFont="1" applyFill="1" applyBorder="1" applyAlignment="1">
      <alignment horizontal="right" vertical="center" wrapText="1"/>
    </xf>
    <xf numFmtId="0" fontId="9" fillId="3" borderId="0" xfId="2" applyFont="1" applyFill="1"/>
    <xf numFmtId="0" fontId="16" fillId="3" borderId="3" xfId="2" applyFont="1" applyFill="1" applyBorder="1" applyAlignment="1">
      <alignment horizontal="center" vertical="center" wrapText="1"/>
    </xf>
    <xf numFmtId="0" fontId="9" fillId="3" borderId="3" xfId="2" applyFont="1" applyFill="1" applyBorder="1" applyAlignment="1">
      <alignment vertical="center" wrapText="1"/>
    </xf>
    <xf numFmtId="168" fontId="9" fillId="3" borderId="3" xfId="2" applyNumberFormat="1" applyFont="1" applyFill="1" applyBorder="1" applyAlignment="1">
      <alignment vertical="center" wrapText="1"/>
    </xf>
    <xf numFmtId="0" fontId="17" fillId="3" borderId="3" xfId="2" applyFont="1" applyFill="1" applyBorder="1" applyAlignment="1">
      <alignment vertical="center" wrapText="1"/>
    </xf>
    <xf numFmtId="49" fontId="10" fillId="3" borderId="3" xfId="2" applyNumberFormat="1" applyFont="1" applyFill="1" applyBorder="1" applyAlignment="1">
      <alignment horizontal="center" vertical="center" wrapText="1"/>
    </xf>
    <xf numFmtId="0" fontId="21" fillId="3" borderId="3" xfId="2" applyFont="1" applyFill="1" applyBorder="1" applyAlignment="1">
      <alignment vertical="center" wrapText="1"/>
    </xf>
    <xf numFmtId="168" fontId="21" fillId="3" borderId="3" xfId="2" applyNumberFormat="1" applyFont="1" applyFill="1" applyBorder="1" applyAlignment="1">
      <alignment vertical="center" wrapText="1"/>
    </xf>
    <xf numFmtId="0" fontId="22" fillId="3" borderId="3" xfId="2" applyFont="1" applyFill="1" applyBorder="1" applyAlignment="1">
      <alignment horizontal="center" vertical="center"/>
    </xf>
    <xf numFmtId="0" fontId="22" fillId="3" borderId="3" xfId="2" applyFont="1" applyFill="1" applyBorder="1" applyAlignment="1">
      <alignment vertical="center" wrapText="1"/>
    </xf>
    <xf numFmtId="0" fontId="9" fillId="3" borderId="0" xfId="2" applyFont="1" applyFill="1" applyAlignment="1">
      <alignment vertical="center"/>
    </xf>
    <xf numFmtId="0" fontId="9" fillId="3" borderId="0" xfId="2" applyFont="1" applyFill="1" applyAlignment="1">
      <alignment horizontal="center" vertical="center"/>
    </xf>
    <xf numFmtId="0" fontId="9" fillId="3" borderId="7" xfId="2" applyFont="1" applyFill="1" applyBorder="1" applyAlignment="1">
      <alignment horizontal="center" vertical="center" wrapText="1"/>
    </xf>
    <xf numFmtId="0" fontId="9" fillId="3" borderId="10" xfId="2" applyFont="1" applyFill="1" applyBorder="1" applyAlignment="1">
      <alignment horizontal="center" vertical="center" wrapText="1"/>
    </xf>
    <xf numFmtId="0" fontId="9" fillId="3" borderId="11" xfId="2" applyFont="1" applyFill="1" applyBorder="1" applyAlignment="1">
      <alignment horizontal="center" vertical="center" wrapText="1"/>
    </xf>
    <xf numFmtId="49" fontId="16" fillId="0" borderId="0" xfId="2" applyNumberFormat="1" applyFont="1" applyAlignment="1">
      <alignment vertical="center"/>
    </xf>
    <xf numFmtId="49" fontId="9" fillId="0" borderId="0" xfId="2" applyNumberFormat="1" applyFont="1" applyAlignment="1">
      <alignment vertical="center" wrapText="1"/>
    </xf>
    <xf numFmtId="49" fontId="9" fillId="0" borderId="0" xfId="2" applyNumberFormat="1" applyFont="1" applyAlignment="1">
      <alignment horizontal="center" vertical="center"/>
    </xf>
    <xf numFmtId="0" fontId="10" fillId="0" borderId="6" xfId="2" applyFont="1" applyBorder="1" applyAlignment="1">
      <alignment horizontal="left" wrapText="1"/>
    </xf>
    <xf numFmtId="49" fontId="9" fillId="0" borderId="6" xfId="2" applyNumberFormat="1" applyFont="1" applyBorder="1"/>
    <xf numFmtId="49" fontId="9" fillId="0" borderId="4" xfId="2" applyNumberFormat="1" applyFont="1" applyBorder="1" applyAlignment="1">
      <alignment horizontal="left"/>
    </xf>
    <xf numFmtId="49" fontId="47" fillId="0" borderId="3" xfId="2" applyNumberFormat="1" applyFont="1" applyBorder="1" applyAlignment="1">
      <alignment vertical="center"/>
    </xf>
    <xf numFmtId="168" fontId="16" fillId="0" borderId="3" xfId="39" quotePrefix="1" applyNumberFormat="1" applyFont="1" applyBorder="1" applyAlignment="1">
      <alignment vertical="center" wrapText="1"/>
    </xf>
    <xf numFmtId="168" fontId="16" fillId="0" borderId="3" xfId="39" applyNumberFormat="1" applyFont="1" applyBorder="1" applyAlignment="1">
      <alignment vertical="center" wrapText="1"/>
    </xf>
    <xf numFmtId="168" fontId="9" fillId="0" borderId="3" xfId="39" applyNumberFormat="1" applyFont="1" applyBorder="1" applyAlignment="1">
      <alignment vertical="center" wrapText="1"/>
    </xf>
    <xf numFmtId="49" fontId="17" fillId="0" borderId="3" xfId="2" applyNumberFormat="1" applyFont="1" applyBorder="1" applyAlignment="1">
      <alignment vertical="center"/>
    </xf>
    <xf numFmtId="49" fontId="1" fillId="0" borderId="3" xfId="2" applyNumberFormat="1" applyFont="1" applyBorder="1" applyAlignment="1">
      <alignment vertical="center" wrapText="1"/>
    </xf>
    <xf numFmtId="168" fontId="16" fillId="0" borderId="3" xfId="39" quotePrefix="1" applyNumberFormat="1" applyFont="1" applyBorder="1" applyAlignment="1">
      <alignment horizontal="right" vertical="center" wrapText="1"/>
    </xf>
    <xf numFmtId="168" fontId="16" fillId="0" borderId="3" xfId="39" applyNumberFormat="1" applyFont="1" applyBorder="1" applyAlignment="1">
      <alignment horizontal="right" vertical="center" wrapText="1"/>
    </xf>
    <xf numFmtId="0" fontId="10" fillId="0" borderId="6" xfId="2" applyFont="1" applyBorder="1" applyAlignment="1">
      <alignment wrapText="1"/>
    </xf>
    <xf numFmtId="49" fontId="9" fillId="0" borderId="5" xfId="2" applyNumberFormat="1" applyFont="1" applyBorder="1"/>
    <xf numFmtId="49" fontId="9" fillId="0" borderId="4" xfId="2" applyNumberFormat="1" applyFont="1" applyBorder="1"/>
    <xf numFmtId="49" fontId="10" fillId="0" borderId="3" xfId="2" applyNumberFormat="1" applyFont="1" applyBorder="1" applyAlignment="1">
      <alignment horizontal="center" vertical="center" wrapText="1"/>
    </xf>
    <xf numFmtId="49" fontId="9" fillId="0" borderId="3" xfId="2" applyNumberFormat="1" applyFont="1" applyBorder="1" applyAlignment="1">
      <alignment vertical="center" wrapText="1"/>
    </xf>
    <xf numFmtId="49" fontId="10" fillId="6" borderId="3" xfId="2" applyNumberFormat="1" applyFont="1" applyFill="1" applyBorder="1" applyAlignment="1">
      <alignment horizontal="center" vertical="center" wrapText="1"/>
    </xf>
    <xf numFmtId="49" fontId="9" fillId="3" borderId="3" xfId="2" applyNumberFormat="1" applyFont="1" applyFill="1" applyBorder="1" applyAlignment="1">
      <alignment horizontal="left" vertical="top" wrapText="1"/>
    </xf>
    <xf numFmtId="0" fontId="10" fillId="3" borderId="3" xfId="2" applyFont="1" applyFill="1" applyBorder="1" applyAlignment="1">
      <alignment horizontal="left" vertical="top" wrapText="1"/>
    </xf>
    <xf numFmtId="49" fontId="16" fillId="3" borderId="3" xfId="2" applyNumberFormat="1" applyFont="1" applyFill="1" applyBorder="1" applyAlignment="1">
      <alignment vertical="center" wrapText="1"/>
    </xf>
    <xf numFmtId="168" fontId="9" fillId="3" borderId="3" xfId="39" applyNumberFormat="1" applyFont="1" applyFill="1" applyBorder="1" applyAlignment="1">
      <alignment vertical="center"/>
    </xf>
    <xf numFmtId="49" fontId="9" fillId="0" borderId="11" xfId="2" applyNumberFormat="1" applyFont="1" applyBorder="1" applyAlignment="1">
      <alignment horizontal="center" vertical="center"/>
    </xf>
    <xf numFmtId="49" fontId="9" fillId="0" borderId="3" xfId="2" applyNumberFormat="1" applyFont="1" applyBorder="1" applyAlignment="1">
      <alignment horizontal="center" vertical="center" wrapText="1"/>
    </xf>
    <xf numFmtId="168" fontId="49" fillId="4" borderId="3" xfId="2" applyNumberFormat="1" applyFont="1" applyFill="1" applyBorder="1" applyAlignment="1">
      <alignment horizontal="center" vertical="center" wrapText="1"/>
    </xf>
    <xf numFmtId="168" fontId="10" fillId="4" borderId="3" xfId="2" applyNumberFormat="1" applyFont="1" applyFill="1" applyBorder="1" applyAlignment="1">
      <alignment vertical="center" wrapText="1"/>
    </xf>
    <xf numFmtId="49" fontId="9" fillId="0" borderId="3" xfId="2" applyNumberFormat="1" applyFont="1" applyBorder="1" applyAlignment="1">
      <alignment horizontal="center"/>
    </xf>
    <xf numFmtId="49" fontId="16" fillId="0" borderId="3" xfId="2" applyNumberFormat="1" applyFont="1" applyBorder="1" applyAlignment="1">
      <alignment horizontal="center"/>
    </xf>
    <xf numFmtId="49" fontId="1" fillId="6" borderId="3" xfId="2" applyNumberFormat="1" applyFont="1" applyFill="1" applyBorder="1" applyAlignment="1">
      <alignment horizontal="center" vertical="center" wrapText="1"/>
    </xf>
    <xf numFmtId="49" fontId="17" fillId="0" borderId="3" xfId="2" applyNumberFormat="1" applyFont="1" applyBorder="1" applyAlignment="1">
      <alignment horizontal="center" vertical="center" wrapText="1"/>
    </xf>
    <xf numFmtId="49" fontId="47" fillId="0" borderId="3" xfId="2" applyNumberFormat="1" applyFont="1" applyBorder="1" applyAlignment="1">
      <alignment horizontal="center" vertical="center" wrapText="1"/>
    </xf>
    <xf numFmtId="0" fontId="47" fillId="0" borderId="3" xfId="2" applyFont="1" applyBorder="1" applyAlignment="1">
      <alignment vertical="center"/>
    </xf>
    <xf numFmtId="0" fontId="16" fillId="0" borderId="0" xfId="2" applyFont="1" applyAlignment="1">
      <alignment horizontal="justify" vertical="center"/>
    </xf>
    <xf numFmtId="0" fontId="21" fillId="3" borderId="6" xfId="2" applyFont="1" applyFill="1" applyBorder="1" applyAlignment="1">
      <alignment vertical="center" wrapText="1"/>
    </xf>
    <xf numFmtId="0" fontId="21" fillId="3" borderId="4" xfId="2" applyFont="1" applyFill="1" applyBorder="1" applyAlignment="1">
      <alignment vertical="center" wrapText="1"/>
    </xf>
    <xf numFmtId="0" fontId="22" fillId="3" borderId="15" xfId="2" applyFont="1" applyFill="1" applyBorder="1" applyAlignment="1">
      <alignment horizontal="center" vertical="center" wrapText="1"/>
    </xf>
    <xf numFmtId="0" fontId="22" fillId="3" borderId="13" xfId="2" applyFont="1" applyFill="1" applyBorder="1" applyAlignment="1">
      <alignment horizontal="center" vertical="center" wrapText="1"/>
    </xf>
    <xf numFmtId="168" fontId="21" fillId="3" borderId="3" xfId="39" applyNumberFormat="1" applyFont="1" applyFill="1" applyBorder="1" applyAlignment="1">
      <alignment horizontal="right" vertical="center" wrapText="1"/>
    </xf>
    <xf numFmtId="168" fontId="9" fillId="3" borderId="7" xfId="39" applyNumberFormat="1" applyFont="1" applyFill="1" applyBorder="1" applyAlignment="1">
      <alignment horizontal="right" vertical="center" wrapText="1"/>
    </xf>
    <xf numFmtId="168" fontId="9" fillId="3" borderId="3" xfId="39" applyNumberFormat="1" applyFont="1" applyFill="1" applyBorder="1" applyAlignment="1">
      <alignment horizontal="right" vertical="center" wrapText="1"/>
    </xf>
    <xf numFmtId="168" fontId="21" fillId="4" borderId="3" xfId="2" applyNumberFormat="1" applyFont="1" applyFill="1" applyBorder="1" applyAlignment="1">
      <alignment horizontal="right" vertical="center" wrapText="1"/>
    </xf>
    <xf numFmtId="0" fontId="10" fillId="0" borderId="0" xfId="2" applyFont="1" applyBorder="1"/>
    <xf numFmtId="0" fontId="21" fillId="3" borderId="11" xfId="2" applyFont="1" applyFill="1" applyBorder="1" applyAlignment="1">
      <alignment horizontal="center" vertical="center" wrapText="1"/>
    </xf>
    <xf numFmtId="0" fontId="21" fillId="3" borderId="15" xfId="2" applyFont="1" applyFill="1" applyBorder="1" applyAlignment="1">
      <alignment horizontal="center" vertical="center" wrapText="1"/>
    </xf>
    <xf numFmtId="0" fontId="21" fillId="3" borderId="13" xfId="2" applyFont="1" applyFill="1" applyBorder="1" applyAlignment="1">
      <alignment horizontal="center" vertical="center" wrapText="1"/>
    </xf>
    <xf numFmtId="0" fontId="10" fillId="0" borderId="13" xfId="2" applyFont="1" applyBorder="1" applyAlignment="1">
      <alignment horizontal="center" vertical="center"/>
    </xf>
    <xf numFmtId="0" fontId="0" fillId="0" borderId="3" xfId="2" applyFont="1" applyBorder="1" applyAlignment="1">
      <alignment horizontal="center" vertical="center"/>
    </xf>
    <xf numFmtId="0" fontId="10" fillId="3" borderId="0" xfId="2" applyFont="1" applyFill="1"/>
    <xf numFmtId="0" fontId="10" fillId="3" borderId="0" xfId="2" applyFont="1" applyFill="1" applyAlignment="1">
      <alignment horizontal="center" vertical="center" wrapText="1"/>
    </xf>
    <xf numFmtId="0" fontId="10" fillId="0" borderId="0" xfId="2" applyFont="1" applyAlignment="1">
      <alignment horizontal="center" vertical="center" wrapText="1"/>
    </xf>
    <xf numFmtId="0" fontId="1" fillId="0" borderId="9" xfId="2" applyFont="1" applyBorder="1" applyAlignment="1">
      <alignment horizontal="center" vertical="center" wrapText="1"/>
    </xf>
    <xf numFmtId="168" fontId="32" fillId="0" borderId="9" xfId="39" applyNumberFormat="1" applyFont="1" applyFill="1" applyBorder="1" applyAlignment="1">
      <alignment horizontal="right" vertical="center" wrapText="1"/>
    </xf>
    <xf numFmtId="10" fontId="32" fillId="0" borderId="9" xfId="38" applyNumberFormat="1" applyFont="1" applyBorder="1" applyAlignment="1">
      <alignment horizontal="right" vertical="center" wrapText="1"/>
    </xf>
    <xf numFmtId="0" fontId="10" fillId="3" borderId="0" xfId="2" applyFont="1" applyFill="1" applyAlignment="1">
      <alignment wrapText="1"/>
    </xf>
    <xf numFmtId="0" fontId="9" fillId="0" borderId="3" xfId="2" applyFont="1" applyBorder="1" applyAlignment="1">
      <alignment horizontal="left" vertical="center" wrapText="1"/>
    </xf>
    <xf numFmtId="0" fontId="16" fillId="3" borderId="3" xfId="2" applyFont="1" applyFill="1" applyBorder="1" applyAlignment="1">
      <alignment vertical="center" wrapText="1"/>
    </xf>
    <xf numFmtId="168" fontId="16" fillId="0" borderId="9" xfId="39" applyNumberFormat="1" applyFont="1" applyFill="1" applyBorder="1" applyAlignment="1">
      <alignment horizontal="right" vertical="center" wrapText="1"/>
    </xf>
    <xf numFmtId="10" fontId="16" fillId="0" borderId="9" xfId="38" applyNumberFormat="1" applyFont="1" applyBorder="1" applyAlignment="1">
      <alignment horizontal="right" vertical="center" wrapText="1"/>
    </xf>
    <xf numFmtId="0" fontId="10" fillId="3" borderId="0" xfId="2" applyFont="1" applyFill="1" applyAlignment="1">
      <alignment horizontal="right"/>
    </xf>
    <xf numFmtId="0" fontId="1" fillId="3" borderId="5" xfId="2" applyFont="1" applyFill="1" applyBorder="1" applyAlignment="1">
      <alignment vertical="center" wrapText="1"/>
    </xf>
    <xf numFmtId="9" fontId="1" fillId="0" borderId="9" xfId="2" applyNumberFormat="1" applyFont="1" applyBorder="1" applyAlignment="1">
      <alignment horizontal="center" vertical="center" wrapText="1"/>
    </xf>
    <xf numFmtId="9" fontId="1" fillId="0" borderId="3" xfId="2" applyNumberFormat="1" applyFont="1" applyBorder="1" applyAlignment="1">
      <alignment horizontal="center" vertical="center" wrapText="1"/>
    </xf>
    <xf numFmtId="9" fontId="16" fillId="0" borderId="3" xfId="2" applyNumberFormat="1" applyFont="1" applyBorder="1" applyAlignment="1">
      <alignment horizontal="center" vertical="center" wrapText="1"/>
    </xf>
    <xf numFmtId="168" fontId="10" fillId="0" borderId="9" xfId="39" applyNumberFormat="1" applyFont="1" applyFill="1" applyBorder="1" applyAlignment="1">
      <alignment horizontal="right" vertical="center" wrapText="1"/>
    </xf>
    <xf numFmtId="170" fontId="10" fillId="3" borderId="0" xfId="2" applyNumberFormat="1" applyFont="1" applyFill="1" applyAlignment="1">
      <alignment wrapText="1"/>
    </xf>
    <xf numFmtId="0" fontId="9" fillId="0" borderId="9" xfId="2" applyFont="1" applyBorder="1" applyAlignment="1">
      <alignment horizontal="center" vertical="center" wrapText="1"/>
    </xf>
    <xf numFmtId="0" fontId="10" fillId="14" borderId="0" xfId="2" applyFont="1" applyFill="1" applyBorder="1" applyAlignment="1">
      <alignment wrapText="1"/>
    </xf>
    <xf numFmtId="0" fontId="1" fillId="3" borderId="0" xfId="2" applyFont="1" applyFill="1" applyBorder="1" applyAlignment="1">
      <alignment vertical="center" wrapText="1"/>
    </xf>
    <xf numFmtId="9" fontId="10" fillId="0" borderId="9" xfId="2" applyNumberFormat="1" applyFont="1" applyBorder="1" applyAlignment="1">
      <alignment horizontal="center" vertical="center" wrapText="1"/>
    </xf>
    <xf numFmtId="9" fontId="9" fillId="0" borderId="9" xfId="2" applyNumberFormat="1" applyFont="1" applyBorder="1" applyAlignment="1">
      <alignment horizontal="center" vertical="center" wrapText="1"/>
    </xf>
    <xf numFmtId="9" fontId="9" fillId="0" borderId="4" xfId="2" applyNumberFormat="1" applyFont="1" applyBorder="1" applyAlignment="1">
      <alignment horizontal="center" vertical="center"/>
    </xf>
    <xf numFmtId="49" fontId="10" fillId="0" borderId="3" xfId="2" applyNumberFormat="1" applyFont="1" applyBorder="1" applyAlignment="1">
      <alignment horizontal="center" vertical="center"/>
    </xf>
    <xf numFmtId="0" fontId="22" fillId="3" borderId="3" xfId="41" applyFont="1" applyFill="1" applyBorder="1" applyAlignment="1">
      <alignment horizontal="center" vertical="center" wrapText="1"/>
    </xf>
    <xf numFmtId="0" fontId="21" fillId="3" borderId="3" xfId="41" applyFont="1" applyFill="1" applyBorder="1" applyAlignment="1">
      <alignment horizontal="center" vertical="center" wrapText="1"/>
    </xf>
    <xf numFmtId="0" fontId="9" fillId="0" borderId="0" xfId="2" applyFont="1" applyAlignment="1">
      <alignment wrapText="1"/>
    </xf>
    <xf numFmtId="0" fontId="9" fillId="3" borderId="3" xfId="2" applyFont="1" applyFill="1" applyBorder="1" applyAlignment="1">
      <alignment wrapText="1"/>
    </xf>
    <xf numFmtId="168" fontId="32" fillId="13" borderId="9" xfId="38" applyNumberFormat="1" applyFont="1" applyFill="1" applyBorder="1" applyAlignment="1">
      <alignment horizontal="right" vertical="center" wrapText="1"/>
    </xf>
    <xf numFmtId="3" fontId="32" fillId="13" borderId="9" xfId="38" applyNumberFormat="1" applyFont="1" applyFill="1" applyBorder="1" applyAlignment="1">
      <alignment horizontal="right" vertical="center" wrapText="1"/>
    </xf>
    <xf numFmtId="1" fontId="32" fillId="13" borderId="9" xfId="38" applyNumberFormat="1" applyFont="1" applyFill="1" applyBorder="1" applyAlignment="1">
      <alignment horizontal="right" vertical="center" wrapText="1"/>
    </xf>
    <xf numFmtId="168" fontId="32" fillId="0" borderId="9" xfId="38" applyNumberFormat="1" applyFont="1" applyBorder="1" applyAlignment="1">
      <alignment horizontal="right" vertical="center" wrapText="1"/>
    </xf>
    <xf numFmtId="0" fontId="21" fillId="3" borderId="3" xfId="2" applyFont="1" applyFill="1" applyBorder="1" applyAlignment="1">
      <alignment wrapText="1"/>
    </xf>
    <xf numFmtId="168" fontId="32" fillId="0" borderId="3" xfId="38" applyNumberFormat="1" applyFont="1" applyBorder="1" applyAlignment="1">
      <alignment horizontal="right" vertical="center" wrapText="1"/>
    </xf>
    <xf numFmtId="0" fontId="32" fillId="0" borderId="3" xfId="38" applyFont="1" applyBorder="1" applyAlignment="1">
      <alignment horizontal="right" vertical="center" wrapText="1"/>
    </xf>
    <xf numFmtId="3" fontId="32" fillId="0" borderId="3" xfId="38" applyNumberFormat="1" applyFont="1" applyBorder="1" applyAlignment="1">
      <alignment horizontal="right" vertical="center" wrapText="1"/>
    </xf>
    <xf numFmtId="1" fontId="32" fillId="13" borderId="3" xfId="38" applyNumberFormat="1" applyFont="1" applyFill="1" applyBorder="1" applyAlignment="1">
      <alignment horizontal="right" vertical="center" wrapText="1"/>
    </xf>
    <xf numFmtId="0" fontId="37" fillId="4" borderId="3" xfId="38" applyFont="1" applyFill="1" applyBorder="1" applyAlignment="1">
      <alignment horizontal="left" vertical="center" wrapText="1"/>
    </xf>
    <xf numFmtId="168" fontId="32" fillId="0" borderId="0" xfId="38" applyNumberFormat="1" applyFont="1" applyAlignment="1">
      <alignment horizontal="right" vertical="center" wrapText="1"/>
    </xf>
    <xf numFmtId="0" fontId="32" fillId="0" borderId="0" xfId="38" applyFont="1" applyAlignment="1">
      <alignment horizontal="right" vertical="center" wrapText="1"/>
    </xf>
    <xf numFmtId="0" fontId="37" fillId="0" borderId="0" xfId="38" applyFont="1" applyAlignment="1">
      <alignment horizontal="left" vertical="center" wrapText="1"/>
    </xf>
    <xf numFmtId="1" fontId="32" fillId="0" borderId="0" xfId="38" applyNumberFormat="1" applyFont="1" applyAlignment="1">
      <alignment horizontal="right" vertical="center" wrapText="1"/>
    </xf>
    <xf numFmtId="164" fontId="32" fillId="0" borderId="0" xfId="38" applyNumberFormat="1" applyFont="1" applyAlignment="1">
      <alignment horizontal="right" vertical="center" wrapText="1"/>
    </xf>
    <xf numFmtId="0" fontId="9" fillId="3" borderId="13" xfId="2" applyFont="1" applyFill="1" applyBorder="1" applyAlignment="1">
      <alignment vertical="center" wrapText="1"/>
    </xf>
    <xf numFmtId="0" fontId="9" fillId="0" borderId="9" xfId="2" applyFont="1" applyBorder="1" applyAlignment="1">
      <alignment horizontal="centerContinuous" wrapText="1"/>
    </xf>
    <xf numFmtId="0" fontId="16" fillId="3" borderId="7" xfId="2" applyFont="1" applyFill="1" applyBorder="1" applyAlignment="1">
      <alignment horizontal="left" vertical="center"/>
    </xf>
    <xf numFmtId="0" fontId="9" fillId="0" borderId="9" xfId="2" applyFont="1" applyBorder="1" applyAlignment="1">
      <alignment horizontal="left"/>
    </xf>
    <xf numFmtId="0" fontId="9" fillId="3" borderId="7" xfId="2" applyFont="1" applyFill="1" applyBorder="1" applyAlignment="1">
      <alignment horizontal="centerContinuous" vertical="center"/>
    </xf>
    <xf numFmtId="0" fontId="16" fillId="0" borderId="14" xfId="2" applyFont="1" applyBorder="1" applyAlignment="1">
      <alignment vertical="center" wrapText="1"/>
    </xf>
    <xf numFmtId="0" fontId="16" fillId="3" borderId="14" xfId="2" applyFont="1" applyFill="1" applyBorder="1" applyAlignment="1">
      <alignment horizontal="left" vertical="center"/>
    </xf>
    <xf numFmtId="0" fontId="9" fillId="3" borderId="14" xfId="2" applyFont="1" applyFill="1" applyBorder="1" applyAlignment="1">
      <alignment horizontal="left"/>
    </xf>
    <xf numFmtId="168" fontId="32" fillId="3" borderId="0" xfId="38" applyNumberFormat="1" applyFont="1" applyFill="1" applyBorder="1" applyAlignment="1">
      <alignment horizontal="right" vertical="center" wrapText="1"/>
    </xf>
    <xf numFmtId="0" fontId="32" fillId="3" borderId="0" xfId="38" applyFont="1" applyFill="1" applyBorder="1" applyAlignment="1">
      <alignment horizontal="right" vertical="center" wrapText="1"/>
    </xf>
    <xf numFmtId="0" fontId="37" fillId="3" borderId="0" xfId="38" applyFont="1" applyFill="1" applyBorder="1" applyAlignment="1">
      <alignment horizontal="left" vertical="center" wrapText="1"/>
    </xf>
    <xf numFmtId="1" fontId="32" fillId="3" borderId="0" xfId="38" applyNumberFormat="1" applyFont="1" applyFill="1" applyBorder="1" applyAlignment="1">
      <alignment horizontal="right" vertical="center" wrapText="1"/>
    </xf>
    <xf numFmtId="164" fontId="32" fillId="3" borderId="0" xfId="38" applyNumberFormat="1" applyFont="1" applyFill="1" applyBorder="1" applyAlignment="1">
      <alignment horizontal="right" vertical="center" wrapText="1"/>
    </xf>
    <xf numFmtId="0" fontId="9" fillId="3" borderId="0" xfId="2" applyFont="1" applyFill="1" applyBorder="1"/>
    <xf numFmtId="0" fontId="16" fillId="3" borderId="0" xfId="2" applyFont="1" applyFill="1" applyBorder="1" applyAlignment="1">
      <alignment horizontal="left" vertical="center"/>
    </xf>
    <xf numFmtId="0" fontId="9" fillId="3" borderId="0" xfId="2" applyFont="1" applyFill="1" applyBorder="1" applyAlignment="1">
      <alignment horizontal="left"/>
    </xf>
    <xf numFmtId="0" fontId="35" fillId="13" borderId="5" xfId="14" applyFont="1" applyFill="1" applyBorder="1" applyAlignment="1">
      <alignment horizontal="left" vertical="center" wrapText="1"/>
    </xf>
    <xf numFmtId="0" fontId="10" fillId="0" borderId="0" xfId="2" quotePrefix="1" applyFont="1" applyAlignment="1">
      <alignment horizontal="left" vertical="center" indent="5"/>
    </xf>
    <xf numFmtId="0" fontId="10" fillId="0" borderId="0" xfId="2" applyFont="1" applyAlignment="1">
      <alignment horizontal="center" vertical="center"/>
    </xf>
    <xf numFmtId="0" fontId="1" fillId="3" borderId="15" xfId="2" applyFont="1" applyFill="1" applyBorder="1" applyAlignment="1">
      <alignment vertical="center" wrapText="1"/>
    </xf>
    <xf numFmtId="0" fontId="1" fillId="3" borderId="10" xfId="2" applyFont="1" applyFill="1" applyBorder="1" applyAlignment="1">
      <alignment horizontal="center" vertical="center" wrapText="1"/>
    </xf>
    <xf numFmtId="165" fontId="32" fillId="13" borderId="9" xfId="39" applyNumberFormat="1" applyFont="1" applyFill="1" applyBorder="1" applyAlignment="1">
      <alignment horizontal="right" vertical="center" wrapText="1"/>
    </xf>
    <xf numFmtId="0" fontId="32" fillId="13" borderId="9" xfId="38" applyFont="1" applyFill="1" applyBorder="1" applyAlignment="1">
      <alignment horizontal="right" vertical="center" wrapText="1"/>
    </xf>
    <xf numFmtId="0" fontId="24" fillId="0" borderId="3" xfId="2" applyFont="1" applyBorder="1"/>
    <xf numFmtId="0" fontId="24" fillId="0" borderId="3" xfId="2" applyFont="1" applyBorder="1" applyAlignment="1">
      <alignment horizontal="left" vertical="center" wrapText="1" indent="1"/>
    </xf>
    <xf numFmtId="165" fontId="32" fillId="0" borderId="9" xfId="39" applyNumberFormat="1" applyFont="1" applyFill="1" applyBorder="1" applyAlignment="1">
      <alignment horizontal="right" vertical="center" wrapText="1"/>
    </xf>
    <xf numFmtId="0" fontId="10" fillId="0" borderId="3" xfId="2" applyFont="1" applyBorder="1" applyAlignment="1">
      <alignment horizontal="center"/>
    </xf>
    <xf numFmtId="0" fontId="24" fillId="0" borderId="3" xfId="2" applyFont="1" applyBorder="1" applyAlignment="1">
      <alignment horizontal="center" vertical="center"/>
    </xf>
    <xf numFmtId="0" fontId="28" fillId="0" borderId="3" xfId="14" applyFont="1" applyBorder="1" applyAlignment="1">
      <alignment horizontal="center" vertical="center" wrapText="1"/>
    </xf>
    <xf numFmtId="0" fontId="31" fillId="0" borderId="0" xfId="32" applyAlignment="1">
      <alignment vertical="center"/>
    </xf>
    <xf numFmtId="0" fontId="33" fillId="13" borderId="0" xfId="14" applyFont="1" applyFill="1" applyAlignment="1">
      <alignment horizontal="right" vertical="center" wrapText="1"/>
    </xf>
    <xf numFmtId="0" fontId="1" fillId="0" borderId="3" xfId="2" applyFont="1" applyBorder="1" applyAlignment="1">
      <alignment vertical="center"/>
    </xf>
    <xf numFmtId="168" fontId="9" fillId="3" borderId="9" xfId="39" applyNumberFormat="1" applyFont="1" applyFill="1" applyBorder="1" applyAlignment="1">
      <alignment horizontal="right" vertical="center" wrapText="1"/>
    </xf>
    <xf numFmtId="0" fontId="35" fillId="13" borderId="0" xfId="14" applyFont="1" applyFill="1" applyAlignment="1">
      <alignment horizontal="left" wrapText="1"/>
    </xf>
    <xf numFmtId="165" fontId="36" fillId="0" borderId="0" xfId="33" applyNumberFormat="1" applyFont="1"/>
    <xf numFmtId="171" fontId="36" fillId="0" borderId="0" xfId="14" applyNumberFormat="1" applyFont="1"/>
    <xf numFmtId="0" fontId="36" fillId="13" borderId="11" xfId="14" applyFont="1" applyFill="1" applyBorder="1" applyAlignment="1">
      <alignment horizontal="center" wrapText="1"/>
    </xf>
    <xf numFmtId="0" fontId="36" fillId="13" borderId="7" xfId="14" applyFont="1" applyFill="1" applyBorder="1" applyAlignment="1">
      <alignment horizontal="centerContinuous" vertical="center"/>
    </xf>
    <xf numFmtId="0" fontId="36" fillId="0" borderId="3" xfId="14" applyFont="1" applyBorder="1" applyAlignment="1">
      <alignment horizontal="center" vertical="center" wrapText="1"/>
    </xf>
    <xf numFmtId="0" fontId="33" fillId="0" borderId="3" xfId="14" applyFont="1" applyFill="1" applyBorder="1" applyAlignment="1">
      <alignment horizontal="left" vertical="center" wrapText="1"/>
    </xf>
    <xf numFmtId="0" fontId="35" fillId="13" borderId="5" xfId="14" applyFont="1" applyFill="1" applyBorder="1" applyAlignment="1">
      <alignment horizontal="center" vertical="center" wrapText="1"/>
    </xf>
    <xf numFmtId="0" fontId="35" fillId="13" borderId="4" xfId="14" applyFont="1" applyFill="1" applyBorder="1" applyAlignment="1">
      <alignment horizontal="left" vertical="center" wrapText="1"/>
    </xf>
    <xf numFmtId="165" fontId="36" fillId="4" borderId="13" xfId="33" applyNumberFormat="1" applyFont="1" applyFill="1" applyBorder="1" applyAlignment="1">
      <alignment horizontal="left" vertical="center" wrapText="1"/>
    </xf>
    <xf numFmtId="0" fontId="33" fillId="13" borderId="9" xfId="14" applyFont="1" applyFill="1" applyBorder="1" applyAlignment="1">
      <alignment horizontal="left" vertical="center" indent="2"/>
    </xf>
    <xf numFmtId="0" fontId="50" fillId="13" borderId="0" xfId="14" applyFont="1" applyFill="1" applyAlignment="1">
      <alignment horizontal="center" vertical="center" wrapText="1"/>
    </xf>
    <xf numFmtId="0" fontId="35" fillId="13" borderId="10" xfId="14" applyFont="1" applyFill="1" applyBorder="1" applyAlignment="1">
      <alignment horizontal="left" wrapText="1"/>
    </xf>
    <xf numFmtId="0" fontId="35" fillId="13" borderId="15" xfId="14" applyFont="1" applyFill="1" applyBorder="1" applyAlignment="1">
      <alignment horizontal="left" wrapText="1"/>
    </xf>
    <xf numFmtId="1" fontId="36" fillId="13" borderId="3" xfId="14" applyNumberFormat="1" applyFont="1" applyFill="1" applyBorder="1" applyAlignment="1">
      <alignment horizontal="right" vertical="center" wrapText="1"/>
    </xf>
    <xf numFmtId="0" fontId="35" fillId="13" borderId="7" xfId="14" applyFont="1" applyFill="1" applyBorder="1" applyAlignment="1">
      <alignment horizontal="center" vertical="center" wrapText="1"/>
    </xf>
    <xf numFmtId="0" fontId="36" fillId="0" borderId="5" xfId="14" applyFont="1" applyBorder="1"/>
    <xf numFmtId="0" fontId="33" fillId="13" borderId="5" xfId="14" applyFont="1" applyFill="1" applyBorder="1" applyAlignment="1">
      <alignment horizontal="right" vertical="center" wrapText="1"/>
    </xf>
    <xf numFmtId="0" fontId="36" fillId="13" borderId="4" xfId="14" applyFont="1" applyFill="1" applyBorder="1" applyAlignment="1">
      <alignment horizontal="left" vertical="center" wrapText="1"/>
    </xf>
    <xf numFmtId="0" fontId="35" fillId="13" borderId="4" xfId="14" applyFont="1" applyFill="1" applyBorder="1" applyAlignment="1">
      <alignment horizontal="center" vertical="center" wrapText="1"/>
    </xf>
    <xf numFmtId="0" fontId="36" fillId="13" borderId="9" xfId="14" applyFont="1" applyFill="1" applyBorder="1" applyAlignment="1">
      <alignment horizontal="left" vertical="center" indent="1"/>
    </xf>
    <xf numFmtId="165" fontId="35" fillId="4" borderId="13" xfId="33" applyNumberFormat="1" applyFont="1" applyFill="1" applyBorder="1" applyAlignment="1">
      <alignment horizontal="left" vertical="center" wrapText="1"/>
    </xf>
    <xf numFmtId="0" fontId="36" fillId="13" borderId="0" xfId="14" applyFont="1" applyFill="1" applyBorder="1" applyAlignment="1">
      <alignment horizontal="center" vertical="center" wrapText="1"/>
    </xf>
    <xf numFmtId="0" fontId="35" fillId="13" borderId="0" xfId="14" applyFont="1" applyFill="1" applyBorder="1" applyAlignment="1">
      <alignment horizontal="left" wrapText="1"/>
    </xf>
    <xf numFmtId="0" fontId="36" fillId="0" borderId="0" xfId="14" applyFont="1" applyBorder="1"/>
    <xf numFmtId="0" fontId="36" fillId="13" borderId="0" xfId="14" applyFont="1" applyFill="1" applyBorder="1" applyAlignment="1">
      <alignment horizontal="left" wrapText="1"/>
    </xf>
    <xf numFmtId="0" fontId="36" fillId="13" borderId="0" xfId="14" applyFont="1" applyFill="1" applyAlignment="1">
      <alignment horizontal="center" wrapText="1"/>
    </xf>
    <xf numFmtId="165" fontId="36" fillId="4" borderId="3" xfId="33" applyNumberFormat="1" applyFont="1" applyFill="1" applyBorder="1" applyAlignment="1">
      <alignment horizontal="left" vertical="center" wrapText="1"/>
    </xf>
    <xf numFmtId="165" fontId="35" fillId="4" borderId="3" xfId="33" applyNumberFormat="1" applyFont="1" applyFill="1" applyBorder="1" applyAlignment="1">
      <alignment horizontal="left" vertical="center" wrapText="1"/>
    </xf>
    <xf numFmtId="0" fontId="35" fillId="13" borderId="0" xfId="14" applyFont="1" applyFill="1" applyBorder="1" applyAlignment="1">
      <alignment horizontal="center" vertical="center" wrapText="1"/>
    </xf>
    <xf numFmtId="0" fontId="35" fillId="0" borderId="5" xfId="14" applyFont="1" applyBorder="1"/>
    <xf numFmtId="0" fontId="36" fillId="13" borderId="13" xfId="14" applyFont="1" applyFill="1" applyBorder="1" applyAlignment="1">
      <alignment vertical="center"/>
    </xf>
    <xf numFmtId="0" fontId="35" fillId="13" borderId="5" xfId="14" applyFont="1" applyFill="1" applyBorder="1" applyAlignment="1">
      <alignment vertical="center"/>
    </xf>
    <xf numFmtId="0" fontId="35" fillId="13" borderId="0" xfId="14" applyFont="1" applyFill="1" applyBorder="1" applyAlignment="1">
      <alignment horizontal="centerContinuous" vertical="center"/>
    </xf>
    <xf numFmtId="165" fontId="35" fillId="13" borderId="0" xfId="33" applyNumberFormat="1" applyFont="1" applyFill="1" applyBorder="1" applyAlignment="1">
      <alignment horizontal="right" vertical="center" wrapText="1"/>
    </xf>
    <xf numFmtId="164" fontId="35" fillId="13" borderId="0" xfId="14" applyNumberFormat="1" applyFont="1" applyFill="1" applyBorder="1" applyAlignment="1">
      <alignment horizontal="right" vertical="center" wrapText="1"/>
    </xf>
    <xf numFmtId="1" fontId="35" fillId="13" borderId="0" xfId="14" applyNumberFormat="1" applyFont="1" applyFill="1" applyBorder="1" applyAlignment="1">
      <alignment horizontal="right" vertical="center" wrapText="1"/>
    </xf>
    <xf numFmtId="1" fontId="35" fillId="13" borderId="3" xfId="14" applyNumberFormat="1" applyFont="1" applyFill="1" applyBorder="1" applyAlignment="1">
      <alignment horizontal="right" vertical="center" wrapText="1"/>
    </xf>
    <xf numFmtId="0" fontId="36" fillId="13" borderId="6" xfId="14" applyFont="1" applyFill="1" applyBorder="1" applyAlignment="1">
      <alignment vertical="center"/>
    </xf>
    <xf numFmtId="0" fontId="35" fillId="13" borderId="6" xfId="14" applyFont="1" applyFill="1" applyBorder="1" applyAlignment="1">
      <alignment horizontal="left" wrapText="1"/>
    </xf>
    <xf numFmtId="0" fontId="35" fillId="13" borderId="4" xfId="14" applyFont="1" applyFill="1" applyBorder="1" applyAlignment="1">
      <alignment horizontal="left" wrapText="1"/>
    </xf>
    <xf numFmtId="0" fontId="36" fillId="4" borderId="3" xfId="14" applyFont="1" applyFill="1" applyBorder="1" applyAlignment="1">
      <alignment horizontal="left" vertical="center" wrapText="1"/>
    </xf>
    <xf numFmtId="0" fontId="36" fillId="13" borderId="9" xfId="14" applyFont="1" applyFill="1" applyBorder="1" applyAlignment="1">
      <alignment horizontal="left" vertical="center"/>
    </xf>
    <xf numFmtId="0" fontId="33" fillId="13" borderId="3" xfId="14" applyFont="1" applyFill="1" applyBorder="1" applyAlignment="1">
      <alignment horizontal="center" vertical="center" wrapText="1"/>
    </xf>
    <xf numFmtId="0" fontId="36" fillId="13" borderId="16" xfId="14" applyFont="1" applyFill="1" applyBorder="1" applyAlignment="1">
      <alignment horizontal="left" vertical="center" wrapText="1"/>
    </xf>
    <xf numFmtId="0" fontId="36" fillId="13" borderId="11" xfId="14" applyFont="1" applyFill="1" applyBorder="1" applyAlignment="1">
      <alignment horizontal="left" vertical="center" wrapText="1"/>
    </xf>
    <xf numFmtId="0" fontId="36" fillId="13" borderId="3" xfId="14" applyFont="1" applyFill="1" applyBorder="1" applyAlignment="1">
      <alignment horizontal="center" vertical="center"/>
    </xf>
    <xf numFmtId="0" fontId="35" fillId="13" borderId="15" xfId="14" applyFont="1" applyFill="1" applyBorder="1" applyAlignment="1">
      <alignment vertical="center" wrapText="1"/>
    </xf>
    <xf numFmtId="0" fontId="35" fillId="13" borderId="4" xfId="14" applyFont="1" applyFill="1" applyBorder="1" applyAlignment="1">
      <alignment vertical="center" wrapText="1"/>
    </xf>
    <xf numFmtId="0" fontId="35" fillId="13" borderId="17" xfId="14" applyFont="1" applyFill="1" applyBorder="1" applyAlignment="1">
      <alignment vertical="center" wrapText="1"/>
    </xf>
    <xf numFmtId="0" fontId="35" fillId="13" borderId="6" xfId="14" applyFont="1" applyFill="1" applyBorder="1" applyAlignment="1">
      <alignment vertical="center" wrapText="1"/>
    </xf>
    <xf numFmtId="0" fontId="36" fillId="0" borderId="10" xfId="14" applyFont="1" applyBorder="1"/>
    <xf numFmtId="0" fontId="36" fillId="0" borderId="12" xfId="14" applyFont="1" applyBorder="1"/>
    <xf numFmtId="0" fontId="36" fillId="0" borderId="13" xfId="14" applyFont="1" applyBorder="1" applyAlignment="1">
      <alignment horizontal="center" vertical="center" wrapText="1"/>
    </xf>
    <xf numFmtId="0" fontId="35" fillId="13" borderId="17" xfId="14" applyFont="1" applyFill="1" applyBorder="1" applyAlignment="1">
      <alignment wrapText="1"/>
    </xf>
    <xf numFmtId="0" fontId="35" fillId="13" borderId="6" xfId="14" applyFont="1" applyFill="1" applyBorder="1" applyAlignment="1">
      <alignment wrapText="1"/>
    </xf>
    <xf numFmtId="0" fontId="35" fillId="13" borderId="4" xfId="14" applyFont="1" applyFill="1" applyBorder="1" applyAlignment="1">
      <alignment wrapText="1"/>
    </xf>
    <xf numFmtId="0" fontId="35" fillId="13" borderId="15" xfId="14" applyFont="1" applyFill="1" applyBorder="1" applyAlignment="1">
      <alignment wrapText="1"/>
    </xf>
    <xf numFmtId="0" fontId="36" fillId="13" borderId="11" xfId="14" applyFont="1" applyFill="1" applyBorder="1" applyAlignment="1">
      <alignment horizontal="center"/>
    </xf>
    <xf numFmtId="0" fontId="51" fillId="0" borderId="0" xfId="2" applyFont="1"/>
    <xf numFmtId="0" fontId="52" fillId="0" borderId="0" xfId="2" applyFont="1"/>
    <xf numFmtId="0" fontId="36" fillId="13" borderId="3" xfId="14" applyFont="1" applyFill="1" applyBorder="1" applyAlignment="1"/>
    <xf numFmtId="0" fontId="36" fillId="13" borderId="7" xfId="14" applyFont="1" applyFill="1" applyBorder="1" applyAlignment="1">
      <alignment horizontal="left" vertical="center" indent="1"/>
    </xf>
    <xf numFmtId="0" fontId="33" fillId="13" borderId="9" xfId="14" applyFont="1" applyFill="1" applyBorder="1" applyAlignment="1">
      <alignment horizontal="left" vertical="center"/>
    </xf>
    <xf numFmtId="0" fontId="35" fillId="2" borderId="9" xfId="14" applyFont="1" applyFill="1" applyBorder="1" applyAlignment="1">
      <alignment horizontal="left" vertical="center"/>
    </xf>
    <xf numFmtId="0" fontId="36" fillId="0" borderId="0" xfId="2" applyFont="1" applyAlignment="1">
      <alignment vertical="center" wrapText="1"/>
    </xf>
    <xf numFmtId="0" fontId="35" fillId="0" borderId="0" xfId="2" applyFont="1" applyAlignment="1">
      <alignment horizontal="center" vertical="center" wrapText="1"/>
    </xf>
    <xf numFmtId="0" fontId="36" fillId="0" borderId="0" xfId="2" applyFont="1" applyAlignment="1">
      <alignment horizontal="left" vertical="center"/>
    </xf>
    <xf numFmtId="0" fontId="53" fillId="3" borderId="0" xfId="2" applyFont="1" applyFill="1" applyAlignment="1">
      <alignment horizontal="left"/>
    </xf>
    <xf numFmtId="0" fontId="16" fillId="3" borderId="13" xfId="2" applyFont="1" applyFill="1" applyBorder="1" applyAlignment="1">
      <alignment vertical="center" wrapText="1"/>
    </xf>
    <xf numFmtId="0" fontId="9" fillId="3" borderId="3" xfId="2" applyFont="1" applyFill="1" applyBorder="1" applyAlignment="1">
      <alignment horizontal="center"/>
    </xf>
    <xf numFmtId="0" fontId="16" fillId="3" borderId="16" xfId="2" applyFont="1" applyFill="1" applyBorder="1" applyAlignment="1">
      <alignment vertical="center" wrapText="1"/>
    </xf>
    <xf numFmtId="0" fontId="18" fillId="3" borderId="17" xfId="2" applyFont="1" applyFill="1" applyBorder="1" applyAlignment="1">
      <alignment vertical="center" wrapText="1"/>
    </xf>
    <xf numFmtId="0" fontId="9" fillId="3" borderId="10" xfId="2" applyFont="1" applyFill="1" applyBorder="1" applyAlignment="1">
      <alignment vertical="center" wrapText="1"/>
    </xf>
    <xf numFmtId="0" fontId="9" fillId="3" borderId="16" xfId="2" applyFont="1" applyFill="1" applyBorder="1" applyAlignment="1">
      <alignment vertical="center" wrapText="1"/>
    </xf>
    <xf numFmtId="0" fontId="18" fillId="3" borderId="16" xfId="2" applyFont="1" applyFill="1" applyBorder="1" applyAlignment="1">
      <alignment vertical="center" wrapText="1"/>
    </xf>
    <xf numFmtId="0" fontId="16" fillId="3" borderId="3" xfId="2" applyFont="1" applyFill="1" applyBorder="1" applyAlignment="1">
      <alignment horizontal="left" vertical="center" wrapText="1"/>
    </xf>
    <xf numFmtId="0" fontId="11" fillId="3" borderId="0" xfId="2" applyFont="1" applyFill="1"/>
    <xf numFmtId="0" fontId="11" fillId="4" borderId="3" xfId="2" applyFont="1" applyFill="1" applyBorder="1" applyAlignment="1">
      <alignment horizontal="center" vertical="center" wrapText="1"/>
    </xf>
    <xf numFmtId="0" fontId="11" fillId="4" borderId="3" xfId="2" applyFont="1" applyFill="1" applyBorder="1"/>
    <xf numFmtId="0" fontId="10" fillId="3" borderId="3" xfId="2" applyFont="1" applyFill="1" applyBorder="1" applyAlignment="1">
      <alignment horizontal="left" vertical="center" wrapText="1" indent="1"/>
    </xf>
    <xf numFmtId="0" fontId="10" fillId="3" borderId="3" xfId="2" applyFont="1" applyFill="1" applyBorder="1" applyAlignment="1">
      <alignment horizontal="left" vertical="center"/>
    </xf>
    <xf numFmtId="0" fontId="9" fillId="3" borderId="3" xfId="2" applyFont="1" applyFill="1" applyBorder="1" applyAlignment="1">
      <alignment horizontal="center" vertical="center"/>
    </xf>
    <xf numFmtId="0" fontId="9" fillId="3" borderId="0" xfId="2" applyFont="1" applyFill="1" applyAlignment="1">
      <alignment vertical="center" wrapText="1"/>
    </xf>
    <xf numFmtId="0" fontId="9" fillId="3" borderId="0" xfId="2" applyFont="1" applyFill="1" applyAlignment="1">
      <alignment horizontal="center" vertical="center" wrapText="1"/>
    </xf>
    <xf numFmtId="0" fontId="9" fillId="3" borderId="16" xfId="2" applyFont="1" applyFill="1" applyBorder="1" applyAlignment="1">
      <alignment horizontal="center" vertical="center" wrapText="1"/>
    </xf>
    <xf numFmtId="0" fontId="9" fillId="3" borderId="11" xfId="2" applyFont="1" applyFill="1" applyBorder="1" applyAlignment="1">
      <alignment vertical="center" wrapText="1"/>
    </xf>
    <xf numFmtId="0" fontId="1" fillId="3" borderId="11" xfId="2" applyFont="1" applyFill="1" applyBorder="1" applyAlignment="1">
      <alignment vertical="center" wrapText="1"/>
    </xf>
    <xf numFmtId="0" fontId="10" fillId="3" borderId="3" xfId="2" applyFont="1" applyFill="1" applyBorder="1" applyAlignment="1">
      <alignment horizontal="left" indent="1"/>
    </xf>
    <xf numFmtId="0" fontId="10" fillId="3" borderId="11" xfId="2" applyFont="1" applyFill="1" applyBorder="1" applyAlignment="1">
      <alignment horizontal="left" indent="1"/>
    </xf>
    <xf numFmtId="0" fontId="20" fillId="3" borderId="0" xfId="2" applyFont="1" applyFill="1"/>
    <xf numFmtId="0" fontId="10" fillId="3" borderId="3" xfId="2" applyFont="1" applyFill="1" applyBorder="1" applyAlignment="1">
      <alignment horizontal="center"/>
    </xf>
    <xf numFmtId="0" fontId="10" fillId="3" borderId="13" xfId="2" applyFont="1" applyFill="1" applyBorder="1" applyAlignment="1">
      <alignment vertical="center" wrapText="1"/>
    </xf>
    <xf numFmtId="0" fontId="24" fillId="3" borderId="3" xfId="2" applyFont="1" applyFill="1" applyBorder="1" applyAlignment="1">
      <alignment horizontal="center" vertical="center" wrapText="1"/>
    </xf>
    <xf numFmtId="0" fontId="10" fillId="3" borderId="3" xfId="2" applyFont="1" applyFill="1" applyBorder="1" applyAlignment="1">
      <alignment horizontal="left" vertical="center" wrapText="1"/>
    </xf>
    <xf numFmtId="0" fontId="24" fillId="0" borderId="3" xfId="2" applyFont="1" applyBorder="1" applyAlignment="1">
      <alignment horizontal="center" vertical="center" wrapText="1"/>
    </xf>
    <xf numFmtId="0" fontId="10" fillId="3" borderId="3" xfId="2" applyFont="1" applyFill="1" applyBorder="1" applyAlignment="1">
      <alignment vertical="center"/>
    </xf>
    <xf numFmtId="0" fontId="55" fillId="3" borderId="0" xfId="2" applyFont="1" applyFill="1" applyAlignment="1">
      <alignment horizontal="left"/>
    </xf>
    <xf numFmtId="0" fontId="24" fillId="3" borderId="3" xfId="2" applyFont="1" applyFill="1" applyBorder="1"/>
    <xf numFmtId="0" fontId="10" fillId="3" borderId="0" xfId="2" applyFont="1" applyFill="1" applyAlignment="1">
      <alignment horizontal="center"/>
    </xf>
    <xf numFmtId="0" fontId="24" fillId="3" borderId="3" xfId="2" applyFont="1" applyFill="1" applyBorder="1" applyAlignment="1">
      <alignment horizontal="center" vertical="center"/>
    </xf>
    <xf numFmtId="0" fontId="24" fillId="3" borderId="0" xfId="2" applyFont="1" applyFill="1" applyAlignment="1">
      <alignment horizontal="center" vertical="center"/>
    </xf>
    <xf numFmtId="0" fontId="24" fillId="3" borderId="0" xfId="2" applyFont="1" applyFill="1"/>
    <xf numFmtId="0" fontId="10" fillId="3" borderId="11" xfId="2" applyFont="1" applyFill="1" applyBorder="1" applyAlignment="1">
      <alignment horizontal="center" vertical="center" wrapText="1"/>
    </xf>
    <xf numFmtId="0" fontId="10" fillId="0" borderId="16" xfId="2" applyFont="1" applyBorder="1" applyAlignment="1">
      <alignment horizontal="center" vertical="center" wrapText="1"/>
    </xf>
    <xf numFmtId="0" fontId="10" fillId="3" borderId="16" xfId="2" applyFont="1" applyFill="1" applyBorder="1" applyAlignment="1">
      <alignment horizontal="center" vertical="center" wrapText="1"/>
    </xf>
    <xf numFmtId="0" fontId="10" fillId="3" borderId="3" xfId="2" applyFont="1" applyFill="1" applyBorder="1"/>
    <xf numFmtId="0" fontId="10" fillId="3" borderId="7" xfId="2" applyFont="1" applyFill="1" applyBorder="1" applyAlignment="1">
      <alignment vertical="center"/>
    </xf>
    <xf numFmtId="0" fontId="10" fillId="3" borderId="3" xfId="2" applyFont="1" applyFill="1" applyBorder="1" applyAlignment="1">
      <alignment horizontal="center" vertical="center"/>
    </xf>
    <xf numFmtId="0" fontId="10" fillId="3" borderId="13" xfId="2" applyFont="1" applyFill="1" applyBorder="1" applyAlignment="1">
      <alignment horizontal="center" vertical="center"/>
    </xf>
    <xf numFmtId="0" fontId="9" fillId="0" borderId="7" xfId="2" applyFont="1" applyBorder="1" applyAlignment="1">
      <alignment horizontal="center" vertical="center" wrapText="1"/>
    </xf>
    <xf numFmtId="0" fontId="11" fillId="3" borderId="11" xfId="2" applyFont="1" applyFill="1" applyBorder="1"/>
    <xf numFmtId="0" fontId="6" fillId="3" borderId="7" xfId="2" applyFill="1" applyBorder="1"/>
    <xf numFmtId="0" fontId="10" fillId="3" borderId="0" xfId="2" applyFont="1" applyFill="1" applyAlignment="1">
      <alignment vertical="center" wrapText="1"/>
    </xf>
    <xf numFmtId="0" fontId="10" fillId="3" borderId="6" xfId="2" applyFont="1" applyFill="1" applyBorder="1" applyAlignment="1">
      <alignment horizontal="center" vertical="center" wrapText="1"/>
    </xf>
    <xf numFmtId="0" fontId="10" fillId="3" borderId="9" xfId="2" applyFont="1" applyFill="1" applyBorder="1" applyAlignment="1">
      <alignment horizontal="center" vertical="center" wrapText="1"/>
    </xf>
    <xf numFmtId="0" fontId="10" fillId="3" borderId="17" xfId="2" applyFont="1" applyFill="1" applyBorder="1" applyAlignment="1">
      <alignment horizontal="center" vertical="center" wrapText="1"/>
    </xf>
    <xf numFmtId="0" fontId="10" fillId="2" borderId="7" xfId="2" applyFont="1" applyFill="1" applyBorder="1" applyAlignment="1">
      <alignment horizontal="center" vertical="center" wrapText="1"/>
    </xf>
    <xf numFmtId="0" fontId="10" fillId="3" borderId="11" xfId="2" applyFont="1" applyFill="1" applyBorder="1" applyAlignment="1">
      <alignment horizontal="left" vertical="center" wrapText="1" indent="1"/>
    </xf>
    <xf numFmtId="0" fontId="1" fillId="3" borderId="3" xfId="2" applyFont="1" applyFill="1" applyBorder="1" applyAlignment="1">
      <alignment horizontal="left" vertical="center" wrapText="1" indent="3"/>
    </xf>
    <xf numFmtId="0" fontId="10" fillId="3" borderId="3" xfId="2" applyFont="1" applyFill="1" applyBorder="1" applyAlignment="1">
      <alignment horizontal="left" vertical="center" wrapText="1" indent="4"/>
    </xf>
    <xf numFmtId="0" fontId="10" fillId="3" borderId="3" xfId="2" applyFont="1" applyFill="1" applyBorder="1" applyAlignment="1">
      <alignment horizontal="left" vertical="center" wrapText="1" indent="5"/>
    </xf>
    <xf numFmtId="0" fontId="10" fillId="0" borderId="3" xfId="2" applyFont="1" applyBorder="1" applyAlignment="1">
      <alignment horizontal="left" vertical="center" wrapText="1" indent="4"/>
    </xf>
    <xf numFmtId="0" fontId="10" fillId="4" borderId="3" xfId="2" applyFont="1" applyFill="1" applyBorder="1" applyAlignment="1">
      <alignment vertical="center" wrapText="1"/>
    </xf>
    <xf numFmtId="0" fontId="10" fillId="3" borderId="3" xfId="2" applyFont="1" applyFill="1" applyBorder="1" applyAlignment="1">
      <alignment horizontal="left" vertical="center" wrapText="1" indent="6"/>
    </xf>
    <xf numFmtId="0" fontId="10" fillId="0" borderId="3" xfId="2" applyFont="1" applyBorder="1" applyAlignment="1">
      <alignment horizontal="left" vertical="center" wrapText="1" indent="5"/>
    </xf>
    <xf numFmtId="0" fontId="1" fillId="0" borderId="3" xfId="2" applyFont="1" applyBorder="1" applyAlignment="1">
      <alignment horizontal="left" vertical="center" wrapText="1" indent="3"/>
    </xf>
    <xf numFmtId="0" fontId="10" fillId="0" borderId="3" xfId="2" applyFont="1" applyBorder="1" applyAlignment="1">
      <alignment horizontal="left" vertical="center" wrapText="1" indent="3"/>
    </xf>
    <xf numFmtId="0" fontId="1" fillId="0" borderId="3" xfId="2" applyFont="1" applyBorder="1" applyAlignment="1">
      <alignment horizontal="left" vertical="center" wrapText="1" indent="2"/>
    </xf>
    <xf numFmtId="0" fontId="11" fillId="2" borderId="7" xfId="2" applyFont="1" applyFill="1" applyBorder="1" applyAlignment="1">
      <alignment horizontal="center" vertical="center" wrapText="1"/>
    </xf>
    <xf numFmtId="0" fontId="9" fillId="3" borderId="2" xfId="2" applyFont="1" applyFill="1" applyBorder="1" applyAlignment="1">
      <alignment horizontal="center" vertical="center" wrapText="1"/>
    </xf>
    <xf numFmtId="0" fontId="9" fillId="3" borderId="6" xfId="2" applyFont="1" applyFill="1" applyBorder="1" applyAlignment="1">
      <alignment vertical="center" wrapText="1"/>
    </xf>
    <xf numFmtId="0" fontId="9" fillId="3" borderId="17" xfId="2" applyFont="1" applyFill="1" applyBorder="1" applyAlignment="1">
      <alignment horizontal="center" vertical="center" wrapText="1"/>
    </xf>
    <xf numFmtId="0" fontId="9" fillId="3" borderId="4" xfId="2" applyFont="1" applyFill="1" applyBorder="1" applyAlignment="1">
      <alignment vertical="center" wrapText="1"/>
    </xf>
    <xf numFmtId="0" fontId="56" fillId="3" borderId="3" xfId="2" applyFont="1" applyFill="1" applyBorder="1" applyAlignment="1">
      <alignment horizontal="left" vertical="center" wrapText="1"/>
    </xf>
    <xf numFmtId="0" fontId="9" fillId="3" borderId="0" xfId="2" quotePrefix="1" applyFont="1" applyFill="1" applyAlignment="1">
      <alignment vertical="center" wrapText="1"/>
    </xf>
    <xf numFmtId="0" fontId="9" fillId="3" borderId="3" xfId="2" applyFont="1" applyFill="1" applyBorder="1" applyAlignment="1">
      <alignment horizontal="left" vertical="center" wrapText="1" indent="1"/>
    </xf>
    <xf numFmtId="0" fontId="9" fillId="3" borderId="3" xfId="2" applyFont="1" applyFill="1" applyBorder="1" applyAlignment="1">
      <alignment horizontal="left" vertical="center" wrapText="1" indent="3"/>
    </xf>
    <xf numFmtId="0" fontId="9" fillId="3" borderId="3" xfId="2" applyFont="1" applyFill="1" applyBorder="1" applyAlignment="1">
      <alignment horizontal="left" vertical="center" wrapText="1" indent="4"/>
    </xf>
    <xf numFmtId="0" fontId="9" fillId="3" borderId="3" xfId="2" applyFont="1" applyFill="1" applyBorder="1" applyAlignment="1">
      <alignment horizontal="left" vertical="center" wrapText="1" indent="5"/>
    </xf>
    <xf numFmtId="0" fontId="9" fillId="4" borderId="3" xfId="2" applyFont="1" applyFill="1" applyBorder="1" applyAlignment="1">
      <alignment vertical="center" wrapText="1"/>
    </xf>
    <xf numFmtId="0" fontId="9" fillId="3" borderId="3" xfId="2" applyFont="1" applyFill="1" applyBorder="1" applyAlignment="1">
      <alignment horizontal="left" vertical="center" wrapText="1" indent="2"/>
    </xf>
    <xf numFmtId="165" fontId="33" fillId="3" borderId="0" xfId="33" applyNumberFormat="1" applyFont="1" applyFill="1" applyAlignment="1">
      <alignment horizontal="right" wrapText="1"/>
    </xf>
    <xf numFmtId="0" fontId="31" fillId="3" borderId="0" xfId="32" applyFill="1" applyAlignment="1">
      <alignment horizontal="left" vertical="center"/>
    </xf>
    <xf numFmtId="0" fontId="39" fillId="13" borderId="15" xfId="32" applyFont="1" applyFill="1" applyBorder="1" applyAlignment="1">
      <alignment vertical="center"/>
    </xf>
    <xf numFmtId="0" fontId="39" fillId="13" borderId="4" xfId="32" applyFont="1" applyFill="1" applyBorder="1" applyAlignment="1">
      <alignment vertical="center"/>
    </xf>
    <xf numFmtId="0" fontId="36" fillId="0" borderId="0" xfId="35" applyFont="1" applyAlignment="1"/>
    <xf numFmtId="0" fontId="36" fillId="0" borderId="6" xfId="35" applyFont="1" applyBorder="1" applyAlignment="1"/>
    <xf numFmtId="0" fontId="36" fillId="0" borderId="5" xfId="35" applyFont="1" applyBorder="1" applyAlignment="1"/>
    <xf numFmtId="0" fontId="36" fillId="0" borderId="4" xfId="35" applyFont="1" applyBorder="1" applyAlignment="1"/>
    <xf numFmtId="0" fontId="37" fillId="13" borderId="7" xfId="32" applyFont="1" applyFill="1" applyBorder="1" applyAlignment="1">
      <alignment vertical="center" wrapText="1"/>
    </xf>
    <xf numFmtId="0" fontId="32" fillId="13" borderId="7" xfId="32" applyFont="1" applyFill="1" applyBorder="1" applyAlignment="1">
      <alignment vertical="center" wrapText="1"/>
    </xf>
    <xf numFmtId="0" fontId="32" fillId="13" borderId="10" xfId="32" applyFont="1" applyFill="1" applyBorder="1" applyAlignment="1">
      <alignment vertical="center"/>
    </xf>
    <xf numFmtId="0" fontId="32" fillId="13" borderId="12" xfId="32" applyFont="1" applyFill="1" applyBorder="1" applyAlignment="1">
      <alignment vertical="center"/>
    </xf>
    <xf numFmtId="0" fontId="32" fillId="13" borderId="17" xfId="32" applyFont="1" applyFill="1" applyBorder="1" applyAlignment="1">
      <alignment vertical="center"/>
    </xf>
    <xf numFmtId="0" fontId="32" fillId="13" borderId="6" xfId="32" applyFont="1" applyFill="1" applyBorder="1" applyAlignment="1">
      <alignment vertical="center"/>
    </xf>
    <xf numFmtId="0" fontId="32" fillId="13" borderId="15" xfId="32" applyFont="1" applyFill="1" applyBorder="1" applyAlignment="1">
      <alignment vertical="center"/>
    </xf>
    <xf numFmtId="0" fontId="32" fillId="13" borderId="4" xfId="32" applyFont="1" applyFill="1" applyBorder="1" applyAlignment="1">
      <alignment vertical="center"/>
    </xf>
    <xf numFmtId="0" fontId="36" fillId="2" borderId="0" xfId="35" applyFont="1" applyFill="1"/>
    <xf numFmtId="0" fontId="35" fillId="2" borderId="7" xfId="35" applyFont="1" applyFill="1" applyBorder="1" applyAlignment="1">
      <alignment vertical="center"/>
    </xf>
    <xf numFmtId="0" fontId="1" fillId="2" borderId="8" xfId="0" applyFont="1" applyFill="1" applyBorder="1" applyAlignment="1"/>
    <xf numFmtId="0" fontId="35" fillId="9" borderId="7" xfId="2" applyFont="1" applyFill="1" applyBorder="1" applyAlignment="1">
      <alignment vertical="center"/>
    </xf>
    <xf numFmtId="0" fontId="35" fillId="9" borderId="15" xfId="2" applyFont="1" applyFill="1" applyBorder="1" applyAlignment="1">
      <alignment vertical="center"/>
    </xf>
    <xf numFmtId="0" fontId="36" fillId="0" borderId="10" xfId="2" applyFont="1" applyBorder="1" applyAlignment="1">
      <alignment vertical="center"/>
    </xf>
    <xf numFmtId="0" fontId="35" fillId="0" borderId="14" xfId="2" applyFont="1" applyBorder="1" applyAlignment="1">
      <alignment vertical="center" wrapText="1"/>
    </xf>
    <xf numFmtId="167" fontId="35" fillId="0" borderId="14" xfId="2" applyNumberFormat="1" applyFont="1" applyBorder="1" applyAlignment="1">
      <alignment vertical="center" wrapText="1"/>
    </xf>
    <xf numFmtId="3" fontId="36" fillId="0" borderId="12" xfId="2" applyNumberFormat="1" applyFont="1" applyBorder="1" applyAlignment="1">
      <alignment horizontal="center" vertical="center" wrapText="1"/>
    </xf>
    <xf numFmtId="49" fontId="9" fillId="0" borderId="11" xfId="2" applyNumberFormat="1" applyFont="1" applyBorder="1" applyAlignment="1">
      <alignment vertical="center"/>
    </xf>
    <xf numFmtId="49" fontId="9" fillId="0" borderId="16" xfId="2" applyNumberFormat="1" applyFont="1" applyBorder="1" applyAlignment="1">
      <alignment vertical="center"/>
    </xf>
    <xf numFmtId="0" fontId="10" fillId="0" borderId="0" xfId="2" applyFont="1" applyAlignment="1"/>
    <xf numFmtId="0" fontId="10" fillId="0" borderId="6" xfId="2" applyFont="1" applyBorder="1" applyAlignment="1"/>
    <xf numFmtId="0" fontId="10" fillId="0" borderId="5" xfId="2" applyFont="1" applyBorder="1" applyAlignment="1"/>
    <xf numFmtId="0" fontId="10" fillId="0" borderId="4" xfId="2" applyFont="1" applyBorder="1" applyAlignment="1"/>
    <xf numFmtId="0" fontId="17" fillId="0" borderId="3" xfId="2" applyFont="1" applyBorder="1" applyAlignment="1">
      <alignment horizontal="left" vertical="center"/>
    </xf>
    <xf numFmtId="0" fontId="10" fillId="0" borderId="0" xfId="2" applyFont="1"/>
    <xf numFmtId="0" fontId="10" fillId="0" borderId="0" xfId="2" applyFont="1" applyBorder="1" applyAlignment="1">
      <alignment horizontal="center" vertical="center"/>
    </xf>
    <xf numFmtId="0" fontId="10" fillId="0" borderId="0" xfId="2" applyFont="1" applyBorder="1" applyAlignment="1">
      <alignment vertical="center" wrapText="1"/>
    </xf>
    <xf numFmtId="165" fontId="32" fillId="13" borderId="0" xfId="39" applyNumberFormat="1" applyFont="1" applyFill="1" applyBorder="1" applyAlignment="1">
      <alignment horizontal="right" vertical="center" wrapText="1"/>
    </xf>
    <xf numFmtId="164" fontId="32" fillId="13" borderId="0" xfId="40" applyNumberFormat="1" applyFont="1" applyFill="1" applyBorder="1" applyAlignment="1">
      <alignment horizontal="right" vertical="center" wrapText="1"/>
    </xf>
    <xf numFmtId="0" fontId="46" fillId="13" borderId="0" xfId="14" applyFont="1" applyFill="1" applyAlignment="1"/>
    <xf numFmtId="0" fontId="46" fillId="13" borderId="6" xfId="14" applyFont="1" applyFill="1" applyBorder="1" applyAlignment="1"/>
    <xf numFmtId="0" fontId="35" fillId="13" borderId="5" xfId="14" applyFont="1" applyFill="1" applyBorder="1" applyAlignment="1"/>
    <xf numFmtId="0" fontId="35" fillId="13" borderId="4" xfId="14" applyFont="1" applyFill="1" applyBorder="1" applyAlignment="1"/>
    <xf numFmtId="0" fontId="36" fillId="13" borderId="8" xfId="14" applyFont="1" applyFill="1" applyBorder="1" applyAlignment="1">
      <alignment horizontal="left" vertical="center"/>
    </xf>
    <xf numFmtId="0" fontId="36" fillId="13" borderId="4" xfId="14" applyFont="1" applyFill="1" applyBorder="1" applyAlignment="1">
      <alignment vertical="center" wrapText="1"/>
    </xf>
    <xf numFmtId="0" fontId="36" fillId="13" borderId="5" xfId="14" applyFont="1" applyFill="1" applyBorder="1" applyAlignment="1">
      <alignment vertical="center" wrapText="1"/>
    </xf>
    <xf numFmtId="0" fontId="35" fillId="13" borderId="5" xfId="14" applyFont="1" applyFill="1" applyBorder="1" applyAlignment="1">
      <alignment vertical="center" wrapText="1"/>
    </xf>
    <xf numFmtId="0" fontId="36" fillId="0" borderId="3" xfId="2" applyFont="1" applyBorder="1" applyAlignment="1">
      <alignment horizontal="center"/>
    </xf>
    <xf numFmtId="0" fontId="36" fillId="0" borderId="3" xfId="2" applyFont="1" applyBorder="1"/>
    <xf numFmtId="0" fontId="33" fillId="0" borderId="0" xfId="2" applyFont="1" applyAlignment="1">
      <alignment horizontal="right"/>
    </xf>
    <xf numFmtId="0" fontId="36" fillId="2" borderId="3" xfId="2" applyFont="1" applyFill="1" applyBorder="1"/>
    <xf numFmtId="49" fontId="9" fillId="0" borderId="3" xfId="2" applyNumberFormat="1" applyFont="1" applyBorder="1" applyAlignment="1">
      <alignment horizontal="center" vertical="center" wrapText="1"/>
    </xf>
    <xf numFmtId="49" fontId="9" fillId="0" borderId="3" xfId="2" applyNumberFormat="1" applyFont="1" applyBorder="1" applyAlignment="1">
      <alignment horizontal="center" vertical="center"/>
    </xf>
    <xf numFmtId="49" fontId="9" fillId="0" borderId="0" xfId="2" applyNumberFormat="1" applyFont="1"/>
    <xf numFmtId="49" fontId="9" fillId="0" borderId="0" xfId="2" applyNumberFormat="1" applyFont="1" applyAlignment="1">
      <alignment vertical="center"/>
    </xf>
    <xf numFmtId="0" fontId="36" fillId="0" borderId="10" xfId="2" applyFont="1" applyBorder="1" applyAlignment="1">
      <alignment horizontal="center" vertical="center"/>
    </xf>
    <xf numFmtId="0" fontId="36" fillId="0" borderId="12" xfId="2" applyFont="1" applyBorder="1" applyAlignment="1">
      <alignment horizontal="center" vertical="center"/>
    </xf>
    <xf numFmtId="0" fontId="36" fillId="0" borderId="17" xfId="2" applyFont="1" applyBorder="1" applyAlignment="1">
      <alignment horizontal="center" vertical="center"/>
    </xf>
    <xf numFmtId="0" fontId="36" fillId="0" borderId="15" xfId="2" applyFont="1" applyBorder="1" applyAlignment="1">
      <alignment horizontal="center" vertical="center"/>
    </xf>
    <xf numFmtId="0" fontId="36" fillId="0" borderId="4" xfId="2" applyFont="1" applyBorder="1" applyAlignment="1">
      <alignment horizontal="center" vertical="center"/>
    </xf>
    <xf numFmtId="0" fontId="36" fillId="0" borderId="6" xfId="2" applyFont="1" applyBorder="1" applyAlignment="1">
      <alignment horizontal="left" vertical="center"/>
    </xf>
    <xf numFmtId="0" fontId="0" fillId="0" borderId="12" xfId="0" applyBorder="1" applyAlignment="1">
      <alignment vertical="center"/>
    </xf>
    <xf numFmtId="0" fontId="0" fillId="0" borderId="17" xfId="0" applyBorder="1" applyAlignment="1">
      <alignment vertical="center"/>
    </xf>
    <xf numFmtId="0" fontId="0" fillId="0" borderId="6" xfId="0" applyBorder="1" applyAlignment="1">
      <alignment vertical="center"/>
    </xf>
    <xf numFmtId="0" fontId="0" fillId="0" borderId="15" xfId="0" applyBorder="1" applyAlignment="1">
      <alignment vertical="center"/>
    </xf>
    <xf numFmtId="0" fontId="0" fillId="0" borderId="4" xfId="0" applyBorder="1" applyAlignment="1">
      <alignment vertical="center"/>
    </xf>
    <xf numFmtId="167" fontId="16" fillId="3" borderId="3" xfId="38" applyNumberFormat="1" applyFont="1" applyFill="1" applyBorder="1" applyAlignment="1">
      <alignment vertical="center"/>
    </xf>
    <xf numFmtId="167" fontId="9" fillId="3" borderId="3" xfId="2" applyNumberFormat="1" applyFont="1" applyFill="1" applyBorder="1" applyAlignment="1">
      <alignment horizontal="right" vertical="center"/>
    </xf>
    <xf numFmtId="167" fontId="9" fillId="3" borderId="3" xfId="2" applyNumberFormat="1" applyFont="1" applyFill="1" applyBorder="1" applyAlignment="1">
      <alignment vertical="center"/>
    </xf>
    <xf numFmtId="0" fontId="58" fillId="3" borderId="20" xfId="38" applyFont="1" applyFill="1" applyBorder="1" applyAlignment="1">
      <alignment horizontal="center" vertical="center" wrapText="1"/>
    </xf>
    <xf numFmtId="165" fontId="59" fillId="0" borderId="21" xfId="38" applyNumberFormat="1" applyFont="1" applyBorder="1" applyAlignment="1">
      <alignment vertical="center"/>
    </xf>
    <xf numFmtId="165" fontId="58" fillId="0" borderId="21" xfId="38" applyNumberFormat="1" applyFont="1" applyBorder="1" applyAlignment="1">
      <alignment vertical="center"/>
    </xf>
    <xf numFmtId="165" fontId="58" fillId="0" borderId="22" xfId="38" applyNumberFormat="1" applyFont="1" applyBorder="1" applyAlignment="1">
      <alignment vertical="center"/>
    </xf>
    <xf numFmtId="0" fontId="59" fillId="3" borderId="23" xfId="38" applyFont="1" applyFill="1" applyBorder="1" applyAlignment="1">
      <alignment horizontal="left" wrapText="1" indent="1"/>
    </xf>
    <xf numFmtId="167" fontId="16" fillId="3" borderId="11" xfId="38" applyNumberFormat="1" applyFont="1" applyFill="1" applyBorder="1" applyAlignment="1">
      <alignment horizontal="right" vertical="center" wrapText="1"/>
    </xf>
    <xf numFmtId="0" fontId="9" fillId="4" borderId="11" xfId="2" applyFont="1" applyFill="1" applyBorder="1" applyAlignment="1">
      <alignment horizontal="right" vertical="center" wrapText="1"/>
    </xf>
    <xf numFmtId="0" fontId="20" fillId="3" borderId="0" xfId="2" applyFont="1" applyFill="1" applyAlignment="1">
      <alignment horizontal="right"/>
    </xf>
    <xf numFmtId="167" fontId="59" fillId="0" borderId="23" xfId="38" applyNumberFormat="1" applyFont="1" applyBorder="1" applyAlignment="1">
      <alignment horizontal="right"/>
    </xf>
    <xf numFmtId="167" fontId="9" fillId="3" borderId="11" xfId="2" applyNumberFormat="1" applyFont="1" applyFill="1" applyBorder="1" applyAlignment="1">
      <alignment horizontal="right" vertical="center" wrapText="1"/>
    </xf>
    <xf numFmtId="167" fontId="10" fillId="3" borderId="3" xfId="38" applyNumberFormat="1" applyFill="1" applyBorder="1" applyAlignment="1">
      <alignment vertical="center"/>
    </xf>
    <xf numFmtId="167" fontId="10" fillId="3" borderId="3" xfId="2" applyNumberFormat="1" applyFont="1" applyFill="1" applyBorder="1" applyAlignment="1">
      <alignment vertical="center"/>
    </xf>
    <xf numFmtId="0" fontId="60" fillId="0" borderId="0" xfId="32" applyFont="1"/>
    <xf numFmtId="14" fontId="60" fillId="0" borderId="0" xfId="32" applyNumberFormat="1" applyFont="1"/>
    <xf numFmtId="169" fontId="26" fillId="0" borderId="0" xfId="32" applyNumberFormat="1" applyFont="1" applyAlignment="1">
      <alignment horizontal="left"/>
    </xf>
    <xf numFmtId="0" fontId="26" fillId="0" borderId="0" xfId="32" applyFont="1"/>
    <xf numFmtId="0" fontId="26" fillId="0" borderId="0" xfId="14" applyFont="1"/>
    <xf numFmtId="0" fontId="28" fillId="0" borderId="0" xfId="14"/>
    <xf numFmtId="0" fontId="61" fillId="0" borderId="0" xfId="32" applyFont="1"/>
    <xf numFmtId="14" fontId="26" fillId="2" borderId="0" xfId="32" applyNumberFormat="1" applyFont="1" applyFill="1"/>
    <xf numFmtId="0" fontId="62" fillId="0" borderId="0" xfId="32" applyFont="1" applyAlignment="1">
      <alignment horizontal="center"/>
    </xf>
    <xf numFmtId="0" fontId="23" fillId="0" borderId="0" xfId="32" applyFont="1"/>
    <xf numFmtId="0" fontId="26" fillId="0" borderId="0" xfId="32" applyFont="1" applyAlignment="1">
      <alignment horizontal="left"/>
    </xf>
    <xf numFmtId="0" fontId="63" fillId="0" borderId="0" xfId="32" applyFont="1"/>
    <xf numFmtId="10" fontId="32" fillId="13" borderId="3" xfId="13" applyNumberFormat="1" applyFont="1" applyFill="1" applyBorder="1" applyAlignment="1">
      <alignment horizontal="right" vertical="center" wrapText="1"/>
    </xf>
    <xf numFmtId="14" fontId="26" fillId="0" borderId="0" xfId="32" applyNumberFormat="1" applyFont="1"/>
    <xf numFmtId="10" fontId="9" fillId="0" borderId="3" xfId="40" quotePrefix="1" applyNumberFormat="1" applyFont="1" applyBorder="1" applyAlignment="1">
      <alignment wrapText="1"/>
    </xf>
    <xf numFmtId="10" fontId="9" fillId="0" borderId="3" xfId="40" quotePrefix="1" applyNumberFormat="1" applyFont="1" applyBorder="1" applyAlignment="1"/>
    <xf numFmtId="14" fontId="36" fillId="13" borderId="3" xfId="0" applyNumberFormat="1" applyFont="1" applyFill="1" applyBorder="1" applyAlignment="1">
      <alignment horizontal="center" vertical="center" wrapText="1"/>
    </xf>
    <xf numFmtId="10" fontId="36" fillId="13" borderId="3" xfId="14" applyNumberFormat="1" applyFont="1" applyFill="1" applyBorder="1" applyAlignment="1">
      <alignment horizontal="right" vertical="center" wrapText="1"/>
    </xf>
    <xf numFmtId="10" fontId="35" fillId="13" borderId="3" xfId="14" applyNumberFormat="1" applyFont="1" applyFill="1" applyBorder="1" applyAlignment="1">
      <alignment horizontal="right" vertical="center" wrapText="1"/>
    </xf>
    <xf numFmtId="167" fontId="36" fillId="0" borderId="3" xfId="2" applyNumberFormat="1" applyFont="1" applyBorder="1"/>
    <xf numFmtId="10" fontId="36" fillId="13" borderId="3" xfId="35" applyNumberFormat="1" applyFont="1" applyFill="1" applyBorder="1" applyAlignment="1">
      <alignment horizontal="right" vertical="center" wrapText="1"/>
    </xf>
    <xf numFmtId="10" fontId="36" fillId="0" borderId="3" xfId="35" applyNumberFormat="1" applyFont="1" applyBorder="1" applyAlignment="1">
      <alignment horizontal="right" vertical="center" wrapText="1"/>
    </xf>
    <xf numFmtId="10" fontId="35" fillId="13" borderId="3" xfId="35" applyNumberFormat="1" applyFont="1" applyFill="1" applyBorder="1" applyAlignment="1">
      <alignment horizontal="right" vertical="center" wrapText="1"/>
    </xf>
    <xf numFmtId="10" fontId="36" fillId="13" borderId="3" xfId="37" applyNumberFormat="1" applyFont="1" applyFill="1" applyBorder="1" applyAlignment="1">
      <alignment horizontal="right" vertical="center" wrapText="1"/>
    </xf>
    <xf numFmtId="10" fontId="9" fillId="0" borderId="3" xfId="40" applyNumberFormat="1" applyFont="1" applyFill="1" applyBorder="1" applyAlignment="1" applyProtection="1">
      <alignment horizontal="right" vertical="center" wrapText="1"/>
      <protection locked="0"/>
    </xf>
    <xf numFmtId="10" fontId="32" fillId="13" borderId="9" xfId="38" applyNumberFormat="1" applyFont="1" applyFill="1" applyBorder="1" applyAlignment="1">
      <alignment horizontal="right" vertical="center" wrapText="1"/>
    </xf>
    <xf numFmtId="10" fontId="32" fillId="0" borderId="3" xfId="38" applyNumberFormat="1" applyFont="1" applyBorder="1" applyAlignment="1">
      <alignment horizontal="right" vertical="center" wrapText="1"/>
    </xf>
    <xf numFmtId="10" fontId="32" fillId="13" borderId="9" xfId="40" applyNumberFormat="1" applyFont="1" applyFill="1" applyBorder="1" applyAlignment="1">
      <alignment horizontal="right" vertical="center" wrapText="1"/>
    </xf>
    <xf numFmtId="10" fontId="32" fillId="0" borderId="9" xfId="40" applyNumberFormat="1" applyFont="1" applyFill="1" applyBorder="1" applyAlignment="1">
      <alignment horizontal="right" vertical="center" wrapText="1"/>
    </xf>
    <xf numFmtId="10" fontId="16" fillId="0" borderId="11" xfId="40" applyNumberFormat="1" applyFont="1" applyFill="1" applyBorder="1" applyAlignment="1">
      <alignment horizontal="right" vertical="center" wrapText="1"/>
    </xf>
    <xf numFmtId="10" fontId="9" fillId="0" borderId="11" xfId="40" applyNumberFormat="1" applyFont="1" applyFill="1" applyBorder="1" applyAlignment="1">
      <alignment horizontal="right" vertical="center" wrapText="1"/>
    </xf>
    <xf numFmtId="10" fontId="59" fillId="0" borderId="23" xfId="40" applyNumberFormat="1" applyFont="1" applyBorder="1" applyAlignment="1">
      <alignment horizontal="right"/>
    </xf>
    <xf numFmtId="10" fontId="5" fillId="3" borderId="3" xfId="2" applyNumberFormat="1" applyFont="1" applyFill="1" applyBorder="1"/>
    <xf numFmtId="0" fontId="1" fillId="0" borderId="10" xfId="2" applyFont="1" applyBorder="1" applyAlignment="1">
      <alignment vertical="center"/>
    </xf>
    <xf numFmtId="0" fontId="1" fillId="0" borderId="6" xfId="0" applyFont="1" applyBorder="1" applyAlignment="1">
      <alignment horizontal="center" vertical="center"/>
    </xf>
    <xf numFmtId="0" fontId="9" fillId="3" borderId="3" xfId="2" applyFont="1" applyFill="1" applyBorder="1" applyAlignment="1">
      <alignment horizontal="left" vertical="center"/>
    </xf>
    <xf numFmtId="0" fontId="17" fillId="3" borderId="3" xfId="2" applyFont="1" applyFill="1" applyBorder="1" applyAlignment="1">
      <alignment horizontal="left" vertical="center"/>
    </xf>
    <xf numFmtId="0" fontId="17" fillId="3" borderId="3" xfId="2" applyFont="1" applyFill="1" applyBorder="1" applyAlignment="1">
      <alignment horizontal="left" vertical="center" wrapText="1"/>
    </xf>
    <xf numFmtId="167" fontId="10" fillId="0" borderId="3" xfId="2" applyNumberFormat="1" applyFont="1" applyBorder="1" applyAlignment="1">
      <alignment horizontal="center"/>
    </xf>
    <xf numFmtId="167" fontId="10" fillId="3" borderId="3" xfId="2" applyNumberFormat="1" applyFont="1" applyFill="1" applyBorder="1"/>
    <xf numFmtId="172" fontId="10" fillId="3" borderId="3" xfId="2" applyNumberFormat="1" applyFont="1" applyFill="1" applyBorder="1"/>
    <xf numFmtId="169" fontId="35" fillId="13" borderId="3" xfId="32" applyNumberFormat="1" applyFont="1" applyFill="1" applyBorder="1" applyAlignment="1">
      <alignment horizontal="center" vertical="center" wrapText="1"/>
    </xf>
    <xf numFmtId="167" fontId="10" fillId="3" borderId="11" xfId="2" applyNumberFormat="1" applyFont="1" applyFill="1" applyBorder="1" applyAlignment="1">
      <alignment vertical="center" wrapText="1"/>
    </xf>
    <xf numFmtId="167" fontId="10" fillId="3" borderId="3" xfId="2" applyNumberFormat="1" applyFont="1" applyFill="1" applyBorder="1" applyAlignment="1">
      <alignment vertical="center" wrapText="1"/>
    </xf>
    <xf numFmtId="167" fontId="10" fillId="0" borderId="3" xfId="2" applyNumberFormat="1" applyFont="1" applyBorder="1" applyAlignment="1">
      <alignment vertical="center" wrapText="1"/>
    </xf>
    <xf numFmtId="167" fontId="10" fillId="3" borderId="7" xfId="2" applyNumberFormat="1" applyFont="1" applyFill="1" applyBorder="1" applyAlignment="1">
      <alignment vertical="center" wrapText="1"/>
    </xf>
    <xf numFmtId="10" fontId="9" fillId="3" borderId="11" xfId="2" applyNumberFormat="1" applyFont="1" applyFill="1" applyBorder="1" applyAlignment="1">
      <alignment vertical="center" wrapText="1"/>
    </xf>
    <xf numFmtId="10" fontId="9" fillId="3" borderId="3" xfId="2" applyNumberFormat="1" applyFont="1" applyFill="1" applyBorder="1" applyAlignment="1">
      <alignment vertical="center" wrapText="1"/>
    </xf>
    <xf numFmtId="10" fontId="10" fillId="0" borderId="3" xfId="2" applyNumberFormat="1" applyFont="1" applyBorder="1" applyAlignment="1">
      <alignment vertical="center" wrapText="1"/>
    </xf>
    <xf numFmtId="10" fontId="9" fillId="0" borderId="3" xfId="2" applyNumberFormat="1" applyFont="1" applyBorder="1" applyAlignment="1">
      <alignment vertical="center" wrapText="1"/>
    </xf>
    <xf numFmtId="170" fontId="35" fillId="0" borderId="3" xfId="33" applyNumberFormat="1" applyFont="1" applyFill="1" applyBorder="1" applyAlignment="1">
      <alignment horizontal="right" vertical="center" wrapText="1"/>
    </xf>
    <xf numFmtId="170" fontId="36" fillId="0" borderId="3" xfId="33" applyNumberFormat="1" applyFont="1" applyFill="1" applyBorder="1" applyAlignment="1">
      <alignment horizontal="right" vertical="center" wrapText="1"/>
    </xf>
    <xf numFmtId="170" fontId="33" fillId="0" borderId="3" xfId="33" applyNumberFormat="1" applyFont="1" applyFill="1" applyBorder="1" applyAlignment="1">
      <alignment horizontal="right" vertical="center" wrapText="1"/>
    </xf>
    <xf numFmtId="170" fontId="33" fillId="4" borderId="3" xfId="33" applyNumberFormat="1" applyFont="1" applyFill="1" applyBorder="1" applyAlignment="1">
      <alignment horizontal="left" vertical="center" wrapText="1"/>
    </xf>
    <xf numFmtId="167" fontId="36" fillId="13" borderId="3" xfId="33" applyNumberFormat="1" applyFont="1" applyFill="1" applyBorder="1" applyAlignment="1">
      <alignment horizontal="right" vertical="center" wrapText="1"/>
    </xf>
    <xf numFmtId="167" fontId="35" fillId="2" borderId="9" xfId="14" applyNumberFormat="1" applyFont="1" applyFill="1" applyBorder="1" applyAlignment="1">
      <alignment horizontal="left" vertical="center"/>
    </xf>
    <xf numFmtId="167" fontId="36" fillId="4" borderId="7" xfId="14" applyNumberFormat="1" applyFont="1" applyFill="1" applyBorder="1" applyAlignment="1">
      <alignment horizontal="left" vertical="center" wrapText="1"/>
    </xf>
    <xf numFmtId="167" fontId="36" fillId="4" borderId="8" xfId="14" applyNumberFormat="1" applyFont="1" applyFill="1" applyBorder="1" applyAlignment="1">
      <alignment horizontal="left" vertical="center" wrapText="1"/>
    </xf>
    <xf numFmtId="167" fontId="36" fillId="4" borderId="9" xfId="14" applyNumberFormat="1" applyFont="1" applyFill="1" applyBorder="1" applyAlignment="1">
      <alignment horizontal="left" vertical="center" wrapText="1"/>
    </xf>
    <xf numFmtId="167" fontId="36" fillId="2" borderId="8" xfId="14" applyNumberFormat="1" applyFont="1" applyFill="1" applyBorder="1" applyAlignment="1">
      <alignment vertical="center"/>
    </xf>
    <xf numFmtId="167" fontId="36" fillId="2" borderId="9" xfId="14" applyNumberFormat="1" applyFont="1" applyFill="1" applyBorder="1" applyAlignment="1">
      <alignment vertical="center"/>
    </xf>
    <xf numFmtId="167" fontId="36" fillId="4" borderId="15" xfId="14" applyNumberFormat="1" applyFont="1" applyFill="1" applyBorder="1" applyAlignment="1">
      <alignment horizontal="left" vertical="center" wrapText="1"/>
    </xf>
    <xf numFmtId="167" fontId="36" fillId="4" borderId="5" xfId="14" applyNumberFormat="1" applyFont="1" applyFill="1" applyBorder="1" applyAlignment="1">
      <alignment horizontal="left" vertical="center" wrapText="1"/>
    </xf>
    <xf numFmtId="167" fontId="36" fillId="2" borderId="8" xfId="14" applyNumberFormat="1" applyFont="1" applyFill="1" applyBorder="1" applyAlignment="1">
      <alignment horizontal="left" wrapText="1"/>
    </xf>
    <xf numFmtId="167" fontId="35" fillId="2" borderId="8" xfId="14" applyNumberFormat="1" applyFont="1" applyFill="1" applyBorder="1" applyAlignment="1">
      <alignment horizontal="centerContinuous" vertical="center" wrapText="1"/>
    </xf>
    <xf numFmtId="167" fontId="35" fillId="2" borderId="9" xfId="14" applyNumberFormat="1" applyFont="1" applyFill="1" applyBorder="1" applyAlignment="1">
      <alignment horizontal="centerContinuous" vertical="center" wrapText="1"/>
    </xf>
    <xf numFmtId="170" fontId="36" fillId="5" borderId="3" xfId="33" applyNumberFormat="1" applyFont="1" applyFill="1" applyBorder="1" applyAlignment="1">
      <alignment horizontal="right" vertical="center" wrapText="1"/>
    </xf>
    <xf numFmtId="170" fontId="36" fillId="13" borderId="3" xfId="33" applyNumberFormat="1" applyFont="1" applyFill="1" applyBorder="1" applyAlignment="1">
      <alignment horizontal="right" vertical="center" wrapText="1"/>
    </xf>
    <xf numFmtId="170" fontId="35" fillId="13" borderId="3" xfId="33" applyNumberFormat="1" applyFont="1" applyFill="1" applyBorder="1" applyAlignment="1">
      <alignment horizontal="right" vertical="center" wrapText="1"/>
    </xf>
    <xf numFmtId="170" fontId="35" fillId="2" borderId="8" xfId="33" applyNumberFormat="1" applyFont="1" applyFill="1" applyBorder="1" applyAlignment="1">
      <alignment vertical="center" wrapText="1"/>
    </xf>
    <xf numFmtId="170" fontId="35" fillId="2" borderId="9" xfId="33" applyNumberFormat="1" applyFont="1" applyFill="1" applyBorder="1" applyAlignment="1">
      <alignment vertical="center" wrapText="1"/>
    </xf>
    <xf numFmtId="170" fontId="36" fillId="13" borderId="7" xfId="33" applyNumberFormat="1" applyFont="1" applyFill="1" applyBorder="1" applyAlignment="1">
      <alignment horizontal="right" vertical="center" wrapText="1"/>
    </xf>
    <xf numFmtId="170" fontId="36" fillId="13" borderId="8" xfId="33" applyNumberFormat="1" applyFont="1" applyFill="1" applyBorder="1" applyAlignment="1">
      <alignment horizontal="right" vertical="center" wrapText="1"/>
    </xf>
    <xf numFmtId="170" fontId="36" fillId="13" borderId="9" xfId="33" applyNumberFormat="1" applyFont="1" applyFill="1" applyBorder="1" applyAlignment="1">
      <alignment horizontal="right" vertical="center" wrapText="1"/>
    </xf>
    <xf numFmtId="170" fontId="36" fillId="13" borderId="7" xfId="33" applyNumberFormat="1" applyFont="1" applyFill="1" applyBorder="1" applyAlignment="1">
      <alignment horizontal="left" vertical="center" wrapText="1"/>
    </xf>
    <xf numFmtId="170" fontId="33" fillId="0" borderId="8" xfId="33" applyNumberFormat="1" applyFont="1" applyFill="1" applyBorder="1" applyAlignment="1">
      <alignment horizontal="left" vertical="center" wrapText="1"/>
    </xf>
    <xf numFmtId="170" fontId="33" fillId="0" borderId="9" xfId="33" applyNumberFormat="1" applyFont="1" applyFill="1" applyBorder="1" applyAlignment="1">
      <alignment horizontal="left" vertical="center" wrapText="1"/>
    </xf>
    <xf numFmtId="170" fontId="34" fillId="0" borderId="3" xfId="33" applyNumberFormat="1" applyFont="1" applyFill="1" applyBorder="1" applyAlignment="1">
      <alignment horizontal="right" vertical="center" wrapText="1"/>
    </xf>
    <xf numFmtId="170" fontId="32" fillId="0" borderId="3" xfId="33" applyNumberFormat="1" applyFont="1" applyFill="1" applyBorder="1" applyAlignment="1">
      <alignment horizontal="right" vertical="center" wrapText="1"/>
    </xf>
    <xf numFmtId="170" fontId="36" fillId="4" borderId="7" xfId="33" applyNumberFormat="1" applyFont="1" applyFill="1" applyBorder="1" applyAlignment="1">
      <alignment horizontal="left" vertical="center" wrapText="1"/>
    </xf>
    <xf numFmtId="170" fontId="36" fillId="4" borderId="8" xfId="33" applyNumberFormat="1" applyFont="1" applyFill="1" applyBorder="1" applyAlignment="1">
      <alignment horizontal="left" vertical="center" wrapText="1"/>
    </xf>
    <xf numFmtId="170" fontId="38" fillId="4" borderId="9" xfId="33" applyNumberFormat="1" applyFont="1" applyFill="1" applyBorder="1" applyAlignment="1">
      <alignment horizontal="left" vertical="center" wrapText="1"/>
    </xf>
    <xf numFmtId="167" fontId="32" fillId="13" borderId="3" xfId="33" applyNumberFormat="1" applyFont="1" applyFill="1" applyBorder="1" applyAlignment="1">
      <alignment horizontal="right" vertical="center" wrapText="1"/>
    </xf>
    <xf numFmtId="167" fontId="34" fillId="2" borderId="7" xfId="32" applyNumberFormat="1" applyFont="1" applyFill="1" applyBorder="1" applyAlignment="1">
      <alignment vertical="center" wrapText="1"/>
    </xf>
    <xf numFmtId="167" fontId="34" fillId="2" borderId="8" xfId="32" applyNumberFormat="1" applyFont="1" applyFill="1" applyBorder="1" applyAlignment="1">
      <alignment vertical="center" wrapText="1"/>
    </xf>
    <xf numFmtId="167" fontId="34" fillId="2" borderId="9" xfId="32" applyNumberFormat="1" applyFont="1" applyFill="1" applyBorder="1" applyAlignment="1">
      <alignment vertical="center" wrapText="1"/>
    </xf>
    <xf numFmtId="167" fontId="32" fillId="13" borderId="3" xfId="32" applyNumberFormat="1" applyFont="1" applyFill="1" applyBorder="1" applyAlignment="1">
      <alignment horizontal="right" vertical="center" wrapText="1"/>
    </xf>
    <xf numFmtId="0" fontId="10" fillId="3" borderId="10" xfId="2" applyFont="1" applyFill="1" applyBorder="1" applyAlignment="1">
      <alignment horizontal="center" vertical="center" wrapText="1"/>
    </xf>
    <xf numFmtId="0" fontId="10" fillId="3" borderId="12" xfId="2" applyFont="1" applyFill="1" applyBorder="1" applyAlignment="1">
      <alignment horizontal="center" vertical="center" wrapText="1"/>
    </xf>
    <xf numFmtId="0" fontId="10" fillId="3" borderId="17" xfId="2" applyFont="1" applyFill="1" applyBorder="1" applyAlignment="1">
      <alignment horizontal="center" vertical="center" wrapText="1"/>
    </xf>
    <xf numFmtId="0" fontId="10" fillId="3" borderId="6" xfId="2" applyFont="1" applyFill="1" applyBorder="1" applyAlignment="1">
      <alignment horizontal="center" vertical="center" wrapText="1"/>
    </xf>
    <xf numFmtId="0" fontId="9" fillId="3" borderId="7" xfId="2" applyFont="1" applyFill="1" applyBorder="1" applyAlignment="1">
      <alignment horizontal="center" vertical="center" wrapText="1"/>
    </xf>
    <xf numFmtId="0" fontId="9" fillId="3" borderId="9" xfId="2" applyFont="1" applyFill="1" applyBorder="1" applyAlignment="1">
      <alignment horizontal="center" vertical="center" wrapText="1"/>
    </xf>
    <xf numFmtId="167" fontId="10" fillId="0" borderId="11" xfId="2" applyNumberFormat="1" applyFont="1" applyFill="1" applyBorder="1" applyAlignment="1">
      <alignment vertical="center" wrapText="1"/>
    </xf>
    <xf numFmtId="167" fontId="10" fillId="0" borderId="3" xfId="2" applyNumberFormat="1" applyFont="1" applyFill="1" applyBorder="1" applyAlignment="1">
      <alignment vertical="center" wrapText="1"/>
    </xf>
    <xf numFmtId="10" fontId="10" fillId="3" borderId="0" xfId="2" applyNumberFormat="1" applyFont="1" applyFill="1" applyAlignment="1">
      <alignment vertical="center" wrapText="1"/>
    </xf>
    <xf numFmtId="168" fontId="34" fillId="0" borderId="9" xfId="39" applyNumberFormat="1" applyFont="1" applyFill="1" applyBorder="1" applyAlignment="1">
      <alignment horizontal="right" vertical="center" wrapText="1"/>
    </xf>
    <xf numFmtId="168" fontId="32" fillId="0" borderId="3" xfId="39" applyNumberFormat="1" applyFont="1" applyFill="1" applyBorder="1" applyAlignment="1">
      <alignment horizontal="right" vertical="center" wrapText="1"/>
    </xf>
    <xf numFmtId="168" fontId="34" fillId="0" borderId="3" xfId="39" applyNumberFormat="1" applyFont="1" applyFill="1" applyBorder="1" applyAlignment="1">
      <alignment horizontal="right" vertical="center" wrapText="1"/>
    </xf>
    <xf numFmtId="172" fontId="20" fillId="3" borderId="0" xfId="13" applyNumberFormat="1" applyFont="1" applyFill="1"/>
    <xf numFmtId="0" fontId="10" fillId="3" borderId="13" xfId="2" applyFont="1" applyFill="1" applyBorder="1" applyAlignment="1">
      <alignment horizontal="left" vertical="center" wrapText="1"/>
    </xf>
    <xf numFmtId="167" fontId="24" fillId="3" borderId="3" xfId="2" applyNumberFormat="1" applyFont="1" applyFill="1" applyBorder="1" applyAlignment="1">
      <alignment horizontal="right" vertical="center" wrapText="1"/>
    </xf>
    <xf numFmtId="167" fontId="24" fillId="0" borderId="3" xfId="2" applyNumberFormat="1" applyFont="1" applyBorder="1" applyAlignment="1">
      <alignment horizontal="right" vertical="center" wrapText="1"/>
    </xf>
    <xf numFmtId="167" fontId="10" fillId="3" borderId="3" xfId="2" applyNumberFormat="1" applyFont="1" applyFill="1" applyBorder="1" applyAlignment="1">
      <alignment horizontal="right" vertical="center" wrapText="1"/>
    </xf>
    <xf numFmtId="10" fontId="24" fillId="3" borderId="3" xfId="2" applyNumberFormat="1" applyFont="1" applyFill="1" applyBorder="1" applyAlignment="1">
      <alignment horizontal="center" vertical="center" wrapText="1"/>
    </xf>
    <xf numFmtId="10" fontId="24" fillId="0" borderId="3" xfId="2" applyNumberFormat="1" applyFont="1" applyBorder="1" applyAlignment="1">
      <alignment horizontal="center" vertical="center" wrapText="1"/>
    </xf>
    <xf numFmtId="167" fontId="4" fillId="3" borderId="3" xfId="2" applyNumberFormat="1" applyFont="1" applyFill="1" applyBorder="1"/>
    <xf numFmtId="0" fontId="36" fillId="13" borderId="3" xfId="14" applyFont="1" applyFill="1" applyBorder="1" applyAlignment="1">
      <alignment vertical="center"/>
    </xf>
    <xf numFmtId="0" fontId="35" fillId="0" borderId="3" xfId="2" applyFont="1" applyBorder="1" applyAlignment="1">
      <alignment horizontal="center" vertical="center"/>
    </xf>
    <xf numFmtId="0" fontId="64" fillId="0" borderId="0" xfId="7" applyFont="1" applyAlignment="1">
      <alignment vertical="top"/>
    </xf>
    <xf numFmtId="0" fontId="65" fillId="0" borderId="0" xfId="7" applyFont="1" applyAlignment="1">
      <alignment vertical="top"/>
    </xf>
    <xf numFmtId="0" fontId="65" fillId="0" borderId="0" xfId="7" applyFont="1" applyAlignment="1">
      <alignment vertical="top" wrapText="1"/>
    </xf>
    <xf numFmtId="0" fontId="65" fillId="0" borderId="0" xfId="10" applyFont="1" applyFill="1" applyBorder="1" applyAlignment="1">
      <alignment vertical="top"/>
    </xf>
    <xf numFmtId="0" fontId="65" fillId="0" borderId="6" xfId="10" applyFont="1" applyFill="1" applyBorder="1" applyAlignment="1">
      <alignment vertical="top"/>
    </xf>
    <xf numFmtId="0" fontId="64" fillId="0" borderId="3" xfId="3" quotePrefix="1" applyFont="1" applyBorder="1" applyAlignment="1">
      <alignment horizontal="center" vertical="top"/>
    </xf>
    <xf numFmtId="0" fontId="64" fillId="8" borderId="0" xfId="7" applyFont="1" applyFill="1" applyAlignment="1">
      <alignment vertical="top"/>
    </xf>
    <xf numFmtId="0" fontId="65" fillId="0" borderId="3" xfId="10" applyFont="1" applyFill="1" applyBorder="1" applyAlignment="1">
      <alignment horizontal="center" vertical="center" wrapText="1"/>
    </xf>
    <xf numFmtId="0" fontId="65" fillId="0" borderId="0" xfId="10" applyFont="1" applyFill="1" applyBorder="1" applyAlignment="1">
      <alignment vertical="center"/>
    </xf>
    <xf numFmtId="0" fontId="65" fillId="0" borderId="6" xfId="10" applyFont="1" applyFill="1" applyBorder="1" applyAlignment="1">
      <alignment vertical="center"/>
    </xf>
    <xf numFmtId="0" fontId="65" fillId="0" borderId="3" xfId="44" applyFont="1" applyFill="1" applyBorder="1" applyAlignment="1">
      <alignment horizontal="center" vertical="center" wrapText="1"/>
    </xf>
    <xf numFmtId="0" fontId="64" fillId="8" borderId="0" xfId="7" applyFont="1" applyFill="1">
      <alignment vertical="center"/>
    </xf>
    <xf numFmtId="3" fontId="64" fillId="2" borderId="8" xfId="4" applyFont="1" applyFill="1" applyBorder="1" applyAlignment="1">
      <alignment horizontal="center" vertical="top"/>
      <protection locked="0"/>
    </xf>
    <xf numFmtId="3" fontId="64" fillId="2" borderId="9" xfId="4" applyFont="1" applyFill="1" applyBorder="1" applyAlignment="1">
      <alignment horizontal="center" vertical="top"/>
      <protection locked="0"/>
    </xf>
    <xf numFmtId="49" fontId="64" fillId="0" borderId="3" xfId="3" quotePrefix="1" applyNumberFormat="1" applyFont="1" applyBorder="1" applyAlignment="1">
      <alignment horizontal="center" vertical="center"/>
    </xf>
    <xf numFmtId="0" fontId="64" fillId="0" borderId="3" xfId="3" applyFont="1" applyBorder="1" applyAlignment="1">
      <alignment horizontal="left" vertical="center" wrapText="1" indent="1"/>
    </xf>
    <xf numFmtId="3" fontId="64" fillId="3" borderId="3" xfId="4" applyFont="1" applyFill="1" applyAlignment="1">
      <alignment horizontal="center" vertical="center"/>
      <protection locked="0"/>
    </xf>
    <xf numFmtId="0" fontId="64" fillId="0" borderId="3" xfId="3" applyFont="1" applyBorder="1" applyAlignment="1">
      <alignment horizontal="left" vertical="center" wrapText="1" indent="3"/>
    </xf>
    <xf numFmtId="3" fontId="64" fillId="2" borderId="3" xfId="4" applyFont="1" applyFill="1" applyAlignment="1">
      <alignment horizontal="center" vertical="center"/>
      <protection locked="0"/>
    </xf>
    <xf numFmtId="3" fontId="64" fillId="0" borderId="3" xfId="4" applyFont="1" applyFill="1" applyAlignment="1">
      <alignment horizontal="center" vertical="center"/>
      <protection locked="0"/>
    </xf>
    <xf numFmtId="3" fontId="64" fillId="2" borderId="3" xfId="4" applyFont="1" applyFill="1" applyAlignment="1">
      <alignment horizontal="center" vertical="top"/>
      <protection locked="0"/>
    </xf>
    <xf numFmtId="3" fontId="64" fillId="3" borderId="3" xfId="4" applyNumberFormat="1" applyFont="1" applyFill="1" applyAlignment="1">
      <alignment horizontal="center" vertical="center"/>
      <protection locked="0"/>
    </xf>
    <xf numFmtId="10" fontId="16" fillId="3" borderId="3" xfId="38" applyNumberFormat="1" applyFont="1" applyFill="1" applyBorder="1" applyAlignment="1">
      <alignment vertical="center"/>
    </xf>
    <xf numFmtId="10" fontId="9" fillId="3" borderId="3" xfId="2" applyNumberFormat="1" applyFont="1" applyFill="1" applyBorder="1" applyAlignment="1">
      <alignment vertical="center"/>
    </xf>
    <xf numFmtId="10" fontId="54" fillId="4" borderId="3" xfId="2" applyNumberFormat="1" applyFont="1" applyFill="1" applyBorder="1" applyAlignment="1">
      <alignment horizontal="center" vertical="center" wrapText="1"/>
    </xf>
    <xf numFmtId="10" fontId="11" fillId="4" borderId="3" xfId="2" applyNumberFormat="1" applyFont="1" applyFill="1" applyBorder="1"/>
    <xf numFmtId="10" fontId="9" fillId="3" borderId="3" xfId="2" applyNumberFormat="1" applyFont="1" applyFill="1" applyBorder="1" applyAlignment="1">
      <alignment horizontal="right" vertical="center"/>
    </xf>
    <xf numFmtId="0" fontId="67" fillId="0" borderId="0" xfId="2" applyFont="1" applyAlignment="1">
      <alignment horizontal="left"/>
    </xf>
    <xf numFmtId="0" fontId="4" fillId="0" borderId="0" xfId="2" applyFont="1"/>
    <xf numFmtId="0" fontId="6" fillId="0" borderId="0" xfId="2"/>
    <xf numFmtId="0" fontId="6" fillId="0" borderId="0" xfId="2" applyAlignment="1">
      <alignment vertical="center"/>
    </xf>
    <xf numFmtId="0" fontId="6" fillId="0" borderId="0" xfId="2" applyAlignment="1">
      <alignment horizontal="center"/>
    </xf>
    <xf numFmtId="0" fontId="6" fillId="3" borderId="0" xfId="2" applyFill="1" applyAlignment="1">
      <alignment horizontal="center"/>
    </xf>
    <xf numFmtId="0" fontId="6" fillId="0" borderId="3" xfId="2" applyBorder="1" applyAlignment="1">
      <alignment horizontal="center" vertical="center" wrapText="1"/>
    </xf>
    <xf numFmtId="0" fontId="6" fillId="3" borderId="0" xfId="2" applyFill="1" applyAlignment="1">
      <alignment horizontal="center" vertical="center" wrapText="1"/>
    </xf>
    <xf numFmtId="0" fontId="4" fillId="2" borderId="3" xfId="2" applyFont="1" applyFill="1" applyBorder="1" applyAlignment="1">
      <alignment horizontal="center" vertical="center"/>
    </xf>
    <xf numFmtId="0" fontId="3" fillId="16" borderId="3" xfId="2" applyFont="1" applyFill="1" applyBorder="1" applyAlignment="1">
      <alignment horizontal="left" vertical="center"/>
    </xf>
    <xf numFmtId="0" fontId="4" fillId="2" borderId="3" xfId="2" applyFont="1" applyFill="1" applyBorder="1" applyAlignment="1">
      <alignment horizontal="justify" vertical="center" wrapText="1"/>
    </xf>
    <xf numFmtId="0" fontId="4" fillId="0" borderId="3" xfId="2" applyFont="1" applyBorder="1" applyAlignment="1">
      <alignment horizontal="center" vertical="center"/>
    </xf>
    <xf numFmtId="0" fontId="4" fillId="0" borderId="3" xfId="2" applyFont="1" applyBorder="1" applyAlignment="1">
      <alignment horizontal="left" vertical="center" wrapText="1" indent="1"/>
    </xf>
    <xf numFmtId="0" fontId="6" fillId="16" borderId="3" xfId="2" applyFill="1" applyBorder="1" applyAlignment="1">
      <alignment horizontal="center" vertical="center" wrapText="1"/>
    </xf>
    <xf numFmtId="0" fontId="3" fillId="16" borderId="3" xfId="2" applyFont="1" applyFill="1" applyBorder="1" applyAlignment="1">
      <alignment horizontal="center" vertical="center" wrapText="1"/>
    </xf>
    <xf numFmtId="0" fontId="6" fillId="16" borderId="3" xfId="2" applyFill="1" applyBorder="1" applyAlignment="1">
      <alignment horizontal="left" vertical="top" wrapText="1" indent="1"/>
    </xf>
    <xf numFmtId="0" fontId="4" fillId="0" borderId="3" xfId="2" applyFont="1" applyBorder="1" applyAlignment="1">
      <alignment horizontal="center" vertical="center" wrapText="1"/>
    </xf>
    <xf numFmtId="0" fontId="6" fillId="3" borderId="0" xfId="2" applyFill="1" applyAlignment="1">
      <alignment horizontal="justify" vertical="center" wrapText="1"/>
    </xf>
    <xf numFmtId="0" fontId="4" fillId="0" borderId="13" xfId="2" applyFont="1" applyBorder="1" applyAlignment="1">
      <alignment horizontal="left" vertical="center" wrapText="1" indent="1"/>
    </xf>
    <xf numFmtId="0" fontId="3" fillId="2" borderId="3" xfId="2" applyFont="1" applyFill="1" applyBorder="1" applyAlignment="1">
      <alignment horizontal="center" vertical="center" wrapText="1"/>
    </xf>
    <xf numFmtId="0" fontId="4" fillId="2" borderId="3" xfId="2" applyFont="1" applyFill="1" applyBorder="1" applyAlignment="1">
      <alignment horizontal="left" vertical="top" wrapText="1" indent="1"/>
    </xf>
    <xf numFmtId="0" fontId="70" fillId="3" borderId="17" xfId="2" applyFont="1" applyFill="1" applyBorder="1" applyAlignment="1">
      <alignment horizontal="left" vertical="top" wrapText="1"/>
    </xf>
    <xf numFmtId="0" fontId="70" fillId="3" borderId="0" xfId="2" applyFont="1" applyFill="1" applyAlignment="1">
      <alignment horizontal="left" vertical="top" wrapText="1"/>
    </xf>
    <xf numFmtId="0" fontId="4" fillId="0" borderId="0" xfId="2" applyFont="1" applyAlignment="1">
      <alignment vertical="center"/>
    </xf>
    <xf numFmtId="0" fontId="4" fillId="0" borderId="0" xfId="2" applyFont="1" applyAlignment="1">
      <alignment horizontal="center"/>
    </xf>
    <xf numFmtId="0" fontId="4" fillId="16" borderId="3" xfId="2" applyFont="1" applyFill="1" applyBorder="1" applyAlignment="1">
      <alignment horizontal="center" vertical="center"/>
    </xf>
    <xf numFmtId="0" fontId="3" fillId="16" borderId="3" xfId="2" applyFont="1" applyFill="1" applyBorder="1" applyAlignment="1">
      <alignment horizontal="left" vertical="center" wrapText="1" indent="1"/>
    </xf>
    <xf numFmtId="0" fontId="4" fillId="16" borderId="3" xfId="2" applyFont="1" applyFill="1" applyBorder="1" applyAlignment="1">
      <alignment horizontal="justify" vertical="center" wrapText="1"/>
    </xf>
    <xf numFmtId="0" fontId="4" fillId="16" borderId="3" xfId="2" applyFont="1" applyFill="1" applyBorder="1" applyAlignment="1">
      <alignment horizontal="center" vertical="center" wrapText="1"/>
    </xf>
    <xf numFmtId="0" fontId="3" fillId="16" borderId="3" xfId="2" applyFont="1" applyFill="1" applyBorder="1" applyAlignment="1">
      <alignment horizontal="left" vertical="center" wrapText="1" indent="2"/>
    </xf>
    <xf numFmtId="0" fontId="4" fillId="0" borderId="3" xfId="2" applyFont="1" applyBorder="1" applyAlignment="1">
      <alignment horizontal="left" vertical="center" wrapText="1" indent="4"/>
    </xf>
    <xf numFmtId="0" fontId="4" fillId="0" borderId="3" xfId="2" applyFont="1" applyBorder="1" applyAlignment="1">
      <alignment horizontal="left" vertical="center" wrapText="1" indent="3"/>
    </xf>
    <xf numFmtId="0" fontId="5" fillId="16" borderId="3" xfId="2" applyFont="1" applyFill="1" applyBorder="1" applyAlignment="1">
      <alignment horizontal="left" vertical="center" wrapText="1" indent="1"/>
    </xf>
    <xf numFmtId="0" fontId="6" fillId="0" borderId="3" xfId="2" applyBorder="1" applyAlignment="1">
      <alignment horizontal="left" vertical="center" wrapText="1" indent="1"/>
    </xf>
    <xf numFmtId="0" fontId="6" fillId="0" borderId="3" xfId="2" applyBorder="1" applyAlignment="1">
      <alignment horizontal="left" vertical="center" wrapText="1" indent="3"/>
    </xf>
    <xf numFmtId="0" fontId="6" fillId="0" borderId="3" xfId="2" applyBorder="1" applyAlignment="1">
      <alignment horizontal="left" vertical="center" wrapText="1" indent="4"/>
    </xf>
    <xf numFmtId="10" fontId="64" fillId="0" borderId="3" xfId="4" applyNumberFormat="1" applyFont="1" applyFill="1" applyAlignment="1">
      <alignment horizontal="center" vertical="center"/>
      <protection locked="0"/>
    </xf>
    <xf numFmtId="10" fontId="64" fillId="3" borderId="3" xfId="4" applyNumberFormat="1" applyFont="1" applyFill="1" applyAlignment="1">
      <alignment horizontal="center" vertical="center"/>
      <protection locked="0"/>
    </xf>
    <xf numFmtId="10" fontId="64" fillId="3" borderId="3" xfId="4" applyNumberFormat="1" applyFont="1" applyFill="1" applyAlignment="1">
      <alignment horizontal="center" vertical="top"/>
      <protection locked="0"/>
    </xf>
    <xf numFmtId="0" fontId="10" fillId="3" borderId="0" xfId="2" applyFont="1" applyFill="1" applyBorder="1"/>
    <xf numFmtId="0" fontId="10" fillId="0" borderId="0" xfId="38"/>
    <xf numFmtId="0" fontId="36" fillId="0" borderId="0" xfId="38" applyFont="1"/>
    <xf numFmtId="0" fontId="42" fillId="0" borderId="0" xfId="38" applyFont="1" applyAlignment="1">
      <alignment horizontal="center"/>
    </xf>
    <xf numFmtId="0" fontId="42" fillId="0" borderId="0" xfId="38" applyFont="1"/>
    <xf numFmtId="0" fontId="42" fillId="0" borderId="0" xfId="38" applyFont="1" applyAlignment="1">
      <alignment horizontal="left"/>
    </xf>
    <xf numFmtId="0" fontId="40" fillId="0" borderId="0" xfId="38" applyFont="1"/>
    <xf numFmtId="0" fontId="74" fillId="0" borderId="0" xfId="45" applyFont="1"/>
    <xf numFmtId="0" fontId="75" fillId="0" borderId="0" xfId="38" applyFont="1"/>
    <xf numFmtId="0" fontId="76" fillId="0" borderId="0" xfId="45" applyFont="1"/>
    <xf numFmtId="0" fontId="77" fillId="0" borderId="0" xfId="38" applyFont="1"/>
    <xf numFmtId="0" fontId="3" fillId="0" borderId="0" xfId="14" applyFont="1"/>
    <xf numFmtId="0" fontId="26" fillId="0" borderId="0" xfId="14" applyFont="1" applyAlignment="1">
      <alignment horizontal="left"/>
    </xf>
    <xf numFmtId="0" fontId="63" fillId="0" borderId="0" xfId="14" applyFont="1"/>
    <xf numFmtId="0" fontId="3" fillId="0" borderId="0" xfId="14" applyFont="1" applyAlignment="1">
      <alignment horizontal="center"/>
    </xf>
    <xf numFmtId="0" fontId="62" fillId="0" borderId="0" xfId="14" applyFont="1" applyAlignment="1">
      <alignment horizontal="center"/>
    </xf>
    <xf numFmtId="0" fontId="62" fillId="0" borderId="0" xfId="14" applyFont="1" applyAlignment="1">
      <alignment horizontal="left"/>
    </xf>
    <xf numFmtId="0" fontId="3" fillId="0" borderId="1" xfId="14" applyFont="1" applyBorder="1"/>
    <xf numFmtId="0" fontId="62" fillId="0" borderId="24" xfId="14" applyFont="1" applyBorder="1"/>
    <xf numFmtId="0" fontId="62" fillId="0" borderId="0" xfId="14" applyFont="1"/>
    <xf numFmtId="0" fontId="2" fillId="0" borderId="0" xfId="1" applyFill="1"/>
    <xf numFmtId="0" fontId="2" fillId="0" borderId="2" xfId="1" applyFill="1" applyBorder="1"/>
    <xf numFmtId="0" fontId="26" fillId="0" borderId="25" xfId="1" applyFont="1" applyBorder="1"/>
    <xf numFmtId="0" fontId="26" fillId="0" borderId="0" xfId="1" applyFont="1" applyBorder="1" applyAlignment="1">
      <alignment horizontal="left"/>
    </xf>
    <xf numFmtId="0" fontId="26" fillId="0" borderId="0" xfId="1" applyFont="1" applyBorder="1"/>
    <xf numFmtId="0" fontId="28" fillId="10" borderId="0" xfId="14" applyFill="1"/>
    <xf numFmtId="0" fontId="2" fillId="0" borderId="26" xfId="1" applyFill="1" applyBorder="1"/>
    <xf numFmtId="0" fontId="26" fillId="0" borderId="27" xfId="1" applyFont="1" applyBorder="1"/>
    <xf numFmtId="0" fontId="28" fillId="17" borderId="0" xfId="14" applyFill="1"/>
    <xf numFmtId="0" fontId="23" fillId="0" borderId="0" xfId="14" applyFont="1"/>
    <xf numFmtId="0" fontId="26" fillId="0" borderId="24" xfId="14" applyFont="1" applyBorder="1"/>
    <xf numFmtId="0" fontId="26" fillId="0" borderId="28" xfId="1" applyFont="1" applyBorder="1"/>
    <xf numFmtId="0" fontId="72" fillId="0" borderId="24" xfId="14" applyFont="1" applyBorder="1"/>
    <xf numFmtId="0" fontId="72" fillId="0" borderId="0" xfId="14" applyFont="1" applyAlignment="1">
      <alignment horizontal="left"/>
    </xf>
    <xf numFmtId="0" fontId="72" fillId="0" borderId="0" xfId="14" applyFont="1"/>
    <xf numFmtId="0" fontId="26" fillId="0" borderId="28" xfId="6" applyFont="1" applyBorder="1"/>
    <xf numFmtId="0" fontId="26" fillId="0" borderId="0" xfId="6" applyFont="1" applyBorder="1" applyAlignment="1">
      <alignment horizontal="left"/>
    </xf>
    <xf numFmtId="0" fontId="26" fillId="0" borderId="0" xfId="6" applyFont="1" applyBorder="1"/>
    <xf numFmtId="0" fontId="4" fillId="17" borderId="0" xfId="14" applyFont="1" applyFill="1"/>
    <xf numFmtId="0" fontId="26" fillId="0" borderId="27" xfId="6" applyFont="1" applyBorder="1"/>
    <xf numFmtId="0" fontId="26" fillId="0" borderId="0" xfId="6" applyFont="1" applyFill="1" applyBorder="1" applyAlignment="1">
      <alignment horizontal="left"/>
    </xf>
    <xf numFmtId="0" fontId="3" fillId="0" borderId="1" xfId="14" applyFont="1" applyBorder="1" applyAlignment="1">
      <alignment horizontal="left"/>
    </xf>
    <xf numFmtId="0" fontId="62" fillId="0" borderId="24" xfId="14" applyFont="1" applyBorder="1" applyAlignment="1">
      <alignment horizontal="center"/>
    </xf>
    <xf numFmtId="0" fontId="2" fillId="18" borderId="2" xfId="1" applyFill="1" applyBorder="1"/>
    <xf numFmtId="0" fontId="26" fillId="19" borderId="28" xfId="6" applyFont="1" applyFill="1" applyBorder="1"/>
    <xf numFmtId="0" fontId="26" fillId="0" borderId="0" xfId="6" applyFont="1" applyBorder="1" applyAlignment="1">
      <alignment horizontal="left" wrapText="1"/>
    </xf>
    <xf numFmtId="0" fontId="26" fillId="0" borderId="25" xfId="6" applyFont="1" applyBorder="1"/>
    <xf numFmtId="0" fontId="79" fillId="18" borderId="2" xfId="1" applyFont="1" applyFill="1" applyBorder="1"/>
    <xf numFmtId="0" fontId="2" fillId="0" borderId="1" xfId="1" applyFill="1" applyBorder="1"/>
    <xf numFmtId="0" fontId="26" fillId="0" borderId="24" xfId="1" applyFont="1" applyBorder="1"/>
    <xf numFmtId="0" fontId="26" fillId="0" borderId="14" xfId="38" applyFont="1" applyBorder="1" applyAlignment="1">
      <alignment horizontal="center" wrapText="1"/>
    </xf>
    <xf numFmtId="0" fontId="26" fillId="0" borderId="14" xfId="38" applyFont="1" applyBorder="1" applyAlignment="1">
      <alignment horizontal="center"/>
    </xf>
    <xf numFmtId="0" fontId="36" fillId="0" borderId="0" xfId="38" applyFont="1" applyAlignment="1">
      <alignment horizontal="center"/>
    </xf>
    <xf numFmtId="0" fontId="35" fillId="0" borderId="0" xfId="38" applyFont="1" applyAlignment="1">
      <alignment horizontal="center" vertical="center" wrapText="1"/>
    </xf>
    <xf numFmtId="0" fontId="42" fillId="0" borderId="0" xfId="38" applyFont="1" applyAlignment="1">
      <alignment horizontal="left"/>
    </xf>
    <xf numFmtId="0" fontId="73" fillId="0" borderId="0" xfId="38" applyFont="1" applyAlignment="1">
      <alignment horizontal="center"/>
    </xf>
    <xf numFmtId="0" fontId="42" fillId="0" borderId="0" xfId="38" applyFont="1" applyAlignment="1">
      <alignment horizontal="justify" wrapText="1"/>
    </xf>
    <xf numFmtId="0" fontId="34" fillId="13" borderId="3" xfId="32" applyFont="1" applyFill="1" applyBorder="1" applyAlignment="1">
      <alignment horizontal="center" vertical="center" wrapText="1"/>
    </xf>
    <xf numFmtId="0" fontId="35" fillId="2" borderId="8" xfId="35" applyFont="1" applyFill="1" applyBorder="1" applyAlignment="1">
      <alignment horizontal="center" vertical="center"/>
    </xf>
    <xf numFmtId="0" fontId="35" fillId="2" borderId="9" xfId="35" applyFont="1" applyFill="1" applyBorder="1" applyAlignment="1">
      <alignment horizontal="center" vertical="center"/>
    </xf>
    <xf numFmtId="0" fontId="35" fillId="2" borderId="7" xfId="35" applyFont="1" applyFill="1" applyBorder="1" applyAlignment="1">
      <alignment horizontal="center" vertical="center"/>
    </xf>
    <xf numFmtId="0" fontId="1" fillId="2" borderId="8" xfId="0" applyFont="1" applyFill="1" applyBorder="1" applyAlignment="1">
      <alignment horizontal="center"/>
    </xf>
    <xf numFmtId="0" fontId="1" fillId="2" borderId="9" xfId="0" applyFont="1" applyFill="1" applyBorder="1" applyAlignment="1">
      <alignment horizontal="center"/>
    </xf>
    <xf numFmtId="0" fontId="35" fillId="9" borderId="8" xfId="2" applyFont="1" applyFill="1" applyBorder="1" applyAlignment="1">
      <alignment horizontal="center" vertical="center"/>
    </xf>
    <xf numFmtId="0" fontId="35" fillId="9" borderId="9" xfId="2" applyFont="1" applyFill="1" applyBorder="1" applyAlignment="1">
      <alignment horizontal="center" vertical="center"/>
    </xf>
    <xf numFmtId="0" fontId="35" fillId="9" borderId="5" xfId="2" applyFont="1" applyFill="1" applyBorder="1" applyAlignment="1">
      <alignment horizontal="center" vertical="center"/>
    </xf>
    <xf numFmtId="0" fontId="35" fillId="9" borderId="4" xfId="2" applyFont="1" applyFill="1" applyBorder="1" applyAlignment="1">
      <alignment horizontal="center" vertical="center"/>
    </xf>
    <xf numFmtId="0" fontId="10" fillId="6" borderId="13" xfId="2" applyFont="1" applyFill="1" applyBorder="1" applyAlignment="1">
      <alignment horizontal="center" vertical="center" wrapText="1"/>
    </xf>
    <xf numFmtId="0" fontId="10" fillId="6" borderId="16" xfId="2" applyFont="1" applyFill="1" applyBorder="1" applyAlignment="1">
      <alignment horizontal="center" vertical="center" wrapText="1"/>
    </xf>
    <xf numFmtId="0" fontId="9" fillId="6" borderId="13" xfId="2" applyFont="1" applyFill="1" applyBorder="1" applyAlignment="1">
      <alignment horizontal="center" vertical="center" wrapText="1"/>
    </xf>
    <xf numFmtId="0" fontId="9" fillId="6" borderId="16" xfId="2" applyFont="1" applyFill="1" applyBorder="1" applyAlignment="1">
      <alignment horizontal="center" vertical="center" wrapText="1"/>
    </xf>
    <xf numFmtId="0" fontId="10" fillId="6" borderId="10" xfId="2" applyFont="1" applyFill="1" applyBorder="1" applyAlignment="1">
      <alignment horizontal="center" vertical="center" wrapText="1"/>
    </xf>
    <xf numFmtId="0" fontId="10" fillId="6" borderId="12" xfId="2" applyFont="1" applyFill="1" applyBorder="1" applyAlignment="1">
      <alignment horizontal="center" vertical="center" wrapText="1"/>
    </xf>
    <xf numFmtId="0" fontId="10" fillId="6" borderId="14" xfId="2" applyFont="1" applyFill="1" applyBorder="1" applyAlignment="1">
      <alignment horizontal="center" vertical="center" wrapText="1"/>
    </xf>
    <xf numFmtId="0" fontId="9" fillId="0" borderId="7" xfId="2" applyFont="1" applyBorder="1" applyAlignment="1">
      <alignment horizontal="center" vertical="center"/>
    </xf>
    <xf numFmtId="0" fontId="9" fillId="0" borderId="9" xfId="2" applyFont="1" applyBorder="1" applyAlignment="1">
      <alignment horizontal="center" vertical="center"/>
    </xf>
    <xf numFmtId="0" fontId="21" fillId="0" borderId="0" xfId="14" applyFont="1" applyAlignment="1">
      <alignment horizontal="left" vertical="top" wrapText="1"/>
    </xf>
    <xf numFmtId="0" fontId="35" fillId="13" borderId="3" xfId="14" applyFont="1" applyFill="1" applyBorder="1" applyAlignment="1">
      <alignment horizontal="center" vertical="center" wrapText="1"/>
    </xf>
    <xf numFmtId="0" fontId="35" fillId="2" borderId="7" xfId="14" applyFont="1" applyFill="1" applyBorder="1" applyAlignment="1">
      <alignment vertical="center"/>
    </xf>
    <xf numFmtId="0" fontId="0" fillId="0" borderId="8" xfId="0" applyBorder="1" applyAlignment="1">
      <alignment vertical="center"/>
    </xf>
    <xf numFmtId="0" fontId="36" fillId="13" borderId="7" xfId="14" applyFont="1" applyFill="1" applyBorder="1" applyAlignment="1">
      <alignment horizontal="center" vertical="center" wrapText="1"/>
    </xf>
    <xf numFmtId="0" fontId="36" fillId="13" borderId="8" xfId="14" applyFont="1" applyFill="1" applyBorder="1" applyAlignment="1">
      <alignment horizontal="center" vertical="center" wrapText="1"/>
    </xf>
    <xf numFmtId="0" fontId="36" fillId="13" borderId="9" xfId="14" applyFont="1" applyFill="1" applyBorder="1" applyAlignment="1">
      <alignment horizontal="center" vertical="center" wrapText="1"/>
    </xf>
    <xf numFmtId="0" fontId="36" fillId="13" borderId="13" xfId="14" applyFont="1" applyFill="1" applyBorder="1" applyAlignment="1">
      <alignment horizontal="center" vertical="center" wrapText="1"/>
    </xf>
    <xf numFmtId="0" fontId="28" fillId="0" borderId="11" xfId="14" applyFont="1" applyBorder="1" applyAlignment="1">
      <alignment horizontal="center" vertical="center" wrapText="1"/>
    </xf>
    <xf numFmtId="0" fontId="35" fillId="2" borderId="7" xfId="14" applyFont="1" applyFill="1" applyBorder="1" applyAlignment="1">
      <alignment horizontal="left" vertical="center" wrapText="1"/>
    </xf>
    <xf numFmtId="0" fontId="35" fillId="2" borderId="8" xfId="14" applyFont="1" applyFill="1" applyBorder="1" applyAlignment="1">
      <alignment horizontal="left" vertical="center" wrapText="1"/>
    </xf>
    <xf numFmtId="49" fontId="9" fillId="0" borderId="0" xfId="2" applyNumberFormat="1" applyFont="1" applyAlignment="1">
      <alignment horizontal="justify" vertical="center" wrapText="1"/>
    </xf>
    <xf numFmtId="49" fontId="17" fillId="0" borderId="0" xfId="2" applyNumberFormat="1" applyFont="1" applyAlignment="1">
      <alignment horizontal="justify" vertical="center" wrapText="1"/>
    </xf>
    <xf numFmtId="49" fontId="16" fillId="0" borderId="0" xfId="2" applyNumberFormat="1" applyFont="1" applyAlignment="1">
      <alignment horizontal="justify" vertical="center" wrapText="1"/>
    </xf>
    <xf numFmtId="49" fontId="17" fillId="3" borderId="0" xfId="2" applyNumberFormat="1" applyFont="1" applyFill="1" applyAlignment="1">
      <alignment horizontal="justify" vertical="center" wrapText="1"/>
    </xf>
    <xf numFmtId="49" fontId="9" fillId="3" borderId="0" xfId="2" applyNumberFormat="1" applyFont="1" applyFill="1" applyAlignment="1">
      <alignment horizontal="justify" vertical="center" wrapText="1"/>
    </xf>
    <xf numFmtId="49" fontId="9" fillId="0" borderId="0" xfId="2" applyNumberFormat="1" applyFont="1" applyAlignment="1">
      <alignment vertical="center" wrapText="1"/>
    </xf>
    <xf numFmtId="49" fontId="16" fillId="3" borderId="0" xfId="2" applyNumberFormat="1" applyFont="1" applyFill="1" applyAlignment="1">
      <alignment horizontal="justify" vertical="center" wrapText="1"/>
    </xf>
    <xf numFmtId="49" fontId="9" fillId="3" borderId="0" xfId="2" applyNumberFormat="1" applyFont="1" applyFill="1" applyAlignment="1">
      <alignment vertical="center" wrapText="1"/>
    </xf>
    <xf numFmtId="49" fontId="9" fillId="3" borderId="0" xfId="2" applyNumberFormat="1" applyFont="1" applyFill="1"/>
    <xf numFmtId="49" fontId="9" fillId="3" borderId="7" xfId="2" applyNumberFormat="1" applyFont="1" applyFill="1" applyBorder="1" applyAlignment="1">
      <alignment horizontal="center" vertical="center" wrapText="1"/>
    </xf>
    <xf numFmtId="49" fontId="9" fillId="3" borderId="8" xfId="2" applyNumberFormat="1" applyFont="1" applyFill="1" applyBorder="1" applyAlignment="1">
      <alignment horizontal="center" vertical="center" wrapText="1"/>
    </xf>
    <xf numFmtId="49" fontId="9" fillId="3" borderId="9" xfId="2" applyNumberFormat="1" applyFont="1" applyFill="1" applyBorder="1" applyAlignment="1">
      <alignment horizontal="center" vertical="center" wrapText="1"/>
    </xf>
    <xf numFmtId="49" fontId="9" fillId="3" borderId="3" xfId="2" applyNumberFormat="1" applyFont="1" applyFill="1" applyBorder="1" applyAlignment="1">
      <alignment horizontal="center" vertical="center" wrapText="1"/>
    </xf>
    <xf numFmtId="49" fontId="9" fillId="3" borderId="10" xfId="2" applyNumberFormat="1" applyFont="1" applyFill="1" applyBorder="1" applyAlignment="1">
      <alignment horizontal="center" vertical="center" wrapText="1"/>
    </xf>
    <xf numFmtId="49" fontId="9" fillId="3" borderId="14" xfId="2" applyNumberFormat="1" applyFont="1" applyFill="1" applyBorder="1" applyAlignment="1">
      <alignment horizontal="center" vertical="center" wrapText="1"/>
    </xf>
    <xf numFmtId="49" fontId="9" fillId="3" borderId="12" xfId="2" applyNumberFormat="1" applyFont="1" applyFill="1" applyBorder="1" applyAlignment="1">
      <alignment horizontal="center" vertical="center" wrapText="1"/>
    </xf>
    <xf numFmtId="0" fontId="10" fillId="0" borderId="3" xfId="2" applyFont="1" applyBorder="1" applyAlignment="1">
      <alignment horizontal="center"/>
    </xf>
    <xf numFmtId="0" fontId="21" fillId="0" borderId="0" xfId="2" applyFont="1" applyAlignment="1">
      <alignment horizontal="justify" vertical="center" wrapText="1"/>
    </xf>
    <xf numFmtId="0" fontId="10" fillId="0" borderId="0" xfId="2" applyFont="1"/>
    <xf numFmtId="0" fontId="44" fillId="0" borderId="0" xfId="2" applyFont="1" applyAlignment="1">
      <alignment horizontal="justify" vertical="center" wrapText="1"/>
    </xf>
    <xf numFmtId="0" fontId="22" fillId="0" borderId="0" xfId="2" applyFont="1" applyAlignment="1">
      <alignment horizontal="justify" vertical="center"/>
    </xf>
    <xf numFmtId="0" fontId="9" fillId="3" borderId="7" xfId="2" applyFont="1" applyFill="1" applyBorder="1" applyAlignment="1">
      <alignment horizontal="center" vertical="center" wrapText="1"/>
    </xf>
    <xf numFmtId="0" fontId="9" fillId="3" borderId="8" xfId="2" applyFont="1" applyFill="1" applyBorder="1" applyAlignment="1">
      <alignment horizontal="center" vertical="center" wrapText="1"/>
    </xf>
    <xf numFmtId="0" fontId="9" fillId="3" borderId="9" xfId="2" applyFont="1" applyFill="1" applyBorder="1" applyAlignment="1">
      <alignment horizontal="center" vertical="center" wrapText="1"/>
    </xf>
    <xf numFmtId="0" fontId="9" fillId="3" borderId="10" xfId="2" applyFont="1" applyFill="1" applyBorder="1" applyAlignment="1">
      <alignment horizontal="center" vertical="center" wrapText="1"/>
    </xf>
    <xf numFmtId="0" fontId="9" fillId="3" borderId="12" xfId="2" applyFont="1" applyFill="1" applyBorder="1" applyAlignment="1">
      <alignment horizontal="center" vertical="center" wrapText="1"/>
    </xf>
    <xf numFmtId="0" fontId="9" fillId="3" borderId="13" xfId="2" applyFont="1" applyFill="1" applyBorder="1" applyAlignment="1">
      <alignment horizontal="center" vertical="center" wrapText="1"/>
    </xf>
    <xf numFmtId="0" fontId="9" fillId="3" borderId="11" xfId="2" applyFont="1" applyFill="1" applyBorder="1" applyAlignment="1">
      <alignment horizontal="center" vertical="center" wrapText="1"/>
    </xf>
    <xf numFmtId="0" fontId="9" fillId="3" borderId="0" xfId="2" applyFont="1" applyFill="1" applyAlignment="1">
      <alignment horizontal="center" vertical="center"/>
    </xf>
    <xf numFmtId="0" fontId="22" fillId="0" borderId="0" xfId="2" applyFont="1" applyAlignment="1">
      <alignment vertical="center"/>
    </xf>
    <xf numFmtId="0" fontId="21" fillId="0" borderId="0" xfId="2" applyFont="1" applyAlignment="1">
      <alignment horizontal="justify" vertical="center"/>
    </xf>
    <xf numFmtId="49" fontId="16" fillId="0" borderId="0" xfId="2" applyNumberFormat="1" applyFont="1" applyAlignment="1">
      <alignment vertical="center"/>
    </xf>
    <xf numFmtId="49" fontId="9" fillId="0" borderId="3" xfId="2" applyNumberFormat="1" applyFont="1" applyBorder="1" applyAlignment="1">
      <alignment horizontal="center" vertical="center" wrapText="1"/>
    </xf>
    <xf numFmtId="49" fontId="9" fillId="0" borderId="13" xfId="2" applyNumberFormat="1" applyFont="1" applyBorder="1" applyAlignment="1">
      <alignment horizontal="center" vertical="center"/>
    </xf>
    <xf numFmtId="49" fontId="9" fillId="0" borderId="3" xfId="2" applyNumberFormat="1" applyFont="1" applyBorder="1" applyAlignment="1">
      <alignment horizontal="center" vertical="center"/>
    </xf>
    <xf numFmtId="49" fontId="9" fillId="0" borderId="10" xfId="2" applyNumberFormat="1" applyFont="1" applyBorder="1" applyAlignment="1">
      <alignment horizontal="center" vertical="center"/>
    </xf>
    <xf numFmtId="49" fontId="9" fillId="0" borderId="14" xfId="2" applyNumberFormat="1" applyFont="1" applyBorder="1" applyAlignment="1">
      <alignment horizontal="center" vertical="center"/>
    </xf>
    <xf numFmtId="49" fontId="9" fillId="0" borderId="12" xfId="2" applyNumberFormat="1" applyFont="1" applyBorder="1" applyAlignment="1">
      <alignment horizontal="center" vertical="center"/>
    </xf>
    <xf numFmtId="49" fontId="16" fillId="0" borderId="0" xfId="2" applyNumberFormat="1" applyFont="1" applyAlignment="1">
      <alignment horizontal="justify" vertical="center"/>
    </xf>
    <xf numFmtId="49" fontId="9" fillId="0" borderId="0" xfId="2" applyNumberFormat="1" applyFont="1"/>
    <xf numFmtId="49" fontId="17" fillId="0" borderId="0" xfId="2" applyNumberFormat="1" applyFont="1" applyAlignment="1">
      <alignment horizontal="justify" vertical="center"/>
    </xf>
    <xf numFmtId="49" fontId="9" fillId="0" borderId="0" xfId="2" applyNumberFormat="1" applyFont="1" applyAlignment="1">
      <alignment vertical="center"/>
    </xf>
    <xf numFmtId="49" fontId="9" fillId="0" borderId="0" xfId="2" applyNumberFormat="1" applyFont="1" applyAlignment="1">
      <alignment horizontal="center" vertical="center" wrapText="1"/>
    </xf>
    <xf numFmtId="0" fontId="17" fillId="0" borderId="0" xfId="2" applyFont="1" applyAlignment="1">
      <alignment horizontal="justify" vertical="center" wrapText="1"/>
    </xf>
    <xf numFmtId="0" fontId="9" fillId="0" borderId="3" xfId="2" applyFont="1" applyBorder="1" applyAlignment="1">
      <alignment horizontal="center" vertical="center"/>
    </xf>
    <xf numFmtId="0" fontId="16" fillId="0" borderId="0" xfId="2" applyFont="1" applyAlignment="1">
      <alignment horizontal="justify" vertical="center"/>
    </xf>
    <xf numFmtId="0" fontId="22" fillId="3" borderId="13" xfId="2" applyFont="1" applyFill="1" applyBorder="1" applyAlignment="1">
      <alignment horizontal="center" vertical="center" wrapText="1"/>
    </xf>
    <xf numFmtId="0" fontId="22" fillId="3" borderId="16" xfId="2" applyFont="1" applyFill="1" applyBorder="1" applyAlignment="1">
      <alignment horizontal="center" vertical="center" wrapText="1"/>
    </xf>
    <xf numFmtId="0" fontId="22" fillId="3" borderId="11" xfId="2" applyFont="1" applyFill="1" applyBorder="1" applyAlignment="1">
      <alignment horizontal="center" vertical="center" wrapText="1"/>
    </xf>
    <xf numFmtId="0" fontId="22" fillId="3" borderId="10" xfId="2" applyFont="1" applyFill="1" applyBorder="1" applyAlignment="1">
      <alignment horizontal="center" vertical="center" wrapText="1"/>
    </xf>
    <xf numFmtId="0" fontId="22" fillId="3" borderId="14" xfId="2" applyFont="1" applyFill="1" applyBorder="1" applyAlignment="1">
      <alignment horizontal="center" vertical="center" wrapText="1"/>
    </xf>
    <xf numFmtId="0" fontId="22" fillId="3" borderId="12" xfId="2" applyFont="1" applyFill="1" applyBorder="1" applyAlignment="1">
      <alignment horizontal="center" vertical="center" wrapText="1"/>
    </xf>
    <xf numFmtId="0" fontId="1" fillId="0" borderId="9" xfId="2" applyFont="1" applyBorder="1" applyAlignment="1">
      <alignment horizontal="center" vertical="center" wrapText="1"/>
    </xf>
    <xf numFmtId="0" fontId="1" fillId="0" borderId="3" xfId="2" applyFont="1" applyBorder="1" applyAlignment="1">
      <alignment horizontal="center" vertical="center" wrapText="1"/>
    </xf>
    <xf numFmtId="0" fontId="1" fillId="0" borderId="7" xfId="2" applyFont="1" applyBorder="1" applyAlignment="1">
      <alignment horizontal="center" vertical="center" wrapText="1"/>
    </xf>
    <xf numFmtId="0" fontId="16" fillId="0" borderId="7" xfId="2" applyFont="1" applyBorder="1" applyAlignment="1">
      <alignment horizontal="center" vertical="center" wrapText="1"/>
    </xf>
    <xf numFmtId="0" fontId="16" fillId="0" borderId="9" xfId="2" applyFont="1" applyBorder="1" applyAlignment="1">
      <alignment horizontal="center" vertical="center" wrapText="1"/>
    </xf>
    <xf numFmtId="0" fontId="1" fillId="3" borderId="13" xfId="2" applyFont="1" applyFill="1" applyBorder="1" applyAlignment="1">
      <alignment horizontal="center" vertical="center"/>
    </xf>
    <xf numFmtId="0" fontId="0" fillId="0" borderId="16" xfId="0" applyBorder="1" applyAlignment="1">
      <alignment horizontal="center" vertical="center"/>
    </xf>
    <xf numFmtId="0" fontId="0" fillId="0" borderId="11" xfId="0" applyBorder="1" applyAlignment="1">
      <alignment horizontal="center" vertical="center"/>
    </xf>
    <xf numFmtId="0" fontId="1" fillId="0" borderId="8" xfId="2" applyFont="1" applyBorder="1" applyAlignment="1">
      <alignment horizontal="center" vertical="center"/>
    </xf>
    <xf numFmtId="0" fontId="1" fillId="0" borderId="9" xfId="2" applyFont="1" applyBorder="1" applyAlignment="1">
      <alignment horizontal="center" vertical="center"/>
    </xf>
    <xf numFmtId="9" fontId="16" fillId="0" borderId="13" xfId="2" applyNumberFormat="1" applyFont="1" applyBorder="1" applyAlignment="1">
      <alignment horizontal="center" vertical="center"/>
    </xf>
    <xf numFmtId="9" fontId="16" fillId="0" borderId="11" xfId="2" applyNumberFormat="1" applyFont="1" applyBorder="1" applyAlignment="1">
      <alignment horizontal="center" vertical="center"/>
    </xf>
    <xf numFmtId="0" fontId="0" fillId="0" borderId="11" xfId="0" applyBorder="1" applyAlignment="1">
      <alignment horizontal="center" vertical="center" wrapText="1"/>
    </xf>
    <xf numFmtId="0" fontId="10" fillId="3" borderId="7" xfId="2" applyFont="1" applyFill="1" applyBorder="1" applyAlignment="1">
      <alignment horizontal="center" vertical="center" wrapText="1"/>
    </xf>
    <xf numFmtId="0" fontId="10" fillId="3" borderId="9" xfId="2" applyFont="1" applyFill="1" applyBorder="1" applyAlignment="1">
      <alignment horizontal="center" vertical="center" wrapText="1"/>
    </xf>
    <xf numFmtId="0" fontId="1" fillId="3" borderId="13" xfId="2" applyFont="1" applyFill="1" applyBorder="1" applyAlignment="1">
      <alignment horizontal="center" vertical="center" wrapText="1"/>
    </xf>
    <xf numFmtId="0" fontId="1" fillId="3" borderId="16" xfId="2" applyFont="1" applyFill="1" applyBorder="1" applyAlignment="1">
      <alignment horizontal="center" vertical="center" wrapText="1"/>
    </xf>
    <xf numFmtId="0" fontId="1" fillId="3" borderId="11" xfId="2" applyFont="1" applyFill="1" applyBorder="1" applyAlignment="1">
      <alignment horizontal="center" vertical="center" wrapText="1"/>
    </xf>
    <xf numFmtId="0" fontId="1" fillId="3" borderId="10" xfId="2" applyFont="1" applyFill="1" applyBorder="1" applyAlignment="1">
      <alignment horizontal="center" vertical="center" wrapText="1"/>
    </xf>
    <xf numFmtId="0" fontId="1" fillId="3" borderId="14" xfId="2" applyFont="1" applyFill="1" applyBorder="1" applyAlignment="1">
      <alignment horizontal="center" vertical="center" wrapText="1"/>
    </xf>
    <xf numFmtId="0" fontId="1" fillId="3" borderId="12" xfId="2" applyFont="1" applyFill="1" applyBorder="1" applyAlignment="1">
      <alignment horizontal="center" vertical="center" wrapText="1"/>
    </xf>
    <xf numFmtId="0" fontId="10" fillId="3" borderId="13" xfId="2" applyFont="1" applyFill="1" applyBorder="1" applyAlignment="1">
      <alignment horizontal="center" vertical="center" wrapText="1"/>
    </xf>
    <xf numFmtId="0" fontId="28" fillId="0" borderId="16" xfId="14" applyFont="1" applyBorder="1" applyAlignment="1">
      <alignment horizontal="center" vertical="center" wrapText="1"/>
    </xf>
    <xf numFmtId="0" fontId="1" fillId="3" borderId="7" xfId="2" applyFont="1" applyFill="1" applyBorder="1" applyAlignment="1">
      <alignment horizontal="center" vertical="center" wrapText="1"/>
    </xf>
    <xf numFmtId="0" fontId="1" fillId="3" borderId="8" xfId="2" applyFont="1" applyFill="1" applyBorder="1" applyAlignment="1">
      <alignment horizontal="center" vertical="center" wrapText="1"/>
    </xf>
    <xf numFmtId="0" fontId="1" fillId="3" borderId="9" xfId="2" applyFont="1" applyFill="1" applyBorder="1" applyAlignment="1">
      <alignment horizontal="center" vertical="center" wrapText="1"/>
    </xf>
    <xf numFmtId="0" fontId="10" fillId="3" borderId="8" xfId="2" applyFont="1" applyFill="1" applyBorder="1" applyAlignment="1">
      <alignment horizontal="center" vertical="center" wrapText="1"/>
    </xf>
    <xf numFmtId="0" fontId="36" fillId="13" borderId="11" xfId="14" applyFont="1" applyFill="1" applyBorder="1" applyAlignment="1">
      <alignment horizontal="center" vertical="center" wrapText="1"/>
    </xf>
    <xf numFmtId="0" fontId="35" fillId="13" borderId="13" xfId="14" applyFont="1" applyFill="1" applyBorder="1" applyAlignment="1">
      <alignment horizontal="center" vertical="center" wrapText="1"/>
    </xf>
    <xf numFmtId="0" fontId="35" fillId="13" borderId="11" xfId="14" applyFont="1" applyFill="1" applyBorder="1" applyAlignment="1">
      <alignment horizontal="center" vertical="center" wrapText="1"/>
    </xf>
    <xf numFmtId="0" fontId="35" fillId="13" borderId="0" xfId="14" applyFont="1" applyFill="1" applyAlignment="1">
      <alignment horizontal="left" vertical="center" wrapText="1"/>
    </xf>
    <xf numFmtId="0" fontId="36" fillId="13" borderId="8" xfId="14" applyFont="1" applyFill="1" applyBorder="1" applyAlignment="1">
      <alignment horizontal="center" vertical="center"/>
    </xf>
    <xf numFmtId="0" fontId="36" fillId="13" borderId="9" xfId="14" applyFont="1" applyFill="1" applyBorder="1" applyAlignment="1">
      <alignment horizontal="center" vertical="center"/>
    </xf>
    <xf numFmtId="0" fontId="35" fillId="13" borderId="0" xfId="14" applyFont="1" applyFill="1" applyBorder="1" applyAlignment="1">
      <alignment horizontal="center" vertical="center" wrapText="1"/>
    </xf>
    <xf numFmtId="0" fontId="0" fillId="0" borderId="16" xfId="0" applyFont="1" applyBorder="1" applyAlignment="1">
      <alignment horizontal="center" vertical="center" wrapText="1"/>
    </xf>
    <xf numFmtId="0" fontId="0" fillId="0" borderId="11" xfId="0" applyFont="1" applyBorder="1" applyAlignment="1">
      <alignment horizontal="center" vertical="center" wrapText="1"/>
    </xf>
    <xf numFmtId="0" fontId="35" fillId="13" borderId="7" xfId="14" applyFont="1" applyFill="1" applyBorder="1" applyAlignment="1">
      <alignment horizontal="center" vertical="center"/>
    </xf>
    <xf numFmtId="0" fontId="35" fillId="13" borderId="9" xfId="14" applyFont="1" applyFill="1" applyBorder="1" applyAlignment="1">
      <alignment horizontal="center" vertical="center"/>
    </xf>
    <xf numFmtId="0" fontId="36" fillId="13" borderId="3" xfId="14" applyFont="1" applyFill="1" applyBorder="1" applyAlignment="1">
      <alignment horizontal="center" vertical="center" wrapText="1"/>
    </xf>
    <xf numFmtId="0" fontId="35" fillId="13" borderId="8" xfId="14" applyFont="1" applyFill="1" applyBorder="1" applyAlignment="1">
      <alignment horizontal="center" vertical="center"/>
    </xf>
    <xf numFmtId="0" fontId="36" fillId="13" borderId="7" xfId="14" applyFont="1" applyFill="1" applyBorder="1" applyAlignment="1">
      <alignment horizontal="center" vertical="center"/>
    </xf>
    <xf numFmtId="0" fontId="36" fillId="13" borderId="10" xfId="14" applyFont="1" applyFill="1" applyBorder="1" applyAlignment="1">
      <alignment horizontal="center" vertical="center" wrapText="1"/>
    </xf>
    <xf numFmtId="0" fontId="36" fillId="13" borderId="10" xfId="14" applyFont="1" applyFill="1" applyBorder="1" applyAlignment="1">
      <alignment horizontal="center" vertical="center"/>
    </xf>
    <xf numFmtId="0" fontId="36" fillId="13" borderId="12" xfId="14" applyFont="1" applyFill="1" applyBorder="1" applyAlignment="1">
      <alignment horizontal="center" vertical="center"/>
    </xf>
    <xf numFmtId="0" fontId="35" fillId="2" borderId="7" xfId="14" applyFont="1" applyFill="1" applyBorder="1" applyAlignment="1">
      <alignment horizontal="left" vertical="center"/>
    </xf>
    <xf numFmtId="0" fontId="0" fillId="0" borderId="8" xfId="0" applyBorder="1" applyAlignment="1">
      <alignment horizontal="left" vertical="center"/>
    </xf>
    <xf numFmtId="0" fontId="27" fillId="0" borderId="0" xfId="2" applyFont="1" applyAlignment="1">
      <alignment horizontal="justify" vertical="top" wrapText="1"/>
    </xf>
    <xf numFmtId="0" fontId="43" fillId="0" borderId="0" xfId="2" applyFont="1" applyAlignment="1">
      <alignment vertical="top" wrapText="1"/>
    </xf>
    <xf numFmtId="0" fontId="36" fillId="0" borderId="3" xfId="2" applyFont="1" applyBorder="1" applyAlignment="1">
      <alignment horizontal="center"/>
    </xf>
    <xf numFmtId="0" fontId="4" fillId="0" borderId="13" xfId="2" applyFont="1" applyBorder="1" applyAlignment="1">
      <alignment horizontal="center" vertical="center"/>
    </xf>
    <xf numFmtId="0" fontId="4" fillId="0" borderId="16" xfId="2" applyFont="1" applyBorder="1" applyAlignment="1">
      <alignment horizontal="center" vertical="center"/>
    </xf>
    <xf numFmtId="0" fontId="4" fillId="0" borderId="11" xfId="2" applyFont="1" applyBorder="1" applyAlignment="1">
      <alignment horizontal="center" vertical="center"/>
    </xf>
    <xf numFmtId="0" fontId="4" fillId="0" borderId="13" xfId="2" applyFont="1" applyBorder="1" applyAlignment="1">
      <alignment horizontal="left" vertical="center" wrapText="1" indent="1"/>
    </xf>
    <xf numFmtId="0" fontId="4" fillId="0" borderId="16" xfId="2" applyFont="1" applyBorder="1" applyAlignment="1">
      <alignment horizontal="left" vertical="center" wrapText="1" indent="1"/>
    </xf>
    <xf numFmtId="0" fontId="4" fillId="0" borderId="11" xfId="2" applyFont="1" applyBorder="1" applyAlignment="1">
      <alignment horizontal="left" vertical="center" wrapText="1" indent="1"/>
    </xf>
    <xf numFmtId="0" fontId="6" fillId="3" borderId="17" xfId="2" applyFill="1" applyBorder="1" applyAlignment="1">
      <alignment horizontal="center" vertical="center" wrapText="1"/>
    </xf>
    <xf numFmtId="0" fontId="6" fillId="0" borderId="3" xfId="2" applyBorder="1" applyAlignment="1">
      <alignment horizontal="center" vertical="center" wrapText="1"/>
    </xf>
    <xf numFmtId="0" fontId="70" fillId="3" borderId="17" xfId="2" applyFont="1" applyFill="1" applyBorder="1" applyAlignment="1">
      <alignment horizontal="left" vertical="top" wrapText="1" indent="1"/>
    </xf>
    <xf numFmtId="0" fontId="12" fillId="0" borderId="17" xfId="6" applyBorder="1" applyAlignment="1">
      <alignment horizontal="left" vertical="center"/>
    </xf>
    <xf numFmtId="0" fontId="4" fillId="0" borderId="3" xfId="2" applyFont="1" applyBorder="1" applyAlignment="1">
      <alignment horizontal="center" vertical="center" wrapText="1"/>
    </xf>
    <xf numFmtId="0" fontId="6" fillId="0" borderId="13" xfId="2" applyBorder="1" applyAlignment="1">
      <alignment horizontal="left" vertical="center" wrapText="1" indent="1"/>
    </xf>
    <xf numFmtId="0" fontId="6" fillId="0" borderId="16" xfId="2" applyBorder="1" applyAlignment="1">
      <alignment horizontal="left" vertical="center" wrapText="1" indent="1"/>
    </xf>
    <xf numFmtId="0" fontId="6" fillId="0" borderId="11" xfId="2" applyBorder="1" applyAlignment="1">
      <alignment horizontal="left" vertical="center" wrapText="1" indent="1"/>
    </xf>
    <xf numFmtId="0" fontId="6" fillId="0" borderId="17" xfId="2" applyBorder="1" applyAlignment="1">
      <alignment horizontal="center"/>
    </xf>
    <xf numFmtId="0" fontId="10" fillId="3" borderId="14" xfId="2" applyFont="1" applyFill="1" applyBorder="1" applyAlignment="1">
      <alignment horizontal="left" vertical="center"/>
    </xf>
    <xf numFmtId="0" fontId="16" fillId="3" borderId="10" xfId="2" applyFont="1" applyFill="1" applyBorder="1" applyAlignment="1">
      <alignment horizontal="center" vertical="center" wrapText="1"/>
    </xf>
    <xf numFmtId="0" fontId="16" fillId="3" borderId="14" xfId="2" applyFont="1" applyFill="1" applyBorder="1" applyAlignment="1">
      <alignment horizontal="center" vertical="center" wrapText="1"/>
    </xf>
    <xf numFmtId="0" fontId="16" fillId="3" borderId="12" xfId="2" applyFont="1" applyFill="1" applyBorder="1" applyAlignment="1">
      <alignment horizontal="center" vertical="center" wrapText="1"/>
    </xf>
    <xf numFmtId="0" fontId="9" fillId="3" borderId="14" xfId="2" applyFont="1" applyFill="1" applyBorder="1" applyAlignment="1">
      <alignment horizontal="center" vertical="center" wrapText="1"/>
    </xf>
    <xf numFmtId="0" fontId="10" fillId="0" borderId="13" xfId="2" applyFont="1" applyBorder="1" applyAlignment="1">
      <alignment horizontal="center" vertical="center" wrapText="1"/>
    </xf>
    <xf numFmtId="0" fontId="10" fillId="0" borderId="16" xfId="2" applyFont="1" applyBorder="1" applyAlignment="1">
      <alignment horizontal="center" vertical="center" wrapText="1"/>
    </xf>
    <xf numFmtId="0" fontId="10" fillId="0" borderId="11" xfId="2" applyFont="1" applyBorder="1" applyAlignment="1">
      <alignment horizontal="center" vertical="center" wrapText="1"/>
    </xf>
    <xf numFmtId="0" fontId="9" fillId="3" borderId="0" xfId="2" applyFont="1" applyFill="1" applyAlignment="1">
      <alignment horizontal="left" vertical="center" wrapText="1"/>
    </xf>
    <xf numFmtId="0" fontId="9" fillId="0" borderId="0" xfId="0" applyFont="1" applyAlignment="1">
      <alignment horizontal="left" vertical="center" wrapText="1"/>
    </xf>
    <xf numFmtId="0" fontId="0" fillId="3" borderId="0" xfId="2" applyFont="1" applyFill="1" applyAlignment="1">
      <alignment horizontal="left" vertical="center" wrapText="1"/>
    </xf>
    <xf numFmtId="0" fontId="0" fillId="0" borderId="0" xfId="0" applyAlignment="1">
      <alignment horizontal="left" vertical="center" wrapText="1"/>
    </xf>
    <xf numFmtId="0" fontId="10" fillId="3" borderId="7" xfId="2" applyFont="1" applyFill="1" applyBorder="1" applyAlignment="1">
      <alignment horizontal="center"/>
    </xf>
    <xf numFmtId="0" fontId="10" fillId="3" borderId="9" xfId="2" applyFont="1" applyFill="1" applyBorder="1" applyAlignment="1">
      <alignment horizontal="center"/>
    </xf>
    <xf numFmtId="0" fontId="10" fillId="3" borderId="7" xfId="2" applyFont="1" applyFill="1" applyBorder="1" applyAlignment="1">
      <alignment vertical="center"/>
    </xf>
    <xf numFmtId="0" fontId="10" fillId="3" borderId="8" xfId="2" applyFont="1" applyFill="1" applyBorder="1" applyAlignment="1">
      <alignment vertical="center"/>
    </xf>
    <xf numFmtId="0" fontId="10" fillId="3" borderId="9" xfId="2" applyFont="1" applyFill="1" applyBorder="1" applyAlignment="1">
      <alignment vertical="center"/>
    </xf>
    <xf numFmtId="0" fontId="10" fillId="3" borderId="16" xfId="2" applyFont="1" applyFill="1" applyBorder="1" applyAlignment="1">
      <alignment horizontal="center" vertical="center" wrapText="1"/>
    </xf>
    <xf numFmtId="0" fontId="10" fillId="3" borderId="11" xfId="2" applyFont="1" applyFill="1" applyBorder="1" applyAlignment="1">
      <alignment horizontal="center" vertical="center" wrapText="1"/>
    </xf>
    <xf numFmtId="0" fontId="10" fillId="3" borderId="10" xfId="2" applyFont="1" applyFill="1" applyBorder="1" applyAlignment="1">
      <alignment horizontal="center" vertical="center"/>
    </xf>
    <xf numFmtId="0" fontId="10" fillId="3" borderId="14" xfId="2" applyFont="1" applyFill="1" applyBorder="1" applyAlignment="1">
      <alignment horizontal="center" vertical="center"/>
    </xf>
    <xf numFmtId="0" fontId="10" fillId="3" borderId="12" xfId="2" applyFont="1" applyFill="1" applyBorder="1" applyAlignment="1">
      <alignment horizontal="center" vertical="center"/>
    </xf>
    <xf numFmtId="0" fontId="9" fillId="0" borderId="13" xfId="2" applyFont="1" applyBorder="1" applyAlignment="1">
      <alignment horizontal="center" vertical="center" wrapText="1"/>
    </xf>
    <xf numFmtId="0" fontId="9" fillId="0" borderId="11" xfId="2" applyFont="1" applyBorder="1" applyAlignment="1">
      <alignment horizontal="center" vertical="center" wrapText="1"/>
    </xf>
    <xf numFmtId="0" fontId="9" fillId="0" borderId="10" xfId="2" applyFont="1" applyBorder="1" applyAlignment="1">
      <alignment horizontal="center" wrapText="1"/>
    </xf>
    <xf numFmtId="0" fontId="9" fillId="0" borderId="14" xfId="2" applyFont="1" applyBorder="1" applyAlignment="1">
      <alignment horizontal="center" wrapText="1"/>
    </xf>
    <xf numFmtId="0" fontId="9" fillId="0" borderId="12" xfId="2" applyFont="1" applyBorder="1" applyAlignment="1">
      <alignment horizontal="center" wrapText="1"/>
    </xf>
    <xf numFmtId="0" fontId="5" fillId="3" borderId="7" xfId="2" applyFont="1" applyFill="1" applyBorder="1" applyAlignment="1">
      <alignment horizontal="center" vertical="center"/>
    </xf>
    <xf numFmtId="0" fontId="5" fillId="3" borderId="8" xfId="2" applyFont="1" applyFill="1" applyBorder="1" applyAlignment="1">
      <alignment horizontal="center" vertical="center"/>
    </xf>
    <xf numFmtId="0" fontId="5" fillId="3" borderId="9" xfId="2" applyFont="1" applyFill="1" applyBorder="1" applyAlignment="1">
      <alignment horizontal="center" vertical="center"/>
    </xf>
    <xf numFmtId="0" fontId="5" fillId="3" borderId="13" xfId="2" applyFont="1" applyFill="1" applyBorder="1" applyAlignment="1">
      <alignment horizontal="center" vertical="center"/>
    </xf>
    <xf numFmtId="0" fontId="5" fillId="3" borderId="11" xfId="2" applyFont="1" applyFill="1" applyBorder="1" applyAlignment="1">
      <alignment horizontal="center" vertical="center"/>
    </xf>
    <xf numFmtId="0" fontId="6" fillId="3" borderId="7" xfId="2" applyFill="1" applyBorder="1"/>
    <xf numFmtId="0" fontId="6" fillId="3" borderId="8" xfId="2" applyFill="1" applyBorder="1"/>
    <xf numFmtId="0" fontId="6" fillId="3" borderId="9" xfId="2" applyFill="1" applyBorder="1"/>
    <xf numFmtId="0" fontId="10" fillId="3" borderId="17" xfId="2" applyFont="1" applyFill="1" applyBorder="1" applyAlignment="1">
      <alignment horizontal="center" vertical="center" wrapText="1"/>
    </xf>
    <xf numFmtId="0" fontId="10" fillId="3" borderId="0" xfId="2" applyFont="1" applyFill="1" applyAlignment="1">
      <alignment horizontal="center" vertical="center" wrapText="1"/>
    </xf>
    <xf numFmtId="0" fontId="10" fillId="3" borderId="6" xfId="2" applyFont="1" applyFill="1" applyBorder="1" applyAlignment="1">
      <alignment horizontal="center" vertical="center" wrapText="1"/>
    </xf>
    <xf numFmtId="0" fontId="1" fillId="2" borderId="7" xfId="2" applyFont="1" applyFill="1" applyBorder="1" applyAlignment="1">
      <alignment horizontal="center" vertical="center" wrapText="1"/>
    </xf>
    <xf numFmtId="0" fontId="1" fillId="2" borderId="8" xfId="2" applyFont="1" applyFill="1" applyBorder="1" applyAlignment="1">
      <alignment horizontal="center" vertical="center" wrapText="1"/>
    </xf>
    <xf numFmtId="0" fontId="1" fillId="2" borderId="9" xfId="2" applyFont="1" applyFill="1" applyBorder="1" applyAlignment="1">
      <alignment horizontal="center" vertical="center" wrapText="1"/>
    </xf>
    <xf numFmtId="0" fontId="10" fillId="3" borderId="10" xfId="2" applyFont="1" applyFill="1" applyBorder="1" applyAlignment="1">
      <alignment horizontal="center" vertical="center" wrapText="1"/>
    </xf>
    <xf numFmtId="0" fontId="10" fillId="3" borderId="14" xfId="2" applyFont="1" applyFill="1" applyBorder="1" applyAlignment="1">
      <alignment horizontal="center" vertical="center" wrapText="1"/>
    </xf>
    <xf numFmtId="0" fontId="10" fillId="3" borderId="12" xfId="2" applyFont="1" applyFill="1" applyBorder="1" applyAlignment="1">
      <alignment horizontal="center" vertical="center" wrapText="1"/>
    </xf>
    <xf numFmtId="0" fontId="1" fillId="2" borderId="8" xfId="2" applyFont="1" applyFill="1" applyBorder="1" applyAlignment="1">
      <alignment horizontal="left" vertical="center" wrapText="1"/>
    </xf>
    <xf numFmtId="0" fontId="1" fillId="2" borderId="9" xfId="2" applyFont="1" applyFill="1" applyBorder="1" applyAlignment="1">
      <alignment horizontal="left" vertical="center" wrapText="1"/>
    </xf>
    <xf numFmtId="0" fontId="9" fillId="3" borderId="16" xfId="2" applyFont="1" applyFill="1" applyBorder="1" applyAlignment="1">
      <alignment horizontal="center" vertical="center" wrapText="1"/>
    </xf>
    <xf numFmtId="165" fontId="33" fillId="3" borderId="5" xfId="33" applyNumberFormat="1" applyFont="1" applyFill="1" applyBorder="1" applyAlignment="1">
      <alignment horizontal="right" wrapText="1"/>
    </xf>
    <xf numFmtId="0" fontId="9" fillId="2" borderId="7" xfId="2" applyFont="1" applyFill="1" applyBorder="1" applyAlignment="1">
      <alignment horizontal="center" vertical="center" wrapText="1"/>
    </xf>
    <xf numFmtId="0" fontId="9" fillId="2" borderId="8" xfId="2" applyFont="1" applyFill="1" applyBorder="1" applyAlignment="1">
      <alignment horizontal="center" vertical="center" wrapText="1"/>
    </xf>
    <xf numFmtId="0" fontId="9" fillId="2" borderId="9" xfId="2" applyFont="1" applyFill="1" applyBorder="1" applyAlignment="1">
      <alignment horizontal="center" vertical="center" wrapText="1"/>
    </xf>
    <xf numFmtId="0" fontId="16" fillId="2" borderId="7" xfId="2" applyFont="1" applyFill="1" applyBorder="1" applyAlignment="1">
      <alignment horizontal="center" vertical="center" wrapText="1"/>
    </xf>
    <xf numFmtId="0" fontId="16" fillId="2" borderId="8" xfId="2" applyFont="1" applyFill="1" applyBorder="1" applyAlignment="1">
      <alignment horizontal="center" vertical="center" wrapText="1"/>
    </xf>
    <xf numFmtId="0" fontId="16" fillId="2" borderId="9" xfId="2" applyFont="1" applyFill="1" applyBorder="1" applyAlignment="1">
      <alignment horizontal="center" vertical="center" wrapText="1"/>
    </xf>
    <xf numFmtId="0" fontId="4" fillId="3" borderId="0" xfId="2" applyFont="1" applyFill="1" applyAlignment="1">
      <alignment horizontal="left" vertical="center" wrapText="1"/>
    </xf>
    <xf numFmtId="0" fontId="4" fillId="0" borderId="13" xfId="2" applyFont="1" applyBorder="1" applyAlignment="1">
      <alignment horizontal="center" vertical="center" wrapText="1"/>
    </xf>
    <xf numFmtId="0" fontId="4" fillId="0" borderId="11" xfId="2" applyFont="1" applyBorder="1" applyAlignment="1">
      <alignment horizontal="center" vertical="center" wrapText="1"/>
    </xf>
    <xf numFmtId="0" fontId="4" fillId="3" borderId="13" xfId="2" applyFont="1" applyFill="1" applyBorder="1" applyAlignment="1">
      <alignment horizontal="center" vertical="center" wrapText="1"/>
    </xf>
    <xf numFmtId="0" fontId="4" fillId="3" borderId="11" xfId="2" applyFont="1" applyFill="1" applyBorder="1" applyAlignment="1">
      <alignment horizontal="center" vertical="center" wrapText="1"/>
    </xf>
    <xf numFmtId="0" fontId="4" fillId="3" borderId="16" xfId="2" applyFont="1" applyFill="1" applyBorder="1" applyAlignment="1">
      <alignment horizontal="center" vertical="center" wrapText="1"/>
    </xf>
    <xf numFmtId="0" fontId="4" fillId="3" borderId="13" xfId="2" applyFont="1" applyFill="1" applyBorder="1" applyAlignment="1">
      <alignment horizontal="center" vertical="center"/>
    </xf>
    <xf numFmtId="0" fontId="4" fillId="3" borderId="11" xfId="2" applyFont="1" applyFill="1" applyBorder="1" applyAlignment="1">
      <alignment horizontal="center" vertical="center"/>
    </xf>
    <xf numFmtId="0" fontId="65" fillId="0" borderId="0" xfId="7" applyFont="1" applyAlignment="1">
      <alignment horizontal="left" vertical="center" wrapText="1"/>
    </xf>
    <xf numFmtId="0" fontId="1" fillId="0" borderId="0" xfId="0" applyFont="1" applyAlignment="1">
      <alignment horizontal="left" vertical="center" wrapText="1"/>
    </xf>
    <xf numFmtId="0" fontId="64" fillId="0" borderId="0" xfId="7" applyFont="1" applyAlignment="1">
      <alignment horizontal="left" vertical="center" wrapText="1"/>
    </xf>
    <xf numFmtId="0" fontId="65" fillId="0" borderId="7" xfId="10" applyFont="1" applyFill="1" applyBorder="1" applyAlignment="1">
      <alignment horizontal="center" vertical="center" wrapText="1"/>
    </xf>
    <xf numFmtId="0" fontId="65" fillId="0" borderId="8" xfId="10" applyFont="1" applyFill="1" applyBorder="1" applyAlignment="1">
      <alignment horizontal="center" vertical="center" wrapText="1"/>
    </xf>
    <xf numFmtId="0" fontId="65" fillId="0" borderId="9" xfId="10" applyFont="1" applyFill="1" applyBorder="1" applyAlignment="1">
      <alignment horizontal="center" vertical="center" wrapText="1"/>
    </xf>
    <xf numFmtId="0" fontId="65" fillId="2" borderId="7" xfId="2" applyFont="1" applyFill="1" applyBorder="1" applyAlignment="1">
      <alignment horizontal="left" vertical="center" wrapText="1" indent="1"/>
    </xf>
    <xf numFmtId="0" fontId="65" fillId="2" borderId="8" xfId="2" applyFont="1" applyFill="1" applyBorder="1" applyAlignment="1">
      <alignment horizontal="left" vertical="center" wrapText="1" indent="1"/>
    </xf>
  </cellXfs>
  <cellStyles count="46">
    <cellStyle name="=C:\WINNT35\SYSTEM32\COMMAND.COM" xfId="3" xr:uid="{0A3EB949-F65F-49A6-BF1E-509FBEF62FD1}"/>
    <cellStyle name="Bad" xfId="31" builtinId="27" customBuiltin="1"/>
    <cellStyle name="Comma 127" xfId="22" xr:uid="{4FB508EE-E209-4C54-9854-AA540E292334}"/>
    <cellStyle name="Comma 2" xfId="17" xr:uid="{82F2D8E7-13B8-4B87-8985-4ED431AA73AE}"/>
    <cellStyle name="Comma 3" xfId="39" xr:uid="{85927E63-1EF2-49A5-A302-5C4CF263AD51}"/>
    <cellStyle name="Comma 4" xfId="33" xr:uid="{8405DF2C-AFDD-43E6-9A83-2027451EA88E}"/>
    <cellStyle name="Heading 1 2" xfId="9" xr:uid="{FF22E764-F4F0-4B0E-8BD4-3B75AD6E129A}"/>
    <cellStyle name="Heading 2 2" xfId="10" xr:uid="{993EDF4F-E3AB-4A74-94D4-90B9F5B31214}"/>
    <cellStyle name="HeadingTable" xfId="44" xr:uid="{65A8FE4D-1950-47D3-B54B-0ED03056437F}"/>
    <cellStyle name="Hyperlink" xfId="1" builtinId="8"/>
    <cellStyle name="Hyperlink 2" xfId="6" xr:uid="{D9CED511-3770-4B17-888B-5B754617FBA4}"/>
    <cellStyle name="Hyperlink 2 2" xfId="45" xr:uid="{B27485B9-CD22-4465-95E8-943CA09B32A8}"/>
    <cellStyle name="Komma 2" xfId="36" xr:uid="{47A5B75F-A551-4724-B757-942420C4625E}"/>
    <cellStyle name="Kopf einzelne" xfId="24" xr:uid="{8D3194B7-E87D-4664-ABC1-680C7C72F485}"/>
    <cellStyle name="Kopf erste" xfId="20" xr:uid="{0AEAB3C0-B214-4766-A3D1-419AB2C344A0}"/>
    <cellStyle name="Kopf letzte" xfId="23" xr:uid="{95D25587-5827-416E-B223-8DB891A4787C}"/>
    <cellStyle name="Normal" xfId="0" builtinId="0"/>
    <cellStyle name="Normal 2" xfId="2" xr:uid="{063FE3AB-0E7A-4C0B-877F-0C83E4A5B1B8}"/>
    <cellStyle name="Normal 2 2" xfId="5" xr:uid="{38E77B0B-12C3-4CCD-9170-5CD883EE39EF}"/>
    <cellStyle name="Normal 2 2 2" xfId="18" xr:uid="{F3C918DB-D4F4-4ECE-9509-3128A2405885}"/>
    <cellStyle name="Normal 2 2 3" xfId="38" xr:uid="{A6C48AB4-CDB2-435E-9A9F-879C7F1A882F}"/>
    <cellStyle name="Normal 2 2 3 2" xfId="41" xr:uid="{56CBD755-AA05-4A71-BBF8-7CF0D81002AC}"/>
    <cellStyle name="Normal 2 3" xfId="7" xr:uid="{7102C5C9-915F-4734-BA25-05ADFE26F592}"/>
    <cellStyle name="Normal 2 4 2 2" xfId="43" xr:uid="{C249A56C-433A-4451-8755-FD5AA487E317}"/>
    <cellStyle name="Normal 2 5 2 2" xfId="16" xr:uid="{520BBC4B-421F-4A54-9FDC-AD2FECDAEE70}"/>
    <cellStyle name="Normal 2_~0149226 2" xfId="19" xr:uid="{BDCDFD9B-86D9-4C7E-9BD1-2E6928CCC4E8}"/>
    <cellStyle name="Normal 3" xfId="14" xr:uid="{6C54CFEA-4AFE-465F-845D-6560B12A1709}"/>
    <cellStyle name="Normal 3 2" xfId="32" xr:uid="{C208D565-9FD2-449D-8258-25942BECAE4C}"/>
    <cellStyle name="Normal 300" xfId="42" xr:uid="{1D659387-A41D-4B4A-B474-6F8D0C5A24E6}"/>
    <cellStyle name="Normal 326" xfId="26" xr:uid="{16CE9702-56B7-49B3-817B-25B96574923B}"/>
    <cellStyle name="Normal 327" xfId="27" xr:uid="{61B8080B-1CB4-4762-B839-0C970BD3E50A}"/>
    <cellStyle name="Normal 334" xfId="29" xr:uid="{044E3198-7F98-4ED6-9531-5F27EFF3D55B}"/>
    <cellStyle name="Normal 343" xfId="28" xr:uid="{BD1C46F5-96ED-4586-8565-AD5181474BAB}"/>
    <cellStyle name="Normal 4" xfId="11" xr:uid="{B3C5AA0B-EE88-4429-9189-8A910313993B}"/>
    <cellStyle name="Normal 9" xfId="15" xr:uid="{86266FC9-905B-474B-AE91-A5D31B47E75B}"/>
    <cellStyle name="Note 2" xfId="30" xr:uid="{2F7F0D44-86C9-40EA-8420-A04E263D2975}"/>
    <cellStyle name="optionalExposure" xfId="4" xr:uid="{3CF4D39E-E1B9-4EF3-B324-4BA6CD5F7F1F}"/>
    <cellStyle name="Percent" xfId="13" builtinId="5"/>
    <cellStyle name="Percent 2" xfId="8" xr:uid="{3C8D7E6A-4498-43A2-A5B4-8E9EF5521261}"/>
    <cellStyle name="Percent 2 2" xfId="34" xr:uid="{27580CD4-1906-425C-BF6B-E48BD4A7414B}"/>
    <cellStyle name="Percent 3" xfId="40" xr:uid="{AF75377F-AE34-4ABD-9DA7-54C929007477}"/>
    <cellStyle name="Prozent 2" xfId="37" xr:uid="{30EBAC45-CC86-46C5-B9BE-9A72F384398D}"/>
    <cellStyle name="Standard 2" xfId="35" xr:uid="{52FBEC77-45CB-4476-8FAC-E49E1694AB7D}"/>
    <cellStyle name="Standard 3" xfId="12" xr:uid="{8F1FB85E-A941-4ABF-98A1-5187289D7B90}"/>
    <cellStyle name="Summe 5" xfId="21" xr:uid="{E9149A3D-906D-499C-BDAD-A714188ACDCA}"/>
    <cellStyle name="Zwischensumme" xfId="25" xr:uid="{60E99EEB-B8A0-4841-9EAF-CC89D6332F50}"/>
  </cellStyles>
  <dxfs count="18">
    <dxf>
      <fill>
        <patternFill>
          <bgColor indexed="10"/>
        </patternFill>
      </fill>
    </dxf>
    <dxf>
      <font>
        <color theme="9" tint="-0.499984740745262"/>
      </font>
      <fill>
        <patternFill>
          <bgColor theme="9" tint="0.59996337778862885"/>
        </patternFill>
      </fill>
    </dxf>
    <dxf>
      <font>
        <color rgb="FFC00000"/>
      </font>
      <fill>
        <patternFill>
          <bgColor rgb="FFFFCCCC"/>
        </patternFill>
      </fill>
    </dxf>
    <dxf>
      <font>
        <color theme="9" tint="-0.499984740745262"/>
      </font>
      <fill>
        <patternFill>
          <bgColor theme="9" tint="0.59996337778862885"/>
        </patternFill>
      </fill>
    </dxf>
    <dxf>
      <font>
        <color rgb="FFC00000"/>
      </font>
      <fill>
        <patternFill>
          <bgColor rgb="FFFFCCCC"/>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FFCCCC"/>
      <color rgb="FFFF7C80"/>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microsoft.com/office/2017/10/relationships/person" Target="persons/perso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5</xdr:col>
      <xdr:colOff>373380</xdr:colOff>
      <xdr:row>0</xdr:row>
      <xdr:rowOff>22860</xdr:rowOff>
    </xdr:from>
    <xdr:ext cx="1831524" cy="1017989"/>
    <xdr:pic>
      <xdr:nvPicPr>
        <xdr:cNvPr id="2" name="Picture 1">
          <a:extLst>
            <a:ext uri="{FF2B5EF4-FFF2-40B4-BE49-F238E27FC236}">
              <a16:creationId xmlns:a16="http://schemas.microsoft.com/office/drawing/2014/main" id="{7FCEF2DB-0AA3-4692-B924-5C6309695993}"/>
            </a:ext>
          </a:extLst>
        </xdr:cNvPr>
        <xdr:cNvPicPr/>
      </xdr:nvPicPr>
      <xdr:blipFill>
        <a:blip xmlns:r="http://schemas.openxmlformats.org/officeDocument/2006/relationships" r:embed="rId1" cstate="print"/>
        <a:srcRect/>
        <a:stretch>
          <a:fillRect/>
        </a:stretch>
      </xdr:blipFill>
      <xdr:spPr bwMode="auto">
        <a:xfrm>
          <a:off x="3810000" y="19050"/>
          <a:ext cx="1831524" cy="1017989"/>
        </a:xfrm>
        <a:prstGeom prst="rect">
          <a:avLst/>
        </a:prstGeom>
        <a:noFill/>
        <a:ln w="9525">
          <a:noFill/>
          <a:miter lim="800000"/>
          <a:headEnd/>
          <a:tailEnd/>
        </a:ln>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238125</xdr:colOff>
      <xdr:row>4</xdr:row>
      <xdr:rowOff>0</xdr:rowOff>
    </xdr:from>
    <xdr:to>
      <xdr:col>15</xdr:col>
      <xdr:colOff>267911</xdr:colOff>
      <xdr:row>34</xdr:row>
      <xdr:rowOff>87205</xdr:rowOff>
    </xdr:to>
    <xdr:pic>
      <xdr:nvPicPr>
        <xdr:cNvPr id="3" name="Picture 2">
          <a:extLst>
            <a:ext uri="{FF2B5EF4-FFF2-40B4-BE49-F238E27FC236}">
              <a16:creationId xmlns:a16="http://schemas.microsoft.com/office/drawing/2014/main" id="{CC4E1D61-CC38-42B1-BEF3-7CF8A80B46A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5" y="885825"/>
          <a:ext cx="11745536" cy="6524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238125</xdr:colOff>
      <xdr:row>4</xdr:row>
      <xdr:rowOff>0</xdr:rowOff>
    </xdr:from>
    <xdr:to>
      <xdr:col>15</xdr:col>
      <xdr:colOff>179009</xdr:colOff>
      <xdr:row>38</xdr:row>
      <xdr:rowOff>83549</xdr:rowOff>
    </xdr:to>
    <xdr:pic>
      <xdr:nvPicPr>
        <xdr:cNvPr id="2" name="Picture 1">
          <a:extLst>
            <a:ext uri="{FF2B5EF4-FFF2-40B4-BE49-F238E27FC236}">
              <a16:creationId xmlns:a16="http://schemas.microsoft.com/office/drawing/2014/main" id="{5C0483B6-1154-4FA8-A40D-812B04BE62C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25" y="885825"/>
          <a:ext cx="11658539" cy="72444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242661</xdr:colOff>
      <xdr:row>8</xdr:row>
      <xdr:rowOff>2424340</xdr:rowOff>
    </xdr:from>
    <xdr:to>
      <xdr:col>2</xdr:col>
      <xdr:colOff>6762750</xdr:colOff>
      <xdr:row>8</xdr:row>
      <xdr:rowOff>4743004</xdr:rowOff>
    </xdr:to>
    <xdr:pic>
      <xdr:nvPicPr>
        <xdr:cNvPr id="2" name="Grafik 1313876887">
          <a:extLst>
            <a:ext uri="{FF2B5EF4-FFF2-40B4-BE49-F238E27FC236}">
              <a16:creationId xmlns:a16="http://schemas.microsoft.com/office/drawing/2014/main" id="{A5D1D0A6-06A5-4BFF-9DF7-4BE000E7962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27846" y="9383305"/>
          <a:ext cx="6512469" cy="2331999"/>
        </a:xfrm>
        <a:prstGeom prst="rect">
          <a:avLst/>
        </a:prstGeom>
      </xdr:spPr>
    </xdr:pic>
    <xdr:clientData/>
  </xdr:twoCellAnchor>
  <xdr:twoCellAnchor editAs="oneCell">
    <xdr:from>
      <xdr:col>2</xdr:col>
      <xdr:colOff>167822</xdr:colOff>
      <xdr:row>27</xdr:row>
      <xdr:rowOff>278400</xdr:rowOff>
    </xdr:from>
    <xdr:to>
      <xdr:col>2</xdr:col>
      <xdr:colOff>3349625</xdr:colOff>
      <xdr:row>27</xdr:row>
      <xdr:rowOff>3125613</xdr:rowOff>
    </xdr:to>
    <xdr:pic>
      <xdr:nvPicPr>
        <xdr:cNvPr id="3" name="Grafik 7">
          <a:extLst>
            <a:ext uri="{FF2B5EF4-FFF2-40B4-BE49-F238E27FC236}">
              <a16:creationId xmlns:a16="http://schemas.microsoft.com/office/drawing/2014/main" id="{763C267D-A0AC-4AD2-8435-C05D3F41644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53007" y="70452885"/>
          <a:ext cx="3177993" cy="2843403"/>
        </a:xfrm>
        <a:prstGeom prst="rect">
          <a:avLst/>
        </a:prstGeom>
        <a:noFill/>
      </xdr:spPr>
    </xdr:pic>
    <xdr:clientData/>
  </xdr:twoCellAnchor>
  <xdr:twoCellAnchor editAs="oneCell">
    <xdr:from>
      <xdr:col>2</xdr:col>
      <xdr:colOff>4211864</xdr:colOff>
      <xdr:row>27</xdr:row>
      <xdr:rowOff>56698</xdr:rowOff>
    </xdr:from>
    <xdr:to>
      <xdr:col>2</xdr:col>
      <xdr:colOff>10595522</xdr:colOff>
      <xdr:row>27</xdr:row>
      <xdr:rowOff>3182620</xdr:rowOff>
    </xdr:to>
    <xdr:pic>
      <xdr:nvPicPr>
        <xdr:cNvPr id="4" name="Grafik 2">
          <a:extLst>
            <a:ext uri="{FF2B5EF4-FFF2-40B4-BE49-F238E27FC236}">
              <a16:creationId xmlns:a16="http://schemas.microsoft.com/office/drawing/2014/main" id="{4195F067-5E71-4171-8948-8E1158C9A0C3}"/>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589429" y="70231183"/>
          <a:ext cx="6387468" cy="3118302"/>
        </a:xfrm>
        <a:prstGeom prst="rect">
          <a:avLst/>
        </a:prstGeom>
        <a:noFill/>
        <a:ln>
          <a:noFill/>
        </a:ln>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7.bin"/><Relationship Id="rId1" Type="http://schemas.openxmlformats.org/officeDocument/2006/relationships/hyperlink" Target="https://www.erstegroup.com/en/about-us/sustainability-esg" TargetMode="External"/></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1FEFF0-98B1-4939-B8B0-F023BE8B4A82}">
  <sheetPr>
    <pageSetUpPr fitToPage="1"/>
  </sheetPr>
  <dimension ref="A7:M60"/>
  <sheetViews>
    <sheetView showGridLines="0" showRuler="0" view="pageBreakPreview" zoomScaleNormal="85" zoomScaleSheetLayoutView="100" zoomScalePageLayoutView="85" workbookViewId="0">
      <selection activeCell="F46" sqref="F46"/>
    </sheetView>
  </sheetViews>
  <sheetFormatPr defaultColWidth="9.109375" defaultRowHeight="13.2"/>
  <cols>
    <col min="1" max="1" width="13.44140625" style="842" customWidth="1"/>
    <col min="2" max="7" width="9.109375" style="842"/>
    <col min="8" max="8" width="9.109375" style="842" customWidth="1"/>
    <col min="9" max="9" width="18.6640625" style="842" customWidth="1"/>
    <col min="10" max="11" width="9.109375" style="842"/>
    <col min="12" max="12" width="9.109375" style="842" customWidth="1"/>
    <col min="13" max="13" width="12.77734375" style="842" customWidth="1"/>
    <col min="14" max="16384" width="9.109375" style="841"/>
  </cols>
  <sheetData>
    <row r="7" spans="1:13" ht="27.6" customHeight="1">
      <c r="A7" s="893" t="s">
        <v>1751</v>
      </c>
      <c r="B7" s="893"/>
      <c r="C7" s="893"/>
      <c r="D7" s="893"/>
      <c r="E7" s="893"/>
      <c r="F7" s="893"/>
      <c r="G7" s="893"/>
      <c r="H7" s="893"/>
      <c r="I7" s="893"/>
      <c r="J7" s="893"/>
      <c r="K7" s="893"/>
      <c r="L7" s="893"/>
      <c r="M7" s="893"/>
    </row>
    <row r="8" spans="1:13">
      <c r="A8" s="893"/>
      <c r="B8" s="893"/>
      <c r="C8" s="893"/>
      <c r="D8" s="893"/>
      <c r="E8" s="893"/>
      <c r="F8" s="893"/>
      <c r="G8" s="893"/>
      <c r="H8" s="893"/>
      <c r="I8" s="893"/>
      <c r="J8" s="893"/>
      <c r="K8" s="893"/>
      <c r="L8" s="893"/>
      <c r="M8" s="893"/>
    </row>
    <row r="9" spans="1:13">
      <c r="A9" s="893"/>
      <c r="B9" s="893"/>
      <c r="C9" s="893"/>
      <c r="D9" s="893"/>
      <c r="E9" s="893"/>
      <c r="F9" s="893"/>
      <c r="G9" s="893"/>
      <c r="H9" s="893"/>
      <c r="I9" s="893"/>
      <c r="J9" s="893"/>
      <c r="K9" s="893"/>
      <c r="L9" s="893"/>
      <c r="M9" s="893"/>
    </row>
    <row r="10" spans="1:13">
      <c r="A10" s="893"/>
      <c r="B10" s="893"/>
      <c r="C10" s="893"/>
      <c r="D10" s="893"/>
      <c r="E10" s="893"/>
      <c r="F10" s="893"/>
      <c r="G10" s="893"/>
      <c r="H10" s="893"/>
      <c r="I10" s="893"/>
      <c r="J10" s="893"/>
      <c r="K10" s="893"/>
      <c r="L10" s="893"/>
      <c r="M10" s="893"/>
    </row>
    <row r="11" spans="1:13">
      <c r="A11" s="893"/>
      <c r="B11" s="893"/>
      <c r="C11" s="893"/>
      <c r="D11" s="893"/>
      <c r="E11" s="893"/>
      <c r="F11" s="893"/>
      <c r="G11" s="893"/>
      <c r="H11" s="893"/>
      <c r="I11" s="893"/>
      <c r="J11" s="893"/>
      <c r="K11" s="893"/>
      <c r="L11" s="893"/>
      <c r="M11" s="893"/>
    </row>
    <row r="12" spans="1:13">
      <c r="A12" s="893"/>
      <c r="B12" s="893"/>
      <c r="C12" s="893"/>
      <c r="D12" s="893"/>
      <c r="E12" s="893"/>
      <c r="F12" s="893"/>
      <c r="G12" s="893"/>
      <c r="H12" s="893"/>
      <c r="I12" s="893"/>
      <c r="J12" s="893"/>
      <c r="K12" s="893"/>
      <c r="L12" s="893"/>
      <c r="M12" s="893"/>
    </row>
    <row r="13" spans="1:13" ht="101.4" customHeight="1">
      <c r="A13" s="893"/>
      <c r="B13" s="893"/>
      <c r="C13" s="893"/>
      <c r="D13" s="893"/>
      <c r="E13" s="893"/>
      <c r="F13" s="893"/>
      <c r="G13" s="893"/>
      <c r="H13" s="893"/>
      <c r="I13" s="893"/>
      <c r="J13" s="893"/>
      <c r="K13" s="893"/>
      <c r="L13" s="893"/>
      <c r="M13" s="893"/>
    </row>
    <row r="15" spans="1:13" ht="15.6">
      <c r="A15" s="894" t="s">
        <v>1677</v>
      </c>
      <c r="B15" s="894"/>
      <c r="C15" s="894"/>
    </row>
    <row r="17" spans="1:13" ht="15.6">
      <c r="A17" s="895" t="s">
        <v>1661</v>
      </c>
      <c r="B17" s="895"/>
      <c r="C17" s="895"/>
      <c r="D17" s="895"/>
      <c r="E17" s="895"/>
      <c r="F17" s="895"/>
      <c r="G17" s="895"/>
      <c r="H17" s="895"/>
      <c r="I17" s="895"/>
      <c r="J17" s="895"/>
      <c r="K17" s="895"/>
      <c r="L17" s="895"/>
      <c r="M17" s="895"/>
    </row>
    <row r="18" spans="1:13" ht="15">
      <c r="A18" s="843"/>
      <c r="B18" s="843"/>
      <c r="C18" s="843"/>
      <c r="D18" s="843"/>
      <c r="E18" s="843"/>
      <c r="F18" s="843"/>
      <c r="G18" s="843"/>
      <c r="H18" s="843"/>
      <c r="I18" s="843"/>
      <c r="J18" s="844"/>
      <c r="K18" s="844"/>
      <c r="L18" s="844"/>
      <c r="M18" s="844"/>
    </row>
    <row r="19" spans="1:13" ht="15">
      <c r="A19" s="843"/>
      <c r="B19" s="843"/>
      <c r="C19" s="843"/>
      <c r="D19" s="843"/>
      <c r="E19" s="843"/>
      <c r="F19" s="843"/>
      <c r="G19" s="843"/>
      <c r="H19" s="843"/>
      <c r="I19" s="843"/>
      <c r="J19" s="844"/>
      <c r="K19" s="844"/>
      <c r="L19" s="844"/>
      <c r="M19" s="844"/>
    </row>
    <row r="20" spans="1:13" ht="15">
      <c r="A20" s="843"/>
      <c r="B20" s="844"/>
      <c r="C20" s="844"/>
      <c r="D20" s="844"/>
      <c r="E20" s="843"/>
      <c r="F20" s="843"/>
      <c r="G20" s="843"/>
      <c r="H20" s="843"/>
      <c r="I20" s="843"/>
      <c r="J20" s="844"/>
      <c r="K20" s="844"/>
      <c r="L20" s="844"/>
      <c r="M20" s="844"/>
    </row>
    <row r="21" spans="1:13" ht="15">
      <c r="A21" s="843"/>
      <c r="B21" s="844" t="s">
        <v>1662</v>
      </c>
      <c r="C21" s="845" t="s">
        <v>1663</v>
      </c>
      <c r="D21" s="843"/>
      <c r="E21" s="843"/>
      <c r="F21" s="843"/>
      <c r="G21" s="843"/>
      <c r="H21" s="843"/>
      <c r="I21" s="843"/>
      <c r="J21" s="844"/>
      <c r="K21" s="844"/>
      <c r="L21" s="844"/>
      <c r="M21" s="844"/>
    </row>
    <row r="22" spans="1:13" ht="15">
      <c r="A22" s="843"/>
      <c r="B22" s="844"/>
      <c r="C22" s="845" t="s">
        <v>984</v>
      </c>
      <c r="D22" s="843"/>
      <c r="E22" s="843"/>
      <c r="F22" s="843"/>
      <c r="G22" s="843"/>
      <c r="H22" s="843"/>
      <c r="I22" s="843"/>
      <c r="J22" s="844"/>
      <c r="K22" s="844"/>
      <c r="L22" s="844"/>
      <c r="M22" s="844"/>
    </row>
    <row r="23" spans="1:13" ht="15">
      <c r="A23" s="843"/>
      <c r="B23" s="844"/>
      <c r="C23" s="845" t="s">
        <v>985</v>
      </c>
      <c r="D23" s="843"/>
      <c r="E23" s="843"/>
      <c r="F23" s="843"/>
      <c r="G23" s="843"/>
      <c r="H23" s="843"/>
      <c r="I23" s="843"/>
      <c r="J23" s="844"/>
      <c r="K23" s="844"/>
      <c r="L23" s="844"/>
      <c r="M23" s="844"/>
    </row>
    <row r="24" spans="1:13" ht="15">
      <c r="A24" s="843"/>
      <c r="B24" s="844"/>
      <c r="C24" s="845" t="s">
        <v>986</v>
      </c>
      <c r="D24" s="843"/>
      <c r="E24" s="843"/>
      <c r="F24" s="843"/>
      <c r="G24" s="843"/>
      <c r="H24" s="843"/>
      <c r="I24" s="843"/>
      <c r="J24" s="844"/>
      <c r="K24" s="844"/>
      <c r="L24" s="844"/>
      <c r="M24" s="844"/>
    </row>
    <row r="25" spans="1:13" ht="15">
      <c r="A25" s="843"/>
      <c r="B25" s="844"/>
      <c r="C25" s="845" t="s">
        <v>22</v>
      </c>
      <c r="D25" s="843"/>
      <c r="E25" s="843"/>
      <c r="F25" s="843"/>
      <c r="G25" s="843"/>
      <c r="H25" s="843"/>
      <c r="I25" s="843"/>
      <c r="J25" s="844"/>
      <c r="K25" s="844"/>
      <c r="L25" s="844"/>
      <c r="M25" s="844"/>
    </row>
    <row r="26" spans="1:13" ht="15">
      <c r="A26" s="843"/>
      <c r="B26" s="844"/>
      <c r="C26" s="845" t="s">
        <v>1664</v>
      </c>
      <c r="D26" s="843"/>
      <c r="E26" s="843"/>
      <c r="F26" s="843"/>
      <c r="G26" s="843"/>
      <c r="H26" s="843"/>
      <c r="I26" s="843"/>
      <c r="J26" s="844"/>
      <c r="K26" s="844"/>
      <c r="L26" s="844"/>
      <c r="M26" s="844"/>
    </row>
    <row r="27" spans="1:13" ht="15">
      <c r="A27" s="843"/>
      <c r="B27" s="844"/>
      <c r="C27" s="845" t="s">
        <v>23</v>
      </c>
      <c r="D27" s="843"/>
      <c r="E27" s="843"/>
      <c r="F27" s="843"/>
      <c r="G27" s="843"/>
      <c r="H27" s="843"/>
      <c r="I27" s="843"/>
      <c r="J27" s="844"/>
      <c r="K27" s="844"/>
      <c r="L27" s="844"/>
      <c r="M27" s="844"/>
    </row>
    <row r="28" spans="1:13" ht="15">
      <c r="A28" s="843"/>
      <c r="B28" s="844"/>
      <c r="C28" s="845" t="s">
        <v>24</v>
      </c>
      <c r="D28" s="843"/>
      <c r="E28" s="843"/>
      <c r="F28" s="843"/>
      <c r="G28" s="843"/>
      <c r="H28" s="843"/>
      <c r="I28" s="843"/>
      <c r="J28" s="844"/>
      <c r="K28" s="844"/>
      <c r="L28" s="844"/>
      <c r="M28" s="844"/>
    </row>
    <row r="29" spans="1:13" ht="15">
      <c r="A29" s="843"/>
      <c r="B29" s="844"/>
      <c r="C29" s="845" t="s">
        <v>1665</v>
      </c>
      <c r="D29" s="843"/>
      <c r="E29" s="843"/>
      <c r="F29" s="843"/>
      <c r="G29" s="843"/>
      <c r="H29" s="843"/>
      <c r="I29" s="843"/>
      <c r="J29" s="844"/>
      <c r="K29" s="844"/>
      <c r="L29" s="844"/>
      <c r="M29" s="844"/>
    </row>
    <row r="30" spans="1:13" ht="15">
      <c r="A30" s="843"/>
      <c r="B30" s="844"/>
      <c r="C30" s="845" t="s">
        <v>1666</v>
      </c>
      <c r="D30" s="843"/>
      <c r="E30" s="843"/>
      <c r="F30" s="843"/>
      <c r="G30" s="843"/>
      <c r="H30" s="843"/>
      <c r="I30" s="843"/>
      <c r="J30" s="844"/>
      <c r="K30" s="844"/>
      <c r="L30" s="844"/>
      <c r="M30" s="844"/>
    </row>
    <row r="31" spans="1:13" ht="15">
      <c r="A31" s="843"/>
      <c r="B31" s="844"/>
      <c r="C31" s="845" t="s">
        <v>1667</v>
      </c>
      <c r="D31" s="843"/>
      <c r="E31" s="843"/>
      <c r="F31" s="843"/>
      <c r="G31" s="843"/>
      <c r="H31" s="843"/>
      <c r="I31" s="843"/>
      <c r="J31" s="844"/>
      <c r="K31" s="844"/>
      <c r="L31" s="844"/>
      <c r="M31" s="844"/>
    </row>
    <row r="32" spans="1:13" ht="15">
      <c r="A32" s="843"/>
      <c r="B32" s="844"/>
      <c r="C32" s="845" t="s">
        <v>25</v>
      </c>
      <c r="D32" s="843"/>
      <c r="E32" s="843"/>
      <c r="F32" s="843"/>
      <c r="G32" s="843"/>
      <c r="H32" s="843"/>
      <c r="I32" s="843"/>
      <c r="J32" s="844"/>
      <c r="K32" s="844"/>
      <c r="L32" s="844"/>
      <c r="M32" s="844"/>
    </row>
    <row r="33" spans="1:13" ht="15">
      <c r="A33" s="843"/>
      <c r="B33" s="844"/>
      <c r="C33" s="845" t="s">
        <v>1668</v>
      </c>
      <c r="D33" s="843"/>
      <c r="E33" s="843"/>
      <c r="F33" s="843"/>
      <c r="G33" s="843"/>
      <c r="H33" s="843"/>
      <c r="I33" s="843"/>
      <c r="J33" s="844"/>
      <c r="K33" s="844"/>
      <c r="L33" s="844"/>
      <c r="M33" s="844"/>
    </row>
    <row r="34" spans="1:13" ht="15">
      <c r="A34" s="843"/>
      <c r="B34" s="844"/>
      <c r="C34" s="845" t="s">
        <v>1669</v>
      </c>
      <c r="D34" s="843"/>
      <c r="E34" s="843"/>
      <c r="F34" s="843"/>
      <c r="G34" s="843"/>
      <c r="H34" s="843"/>
      <c r="I34" s="843"/>
      <c r="J34" s="844"/>
      <c r="K34" s="844"/>
      <c r="L34" s="844"/>
      <c r="M34" s="844"/>
    </row>
    <row r="35" spans="1:13" ht="15">
      <c r="A35" s="843"/>
      <c r="B35" s="843"/>
      <c r="C35" s="845" t="s">
        <v>1670</v>
      </c>
      <c r="D35" s="843"/>
      <c r="E35" s="843"/>
      <c r="F35" s="843"/>
      <c r="G35" s="843"/>
      <c r="H35" s="843"/>
      <c r="I35" s="843"/>
      <c r="J35" s="844"/>
      <c r="K35" s="844"/>
      <c r="L35" s="844"/>
      <c r="M35" s="844"/>
    </row>
    <row r="36" spans="1:13" ht="15.6">
      <c r="A36" s="846"/>
      <c r="B36" s="847"/>
      <c r="C36" s="845" t="s">
        <v>1671</v>
      </c>
      <c r="D36" s="844"/>
      <c r="E36" s="844"/>
      <c r="F36" s="844"/>
      <c r="G36" s="844"/>
      <c r="H36" s="844"/>
      <c r="I36" s="844"/>
      <c r="J36" s="844"/>
      <c r="K36" s="844"/>
      <c r="L36" s="844"/>
      <c r="M36" s="844"/>
    </row>
    <row r="37" spans="1:13" ht="15.6">
      <c r="A37" s="846"/>
      <c r="B37" s="847"/>
      <c r="C37" s="845" t="s">
        <v>1749</v>
      </c>
      <c r="D37" s="844"/>
      <c r="E37" s="844"/>
      <c r="F37" s="844"/>
      <c r="G37" s="844"/>
      <c r="H37" s="844"/>
      <c r="I37" s="844"/>
      <c r="J37" s="844"/>
      <c r="K37" s="844"/>
      <c r="L37" s="844"/>
      <c r="M37" s="844"/>
    </row>
    <row r="38" spans="1:13" ht="15.6">
      <c r="A38" s="846"/>
      <c r="B38" s="847"/>
      <c r="C38" s="845"/>
      <c r="D38" s="844"/>
      <c r="E38" s="844"/>
      <c r="F38" s="844"/>
      <c r="G38" s="844"/>
      <c r="H38" s="844"/>
      <c r="I38" s="844"/>
      <c r="J38" s="844"/>
      <c r="K38" s="844"/>
      <c r="L38" s="844"/>
      <c r="M38" s="844"/>
    </row>
    <row r="39" spans="1:13" ht="15.6">
      <c r="A39" s="846"/>
      <c r="B39" s="847"/>
      <c r="C39" s="845"/>
      <c r="D39" s="844"/>
      <c r="E39" s="844"/>
      <c r="F39" s="844"/>
      <c r="G39" s="844"/>
      <c r="H39" s="844"/>
      <c r="I39" s="844"/>
      <c r="J39" s="844"/>
      <c r="K39" s="844"/>
      <c r="L39" s="844"/>
      <c r="M39" s="844"/>
    </row>
    <row r="40" spans="1:13">
      <c r="A40" s="848"/>
      <c r="B40" s="849"/>
      <c r="C40" s="850"/>
      <c r="D40" s="850"/>
      <c r="E40" s="850"/>
      <c r="F40" s="850"/>
      <c r="G40" s="850"/>
      <c r="H40" s="850"/>
      <c r="I40" s="850"/>
    </row>
    <row r="41" spans="1:13" ht="14.4" customHeight="1">
      <c r="A41" s="895" t="s">
        <v>1672</v>
      </c>
      <c r="B41" s="895"/>
      <c r="C41" s="895"/>
      <c r="D41" s="895"/>
      <c r="E41" s="895"/>
      <c r="F41" s="895"/>
      <c r="G41" s="895"/>
      <c r="H41" s="895"/>
      <c r="I41" s="895"/>
      <c r="J41" s="895"/>
      <c r="K41" s="895"/>
      <c r="L41" s="895"/>
      <c r="M41" s="895"/>
    </row>
    <row r="42" spans="1:13" ht="15">
      <c r="A42" s="844"/>
      <c r="B42" s="844"/>
      <c r="C42" s="844"/>
      <c r="D42" s="844"/>
      <c r="E42" s="844"/>
      <c r="F42" s="844"/>
      <c r="G42" s="844"/>
      <c r="H42" s="844"/>
      <c r="I42" s="844"/>
      <c r="J42" s="844"/>
      <c r="K42" s="844"/>
      <c r="L42" s="844"/>
      <c r="M42" s="844"/>
    </row>
    <row r="43" spans="1:13" ht="13.2" customHeight="1">
      <c r="A43" s="844"/>
      <c r="B43" s="896" t="s">
        <v>1673</v>
      </c>
      <c r="C43" s="896"/>
      <c r="D43" s="896"/>
      <c r="E43" s="896"/>
      <c r="F43" s="896"/>
      <c r="G43" s="896"/>
      <c r="H43" s="896"/>
      <c r="I43" s="896"/>
      <c r="J43" s="896"/>
      <c r="K43" s="896"/>
      <c r="L43" s="896"/>
      <c r="M43" s="844"/>
    </row>
    <row r="44" spans="1:13" ht="34.799999999999997" customHeight="1">
      <c r="A44" s="844"/>
      <c r="B44" s="896"/>
      <c r="C44" s="896"/>
      <c r="D44" s="896"/>
      <c r="E44" s="896"/>
      <c r="F44" s="896"/>
      <c r="G44" s="896"/>
      <c r="H44" s="896"/>
      <c r="I44" s="896"/>
      <c r="J44" s="896"/>
      <c r="K44" s="896"/>
      <c r="L44" s="896"/>
      <c r="M44" s="844"/>
    </row>
    <row r="45" spans="1:13" ht="28.8" customHeight="1">
      <c r="A45" s="844"/>
      <c r="B45" s="896"/>
      <c r="C45" s="896"/>
      <c r="D45" s="896"/>
      <c r="E45" s="896"/>
      <c r="F45" s="896"/>
      <c r="G45" s="896"/>
      <c r="H45" s="896"/>
      <c r="I45" s="896"/>
      <c r="J45" s="896"/>
      <c r="K45" s="896"/>
      <c r="L45" s="896"/>
      <c r="M45" s="844"/>
    </row>
    <row r="46" spans="1:13" ht="19.8" customHeight="1">
      <c r="A46" s="844"/>
      <c r="B46" s="844" t="s">
        <v>1674</v>
      </c>
      <c r="C46" s="844"/>
      <c r="D46" s="844"/>
      <c r="E46" s="844"/>
      <c r="F46" s="844"/>
      <c r="G46" s="844"/>
      <c r="H46" s="844"/>
      <c r="I46" s="844"/>
      <c r="J46" s="844"/>
      <c r="K46" s="844"/>
      <c r="L46" s="844"/>
      <c r="M46" s="844"/>
    </row>
    <row r="47" spans="1:13" ht="19.8" customHeight="1">
      <c r="A47" s="844"/>
      <c r="B47" s="896" t="s">
        <v>1675</v>
      </c>
      <c r="C47" s="896"/>
      <c r="D47" s="896"/>
      <c r="E47" s="896"/>
      <c r="F47" s="896"/>
      <c r="G47" s="896"/>
      <c r="H47" s="896"/>
      <c r="I47" s="896"/>
      <c r="J47" s="896"/>
      <c r="K47" s="896"/>
      <c r="L47" s="896"/>
      <c r="M47" s="844"/>
    </row>
    <row r="48" spans="1:13" ht="19.2" customHeight="1">
      <c r="A48" s="844"/>
      <c r="B48" s="896"/>
      <c r="C48" s="896"/>
      <c r="D48" s="896"/>
      <c r="E48" s="896"/>
      <c r="F48" s="896"/>
      <c r="G48" s="896"/>
      <c r="H48" s="896"/>
      <c r="I48" s="896"/>
      <c r="J48" s="896"/>
      <c r="K48" s="896"/>
      <c r="L48" s="896"/>
      <c r="M48" s="844"/>
    </row>
    <row r="53" spans="8:12" ht="28.8" customHeight="1">
      <c r="H53" s="890" t="s">
        <v>1676</v>
      </c>
      <c r="I53" s="891"/>
      <c r="J53" s="891"/>
      <c r="K53" s="891"/>
      <c r="L53" s="891"/>
    </row>
    <row r="54" spans="8:12">
      <c r="H54" s="892"/>
      <c r="I54" s="892"/>
      <c r="J54" s="892"/>
      <c r="K54" s="892"/>
      <c r="L54" s="892"/>
    </row>
    <row r="60" spans="8:12">
      <c r="I60" s="892"/>
      <c r="J60" s="892"/>
      <c r="K60" s="892"/>
      <c r="L60" s="892"/>
    </row>
  </sheetData>
  <sheetProtection formatCells="0" formatColumns="0" formatRows="0" insertColumns="0" insertRows="0" insertHyperlinks="0" deleteColumns="0" deleteRows="0" sort="0" autoFilter="0" pivotTables="0"/>
  <mergeCells count="9">
    <mergeCell ref="H53:L53"/>
    <mergeCell ref="H54:L54"/>
    <mergeCell ref="I60:L60"/>
    <mergeCell ref="A7:M13"/>
    <mergeCell ref="A15:C15"/>
    <mergeCell ref="A17:M17"/>
    <mergeCell ref="A41:M41"/>
    <mergeCell ref="B43:L45"/>
    <mergeCell ref="B47:L48"/>
  </mergeCells>
  <pageMargins left="0.25" right="0.25" top="0.75" bottom="0.75" header="0.3" footer="0.3"/>
  <pageSetup paperSize="9" scale="71"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BB4D3B-CF1E-48E6-B6D6-ED99DBE595AB}">
  <sheetPr>
    <pageSetUpPr fitToPage="1"/>
  </sheetPr>
  <dimension ref="A1:E22"/>
  <sheetViews>
    <sheetView showGridLines="0" zoomScale="80" zoomScaleNormal="80" workbookViewId="0"/>
  </sheetViews>
  <sheetFormatPr defaultColWidth="9.109375" defaultRowHeight="13.2"/>
  <cols>
    <col min="1" max="1" width="8.109375" style="142" customWidth="1"/>
    <col min="2" max="2" width="56.77734375" style="142" customWidth="1"/>
    <col min="3" max="3" width="64.44140625" style="143" customWidth="1"/>
    <col min="4" max="16384" width="9.109375" style="142"/>
  </cols>
  <sheetData>
    <row r="1" spans="1:5">
      <c r="A1" s="38" t="s">
        <v>991</v>
      </c>
    </row>
    <row r="3" spans="1:5" ht="24" customHeight="1">
      <c r="A3" s="83" t="s">
        <v>1163</v>
      </c>
      <c r="B3" s="6"/>
      <c r="C3" s="6"/>
    </row>
    <row r="4" spans="1:5" ht="18.600000000000001" customHeight="1">
      <c r="A4" s="6"/>
      <c r="B4" s="6"/>
      <c r="C4" s="6"/>
    </row>
    <row r="5" spans="1:5">
      <c r="C5" s="43" t="s">
        <v>993</v>
      </c>
    </row>
    <row r="6" spans="1:5">
      <c r="A6" s="193"/>
      <c r="B6" s="193"/>
      <c r="C6" s="57" t="s">
        <v>58</v>
      </c>
    </row>
    <row r="7" spans="1:5" ht="36" customHeight="1">
      <c r="A7" s="24"/>
      <c r="B7" s="24"/>
      <c r="C7" s="21" t="s">
        <v>222</v>
      </c>
    </row>
    <row r="8" spans="1:5" ht="30.6" customHeight="1">
      <c r="A8" s="145">
        <v>1</v>
      </c>
      <c r="B8" s="34" t="s">
        <v>223</v>
      </c>
      <c r="C8" s="146">
        <v>344141.38973499998</v>
      </c>
      <c r="D8" s="147"/>
      <c r="E8" s="148"/>
    </row>
    <row r="9" spans="1:5" ht="30.6" customHeight="1">
      <c r="A9" s="145">
        <v>2</v>
      </c>
      <c r="B9" s="34" t="s">
        <v>224</v>
      </c>
      <c r="C9" s="149">
        <v>-28.391645059999998</v>
      </c>
      <c r="D9" s="147"/>
      <c r="E9" s="148"/>
    </row>
    <row r="10" spans="1:5" ht="30.6" customHeight="1">
      <c r="A10" s="145">
        <v>3</v>
      </c>
      <c r="B10" s="34" t="s">
        <v>225</v>
      </c>
      <c r="C10" s="149">
        <v>0</v>
      </c>
    </row>
    <row r="11" spans="1:5" ht="30.6" customHeight="1">
      <c r="A11" s="145">
        <v>4</v>
      </c>
      <c r="B11" s="34" t="s">
        <v>226</v>
      </c>
      <c r="C11" s="149">
        <v>0</v>
      </c>
    </row>
    <row r="12" spans="1:5" ht="60" customHeight="1">
      <c r="A12" s="145">
        <v>5</v>
      </c>
      <c r="B12" s="34" t="s">
        <v>1172</v>
      </c>
      <c r="C12" s="149">
        <v>0</v>
      </c>
    </row>
    <row r="13" spans="1:5" ht="30.6" customHeight="1">
      <c r="A13" s="145">
        <v>6</v>
      </c>
      <c r="B13" s="34" t="s">
        <v>227</v>
      </c>
      <c r="C13" s="149">
        <v>0</v>
      </c>
    </row>
    <row r="14" spans="1:5" ht="30.6" customHeight="1">
      <c r="A14" s="145">
        <v>7</v>
      </c>
      <c r="B14" s="34" t="s">
        <v>228</v>
      </c>
      <c r="C14" s="149">
        <v>0</v>
      </c>
    </row>
    <row r="15" spans="1:5" ht="30.6" customHeight="1">
      <c r="A15" s="145">
        <v>8</v>
      </c>
      <c r="B15" s="34" t="s">
        <v>229</v>
      </c>
      <c r="C15" s="150">
        <v>659.56645850999996</v>
      </c>
    </row>
    <row r="16" spans="1:5" ht="30.6" customHeight="1">
      <c r="A16" s="145">
        <v>9</v>
      </c>
      <c r="B16" s="34" t="s">
        <v>230</v>
      </c>
      <c r="C16" s="150">
        <v>106.5982446</v>
      </c>
    </row>
    <row r="17" spans="1:4" ht="30.6" customHeight="1">
      <c r="A17" s="145">
        <v>10</v>
      </c>
      <c r="B17" s="34" t="s">
        <v>231</v>
      </c>
      <c r="C17" s="150">
        <v>23505.49818631</v>
      </c>
    </row>
    <row r="18" spans="1:4" ht="30.6" customHeight="1">
      <c r="A18" s="145">
        <v>11</v>
      </c>
      <c r="B18" s="34" t="s">
        <v>232</v>
      </c>
      <c r="C18" s="150">
        <v>0</v>
      </c>
      <c r="D18" s="147"/>
    </row>
    <row r="19" spans="1:4" ht="45" customHeight="1">
      <c r="A19" s="145" t="s">
        <v>233</v>
      </c>
      <c r="B19" s="34" t="s">
        <v>1173</v>
      </c>
      <c r="C19" s="150">
        <v>0</v>
      </c>
    </row>
    <row r="20" spans="1:4" ht="45" customHeight="1">
      <c r="A20" s="145" t="s">
        <v>234</v>
      </c>
      <c r="B20" s="34" t="s">
        <v>235</v>
      </c>
      <c r="C20" s="150">
        <v>0</v>
      </c>
    </row>
    <row r="21" spans="1:4" ht="30.6" customHeight="1">
      <c r="A21" s="145">
        <v>12</v>
      </c>
      <c r="B21" s="34" t="s">
        <v>236</v>
      </c>
      <c r="C21" s="150">
        <v>-1680.31431699</v>
      </c>
      <c r="D21" s="147"/>
    </row>
    <row r="22" spans="1:4" ht="30.6" customHeight="1">
      <c r="A22" s="151">
        <v>13</v>
      </c>
      <c r="B22" s="152" t="s">
        <v>1034</v>
      </c>
      <c r="C22" s="153">
        <v>366704.34666237002</v>
      </c>
    </row>
  </sheetData>
  <hyperlinks>
    <hyperlink ref="A1" location="Index!B5" display="&lt;- back" xr:uid="{FD79C269-CA2C-4207-A460-065247C25CA0}"/>
  </hyperlinks>
  <pageMargins left="0.7" right="0.7" top="0.75" bottom="0.75" header="0.3" footer="0.3"/>
  <pageSetup paperSize="9" scale="60"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4D986F-30F3-48A0-B3A7-493444329D17}">
  <sheetPr>
    <pageSetUpPr fitToPage="1"/>
  </sheetPr>
  <dimension ref="A1:G76"/>
  <sheetViews>
    <sheetView showGridLines="0" zoomScale="80" zoomScaleNormal="80" workbookViewId="0"/>
  </sheetViews>
  <sheetFormatPr defaultColWidth="9.109375" defaultRowHeight="13.2"/>
  <cols>
    <col min="1" max="1" width="9.5546875" style="182" customWidth="1"/>
    <col min="2" max="2" width="94" style="154" customWidth="1"/>
    <col min="3" max="3" width="35" style="155" customWidth="1"/>
    <col min="4" max="4" width="32.33203125" style="154" customWidth="1"/>
    <col min="5" max="6" width="9.109375" style="154" customWidth="1"/>
    <col min="7" max="16384" width="9.109375" style="154"/>
  </cols>
  <sheetData>
    <row r="1" spans="1:5">
      <c r="A1" s="38" t="s">
        <v>991</v>
      </c>
    </row>
    <row r="3" spans="1:5" ht="24" customHeight="1">
      <c r="A3" s="198" t="s">
        <v>1164</v>
      </c>
    </row>
    <row r="4" spans="1:5">
      <c r="A4" s="156"/>
    </row>
    <row r="5" spans="1:5">
      <c r="A5" s="157"/>
      <c r="B5" s="158"/>
      <c r="C5" s="158"/>
      <c r="D5" s="43" t="s">
        <v>993</v>
      </c>
    </row>
    <row r="6" spans="1:5" ht="27" customHeight="1">
      <c r="A6" s="157"/>
      <c r="B6" s="158"/>
      <c r="C6" s="914" t="s">
        <v>237</v>
      </c>
      <c r="D6" s="915"/>
    </row>
    <row r="7" spans="1:5" ht="27" customHeight="1">
      <c r="A7" s="195"/>
      <c r="B7" s="196"/>
      <c r="C7" s="212" t="s">
        <v>58</v>
      </c>
      <c r="D7" s="212" t="s">
        <v>57</v>
      </c>
    </row>
    <row r="8" spans="1:5" ht="27" customHeight="1">
      <c r="A8" s="197"/>
      <c r="B8" s="160"/>
      <c r="C8" s="194" t="str">
        <f>'Ref Date'!D2</f>
        <v>Jun 24</v>
      </c>
      <c r="D8" s="194" t="str">
        <f>'Ref Date'!D4</f>
        <v>Dec 23</v>
      </c>
    </row>
    <row r="9" spans="1:5" ht="28.8" customHeight="1">
      <c r="A9" s="161"/>
      <c r="B9" s="161" t="s">
        <v>238</v>
      </c>
      <c r="C9" s="162"/>
      <c r="D9" s="162"/>
    </row>
    <row r="10" spans="1:5">
      <c r="A10" s="199">
        <v>1</v>
      </c>
      <c r="B10" s="163" t="s">
        <v>239</v>
      </c>
      <c r="C10" s="164">
        <v>309121.18992109003</v>
      </c>
      <c r="D10" s="165">
        <v>318102.85777200002</v>
      </c>
    </row>
    <row r="11" spans="1:5" ht="26.4">
      <c r="A11" s="200">
        <v>2</v>
      </c>
      <c r="B11" s="163" t="s">
        <v>240</v>
      </c>
      <c r="C11" s="164">
        <v>0</v>
      </c>
      <c r="D11" s="165">
        <v>0</v>
      </c>
    </row>
    <row r="12" spans="1:5">
      <c r="A12" s="200">
        <v>3</v>
      </c>
      <c r="B12" s="163" t="s">
        <v>241</v>
      </c>
      <c r="C12" s="164">
        <v>0</v>
      </c>
      <c r="D12" s="165">
        <v>0</v>
      </c>
    </row>
    <row r="13" spans="1:5">
      <c r="A13" s="200">
        <v>4</v>
      </c>
      <c r="B13" s="163" t="s">
        <v>242</v>
      </c>
      <c r="C13" s="164">
        <v>0</v>
      </c>
      <c r="D13" s="165">
        <v>0</v>
      </c>
      <c r="E13" s="148"/>
    </row>
    <row r="14" spans="1:5">
      <c r="A14" s="200">
        <v>5</v>
      </c>
      <c r="B14" s="163" t="s">
        <v>243</v>
      </c>
      <c r="C14" s="164">
        <v>0</v>
      </c>
      <c r="D14" s="165">
        <v>0</v>
      </c>
    </row>
    <row r="15" spans="1:5">
      <c r="A15" s="199">
        <v>6</v>
      </c>
      <c r="B15" s="166" t="s">
        <v>244</v>
      </c>
      <c r="C15" s="164">
        <v>-1191.3364540799998</v>
      </c>
      <c r="D15" s="165">
        <v>-1296.138291</v>
      </c>
    </row>
    <row r="16" spans="1:5">
      <c r="A16" s="202">
        <v>7</v>
      </c>
      <c r="B16" s="206" t="s">
        <v>245</v>
      </c>
      <c r="C16" s="204">
        <v>307929.85346701002</v>
      </c>
      <c r="D16" s="205">
        <v>316806.71948099998</v>
      </c>
    </row>
    <row r="17" spans="1:4" ht="28.8" customHeight="1">
      <c r="A17" s="161"/>
      <c r="B17" s="161" t="s">
        <v>246</v>
      </c>
      <c r="C17" s="162"/>
      <c r="D17" s="162"/>
    </row>
    <row r="18" spans="1:4">
      <c r="A18" s="201">
        <v>8</v>
      </c>
      <c r="B18" s="163" t="s">
        <v>247</v>
      </c>
      <c r="C18" s="167">
        <v>306.09414801000008</v>
      </c>
      <c r="D18" s="165">
        <v>243.61553900000001</v>
      </c>
    </row>
    <row r="19" spans="1:4">
      <c r="A19" s="201" t="s">
        <v>248</v>
      </c>
      <c r="B19" s="168" t="s">
        <v>249</v>
      </c>
      <c r="C19" s="164">
        <v>0</v>
      </c>
      <c r="D19" s="165">
        <v>0</v>
      </c>
    </row>
    <row r="20" spans="1:4">
      <c r="A20" s="201">
        <v>9</v>
      </c>
      <c r="B20" s="169" t="s">
        <v>1504</v>
      </c>
      <c r="C20" s="167">
        <v>1570.4425936199998</v>
      </c>
      <c r="D20" s="165">
        <v>1469.2423759999999</v>
      </c>
    </row>
    <row r="21" spans="1:4">
      <c r="A21" s="200" t="s">
        <v>250</v>
      </c>
      <c r="B21" s="168" t="s">
        <v>251</v>
      </c>
      <c r="C21" s="164">
        <v>0</v>
      </c>
      <c r="D21" s="165">
        <v>0</v>
      </c>
    </row>
    <row r="22" spans="1:4">
      <c r="A22" s="30" t="s">
        <v>252</v>
      </c>
      <c r="B22" s="168" t="s">
        <v>253</v>
      </c>
      <c r="C22" s="164">
        <v>0</v>
      </c>
      <c r="D22" s="165">
        <v>0</v>
      </c>
    </row>
    <row r="23" spans="1:4">
      <c r="A23" s="200">
        <v>10</v>
      </c>
      <c r="B23" s="207" t="s">
        <v>254</v>
      </c>
      <c r="C23" s="167">
        <v>0</v>
      </c>
      <c r="D23" s="165">
        <v>0</v>
      </c>
    </row>
    <row r="24" spans="1:4">
      <c r="A24" s="200" t="s">
        <v>255</v>
      </c>
      <c r="B24" s="207" t="s">
        <v>256</v>
      </c>
      <c r="C24" s="164">
        <v>0</v>
      </c>
      <c r="D24" s="165">
        <v>0</v>
      </c>
    </row>
    <row r="25" spans="1:4">
      <c r="A25" s="200" t="s">
        <v>257</v>
      </c>
      <c r="B25" s="207" t="s">
        <v>1174</v>
      </c>
      <c r="C25" s="167">
        <v>0</v>
      </c>
      <c r="D25" s="165">
        <v>0</v>
      </c>
    </row>
    <row r="26" spans="1:4">
      <c r="A26" s="200">
        <v>11</v>
      </c>
      <c r="B26" s="166" t="s">
        <v>258</v>
      </c>
      <c r="C26" s="164">
        <v>152.94999999999999</v>
      </c>
      <c r="D26" s="165">
        <v>0</v>
      </c>
    </row>
    <row r="27" spans="1:4">
      <c r="A27" s="200">
        <v>12</v>
      </c>
      <c r="B27" s="166" t="s">
        <v>259</v>
      </c>
      <c r="C27" s="164">
        <v>-152.94999999999999</v>
      </c>
      <c r="D27" s="165">
        <v>0</v>
      </c>
    </row>
    <row r="28" spans="1:4">
      <c r="A28" s="208">
        <v>13</v>
      </c>
      <c r="B28" s="209" t="s">
        <v>260</v>
      </c>
      <c r="C28" s="204">
        <v>1876.5367416300001</v>
      </c>
      <c r="D28" s="204">
        <v>1712.857915</v>
      </c>
    </row>
    <row r="29" spans="1:4" ht="28.8" customHeight="1">
      <c r="A29" s="161"/>
      <c r="B29" s="161" t="s">
        <v>261</v>
      </c>
      <c r="C29" s="162"/>
      <c r="D29" s="162"/>
    </row>
    <row r="30" spans="1:4">
      <c r="A30" s="199">
        <v>14</v>
      </c>
      <c r="B30" s="163" t="s">
        <v>262</v>
      </c>
      <c r="C30" s="167">
        <v>33825.572972369999</v>
      </c>
      <c r="D30" s="165">
        <v>17775.175558999999</v>
      </c>
    </row>
    <row r="31" spans="1:4">
      <c r="A31" s="199">
        <v>15</v>
      </c>
      <c r="B31" s="166" t="s">
        <v>263</v>
      </c>
      <c r="C31" s="164">
        <v>-0.86686740000000007</v>
      </c>
      <c r="D31" s="165">
        <v>-0.408194</v>
      </c>
    </row>
    <row r="32" spans="1:4">
      <c r="A32" s="199">
        <v>16</v>
      </c>
      <c r="B32" s="166" t="s">
        <v>264</v>
      </c>
      <c r="C32" s="164">
        <v>107.465112</v>
      </c>
      <c r="D32" s="165">
        <v>3.4187780000000001</v>
      </c>
    </row>
    <row r="33" spans="1:4">
      <c r="A33" s="200" t="s">
        <v>265</v>
      </c>
      <c r="B33" s="163" t="s">
        <v>266</v>
      </c>
      <c r="C33" s="164">
        <v>0</v>
      </c>
      <c r="D33" s="165">
        <v>0</v>
      </c>
    </row>
    <row r="34" spans="1:4">
      <c r="A34" s="200">
        <v>17</v>
      </c>
      <c r="B34" s="166" t="s">
        <v>267</v>
      </c>
      <c r="C34" s="164">
        <v>0</v>
      </c>
      <c r="D34" s="165">
        <v>0</v>
      </c>
    </row>
    <row r="35" spans="1:4">
      <c r="A35" s="200" t="s">
        <v>268</v>
      </c>
      <c r="B35" s="166" t="s">
        <v>269</v>
      </c>
      <c r="C35" s="164">
        <v>0</v>
      </c>
      <c r="D35" s="165">
        <v>0</v>
      </c>
    </row>
    <row r="36" spans="1:4">
      <c r="A36" s="208">
        <v>18</v>
      </c>
      <c r="B36" s="203" t="s">
        <v>270</v>
      </c>
      <c r="C36" s="204">
        <v>33932.171216969997</v>
      </c>
      <c r="D36" s="205">
        <v>17778.186142999999</v>
      </c>
    </row>
    <row r="37" spans="1:4" ht="28.8" customHeight="1">
      <c r="A37" s="161"/>
      <c r="B37" s="161" t="s">
        <v>271</v>
      </c>
      <c r="C37" s="162"/>
      <c r="D37" s="162"/>
    </row>
    <row r="38" spans="1:4">
      <c r="A38" s="199">
        <v>19</v>
      </c>
      <c r="B38" s="163" t="s">
        <v>272</v>
      </c>
      <c r="C38" s="167">
        <v>71289.950104910007</v>
      </c>
      <c r="D38" s="165">
        <v>67187.783343999996</v>
      </c>
    </row>
    <row r="39" spans="1:4">
      <c r="A39" s="199">
        <v>20</v>
      </c>
      <c r="B39" s="163" t="s">
        <v>273</v>
      </c>
      <c r="C39" s="167">
        <v>-47870.775310519995</v>
      </c>
      <c r="D39" s="165">
        <v>-44286.546599000001</v>
      </c>
    </row>
    <row r="40" spans="1:4" ht="26.4">
      <c r="A40" s="199">
        <v>21</v>
      </c>
      <c r="B40" s="163" t="s">
        <v>1175</v>
      </c>
      <c r="C40" s="164">
        <v>0</v>
      </c>
      <c r="D40" s="165">
        <v>0</v>
      </c>
    </row>
    <row r="41" spans="1:4">
      <c r="A41" s="208">
        <v>22</v>
      </c>
      <c r="B41" s="203" t="s">
        <v>274</v>
      </c>
      <c r="C41" s="204">
        <v>23419.174794390001</v>
      </c>
      <c r="D41" s="205">
        <v>22901.236744999998</v>
      </c>
    </row>
    <row r="42" spans="1:4" ht="28.8" customHeight="1">
      <c r="A42" s="161"/>
      <c r="B42" s="161" t="s">
        <v>275</v>
      </c>
      <c r="C42" s="162"/>
      <c r="D42" s="162"/>
    </row>
    <row r="43" spans="1:4">
      <c r="A43" s="201" t="s">
        <v>276</v>
      </c>
      <c r="B43" s="34" t="s">
        <v>1178</v>
      </c>
      <c r="C43" s="164">
        <v>0</v>
      </c>
      <c r="D43" s="165">
        <v>0</v>
      </c>
    </row>
    <row r="44" spans="1:4">
      <c r="A44" s="201" t="s">
        <v>277</v>
      </c>
      <c r="B44" s="34" t="s">
        <v>278</v>
      </c>
      <c r="C44" s="164">
        <v>0</v>
      </c>
      <c r="D44" s="165">
        <v>0</v>
      </c>
    </row>
    <row r="45" spans="1:4">
      <c r="A45" s="201" t="s">
        <v>279</v>
      </c>
      <c r="B45" s="168" t="s">
        <v>1176</v>
      </c>
      <c r="C45" s="164">
        <v>0</v>
      </c>
      <c r="D45" s="165">
        <v>0</v>
      </c>
    </row>
    <row r="46" spans="1:4">
      <c r="A46" s="201" t="s">
        <v>280</v>
      </c>
      <c r="B46" s="170" t="s">
        <v>1165</v>
      </c>
      <c r="C46" s="167">
        <v>0</v>
      </c>
      <c r="D46" s="165">
        <v>0</v>
      </c>
    </row>
    <row r="47" spans="1:4">
      <c r="A47" s="201" t="s">
        <v>281</v>
      </c>
      <c r="B47" s="171" t="s">
        <v>1177</v>
      </c>
      <c r="C47" s="167">
        <v>0</v>
      </c>
      <c r="D47" s="165">
        <v>0</v>
      </c>
    </row>
    <row r="48" spans="1:4">
      <c r="A48" s="201" t="s">
        <v>282</v>
      </c>
      <c r="B48" s="168" t="s">
        <v>283</v>
      </c>
      <c r="C48" s="164">
        <v>0</v>
      </c>
      <c r="D48" s="165">
        <v>0</v>
      </c>
    </row>
    <row r="49" spans="1:4">
      <c r="A49" s="201" t="s">
        <v>284</v>
      </c>
      <c r="B49" s="168" t="s">
        <v>285</v>
      </c>
      <c r="C49" s="164">
        <v>0</v>
      </c>
      <c r="D49" s="165">
        <v>0</v>
      </c>
    </row>
    <row r="50" spans="1:4">
      <c r="A50" s="201" t="s">
        <v>286</v>
      </c>
      <c r="B50" s="172" t="s">
        <v>287</v>
      </c>
      <c r="C50" s="164">
        <v>0</v>
      </c>
      <c r="D50" s="165">
        <v>0</v>
      </c>
    </row>
    <row r="51" spans="1:4" ht="12.6" customHeight="1">
      <c r="A51" s="201" t="s">
        <v>288</v>
      </c>
      <c r="B51" s="172" t="s">
        <v>289</v>
      </c>
      <c r="C51" s="164">
        <v>0</v>
      </c>
      <c r="D51" s="165">
        <v>0</v>
      </c>
    </row>
    <row r="52" spans="1:4">
      <c r="A52" s="201" t="s">
        <v>290</v>
      </c>
      <c r="B52" s="168" t="s">
        <v>291</v>
      </c>
      <c r="C52" s="164">
        <v>-453.38955763000001</v>
      </c>
      <c r="D52" s="165">
        <v>-482.62161500000002</v>
      </c>
    </row>
    <row r="53" spans="1:4">
      <c r="A53" s="210" t="s">
        <v>292</v>
      </c>
      <c r="B53" s="206" t="s">
        <v>293</v>
      </c>
      <c r="C53" s="204">
        <v>-453.38955763000001</v>
      </c>
      <c r="D53" s="205">
        <v>-482.62161500000002</v>
      </c>
    </row>
    <row r="54" spans="1:4" ht="28.8" customHeight="1">
      <c r="A54" s="161"/>
      <c r="B54" s="161" t="s">
        <v>294</v>
      </c>
      <c r="C54" s="162"/>
      <c r="D54" s="162"/>
    </row>
    <row r="55" spans="1:4">
      <c r="A55" s="199">
        <v>23</v>
      </c>
      <c r="B55" s="173" t="s">
        <v>295</v>
      </c>
      <c r="C55" s="167">
        <v>26418.795844990003</v>
      </c>
      <c r="D55" s="165">
        <v>25354.859640999999</v>
      </c>
    </row>
    <row r="56" spans="1:4">
      <c r="A56" s="208">
        <v>24</v>
      </c>
      <c r="B56" s="211" t="s">
        <v>1034</v>
      </c>
      <c r="C56" s="204">
        <v>366704.34666237002</v>
      </c>
      <c r="D56" s="205">
        <v>358716.378669</v>
      </c>
    </row>
    <row r="57" spans="1:4" ht="28.8" customHeight="1">
      <c r="A57" s="161"/>
      <c r="B57" s="161" t="s">
        <v>86</v>
      </c>
      <c r="C57" s="162"/>
      <c r="D57" s="162"/>
    </row>
    <row r="58" spans="1:4">
      <c r="A58" s="199">
        <v>25</v>
      </c>
      <c r="B58" s="174" t="s">
        <v>1035</v>
      </c>
      <c r="C58" s="175">
        <v>7.2043857907455003E-2</v>
      </c>
      <c r="D58" s="176">
        <v>7.0682191136846997E-2</v>
      </c>
    </row>
    <row r="59" spans="1:4">
      <c r="A59" s="30" t="s">
        <v>296</v>
      </c>
      <c r="B59" s="34" t="s">
        <v>1166</v>
      </c>
      <c r="C59" s="175">
        <v>7.2043857907455003E-2</v>
      </c>
      <c r="D59" s="176">
        <v>7.0682191136846997E-2</v>
      </c>
    </row>
    <row r="60" spans="1:4">
      <c r="A60" s="201" t="s">
        <v>297</v>
      </c>
      <c r="B60" s="163" t="s">
        <v>1179</v>
      </c>
      <c r="C60" s="175">
        <v>7.2043857907455003E-2</v>
      </c>
      <c r="D60" s="176">
        <v>7.0682191135568007E-2</v>
      </c>
    </row>
    <row r="61" spans="1:4">
      <c r="A61" s="201">
        <v>26</v>
      </c>
      <c r="B61" s="34" t="s">
        <v>298</v>
      </c>
      <c r="C61" s="175">
        <v>0.03</v>
      </c>
      <c r="D61" s="176">
        <v>0.03</v>
      </c>
    </row>
    <row r="62" spans="1:4">
      <c r="A62" s="201" t="s">
        <v>1180</v>
      </c>
      <c r="B62" s="163" t="s">
        <v>1167</v>
      </c>
      <c r="C62" s="177">
        <v>0</v>
      </c>
      <c r="D62" s="178">
        <v>0</v>
      </c>
    </row>
    <row r="63" spans="1:4" ht="14.4" customHeight="1">
      <c r="A63" s="201" t="s">
        <v>1181</v>
      </c>
      <c r="B63" s="207" t="s">
        <v>1168</v>
      </c>
      <c r="C63" s="177">
        <v>0</v>
      </c>
      <c r="D63" s="178">
        <v>0</v>
      </c>
    </row>
    <row r="64" spans="1:4">
      <c r="A64" s="30">
        <v>27</v>
      </c>
      <c r="B64" s="34" t="s">
        <v>1039</v>
      </c>
      <c r="C64" s="175">
        <v>0</v>
      </c>
      <c r="D64" s="176">
        <v>0</v>
      </c>
    </row>
    <row r="65" spans="1:7">
      <c r="A65" s="30" t="s">
        <v>1182</v>
      </c>
      <c r="B65" s="34" t="s">
        <v>1169</v>
      </c>
      <c r="C65" s="179">
        <v>0.03</v>
      </c>
      <c r="D65" s="176">
        <v>0.03</v>
      </c>
    </row>
    <row r="66" spans="1:7" ht="28.8" customHeight="1">
      <c r="A66" s="161"/>
      <c r="B66" s="161" t="s">
        <v>299</v>
      </c>
      <c r="C66" s="162"/>
      <c r="D66" s="162"/>
    </row>
    <row r="67" spans="1:7">
      <c r="A67" s="200" t="s">
        <v>1183</v>
      </c>
      <c r="B67" s="166" t="s">
        <v>300</v>
      </c>
      <c r="C67" s="167">
        <v>0</v>
      </c>
      <c r="D67" s="165">
        <v>0</v>
      </c>
    </row>
    <row r="68" spans="1:7" s="158" customFormat="1" ht="28.8" customHeight="1">
      <c r="A68" s="161"/>
      <c r="B68" s="161" t="s">
        <v>301</v>
      </c>
      <c r="C68" s="162"/>
      <c r="D68" s="162"/>
    </row>
    <row r="69" spans="1:7" s="158" customFormat="1" ht="26.4">
      <c r="A69" s="30">
        <v>28</v>
      </c>
      <c r="B69" s="34" t="s">
        <v>1184</v>
      </c>
      <c r="C69" s="180">
        <v>39678.451846570002</v>
      </c>
      <c r="D69" s="180">
        <v>10486.849005</v>
      </c>
      <c r="G69" s="156"/>
    </row>
    <row r="70" spans="1:7" s="158" customFormat="1" ht="26.4">
      <c r="A70" s="30">
        <v>29</v>
      </c>
      <c r="B70" s="34" t="s">
        <v>302</v>
      </c>
      <c r="C70" s="181">
        <v>33824.706104969999</v>
      </c>
      <c r="D70" s="180">
        <v>17774.767365</v>
      </c>
      <c r="G70" s="156"/>
    </row>
    <row r="71" spans="1:7" s="158" customFormat="1" ht="39.6">
      <c r="A71" s="30">
        <v>30</v>
      </c>
      <c r="B71" s="34" t="s">
        <v>1185</v>
      </c>
      <c r="C71" s="181">
        <v>372558.09240396996</v>
      </c>
      <c r="D71" s="180">
        <v>351428.46030899999</v>
      </c>
      <c r="G71" s="156"/>
    </row>
    <row r="72" spans="1:7" s="158" customFormat="1" ht="39.6">
      <c r="A72" s="30" t="s">
        <v>303</v>
      </c>
      <c r="B72" s="34" t="s">
        <v>1186</v>
      </c>
      <c r="C72" s="181">
        <v>372558.09240396996</v>
      </c>
      <c r="D72" s="180">
        <v>351428.46030899999</v>
      </c>
      <c r="G72" s="156"/>
    </row>
    <row r="73" spans="1:7" s="158" customFormat="1" ht="39.6">
      <c r="A73" s="30">
        <v>31</v>
      </c>
      <c r="B73" s="34" t="s">
        <v>304</v>
      </c>
      <c r="C73" s="679">
        <v>7.0911882961714995E-2</v>
      </c>
      <c r="D73" s="680">
        <v>7.2147997400968E-2</v>
      </c>
      <c r="G73" s="156"/>
    </row>
    <row r="74" spans="1:7" s="158" customFormat="1" ht="39.6">
      <c r="A74" s="30" t="s">
        <v>305</v>
      </c>
      <c r="B74" s="34" t="s">
        <v>306</v>
      </c>
      <c r="C74" s="679">
        <v>7.0911882961714995E-2</v>
      </c>
      <c r="D74" s="680">
        <v>7.2147997400968E-2</v>
      </c>
      <c r="G74" s="156"/>
    </row>
    <row r="75" spans="1:7">
      <c r="C75" s="183"/>
      <c r="D75" s="184"/>
    </row>
    <row r="76" spans="1:7">
      <c r="C76" s="183"/>
      <c r="D76" s="184"/>
    </row>
  </sheetData>
  <mergeCells count="1">
    <mergeCell ref="C6:D6"/>
  </mergeCells>
  <hyperlinks>
    <hyperlink ref="A1" location="Index!B5" display="&lt;- back" xr:uid="{2D402823-FD85-44F7-888D-2FE45DCD363F}"/>
  </hyperlinks>
  <pageMargins left="0.51181102362204722" right="0.51181102362204722" top="0.74803149606299213" bottom="0.74803149606299213" header="0.31496062992125984" footer="0.31496062992125984"/>
  <pageSetup paperSize="9" scale="46"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A2E2D-AE80-4CE9-B4D1-E285B7263C6E}">
  <dimension ref="A1:C19"/>
  <sheetViews>
    <sheetView showGridLines="0" zoomScale="80" zoomScaleNormal="80" workbookViewId="0"/>
  </sheetViews>
  <sheetFormatPr defaultColWidth="9.109375" defaultRowHeight="13.2"/>
  <cols>
    <col min="1" max="1" width="9.109375" style="185"/>
    <col min="2" max="2" width="96.77734375" style="185" customWidth="1"/>
    <col min="3" max="3" width="21.44140625" style="185" customWidth="1"/>
    <col min="4" max="16384" width="9.109375" style="185"/>
  </cols>
  <sheetData>
    <row r="1" spans="1:3">
      <c r="A1" s="38" t="s">
        <v>991</v>
      </c>
    </row>
    <row r="3" spans="1:3" ht="24" customHeight="1">
      <c r="A3" s="186" t="s">
        <v>1170</v>
      </c>
      <c r="B3" s="187"/>
      <c r="C3" s="187"/>
    </row>
    <row r="4" spans="1:3" ht="17.399999999999999" customHeight="1">
      <c r="A4" s="187"/>
      <c r="B4" s="187"/>
      <c r="C4" s="187"/>
    </row>
    <row r="5" spans="1:3" ht="16.8" customHeight="1">
      <c r="A5" s="188"/>
      <c r="B5" s="188"/>
      <c r="C5" s="189" t="s">
        <v>993</v>
      </c>
    </row>
    <row r="6" spans="1:3" ht="16.8" customHeight="1">
      <c r="A6" s="188"/>
      <c r="B6" s="188"/>
      <c r="C6" s="212" t="s">
        <v>58</v>
      </c>
    </row>
    <row r="7" spans="1:3" ht="43.2" customHeight="1">
      <c r="A7" s="213"/>
      <c r="B7" s="213"/>
      <c r="C7" s="190" t="s">
        <v>237</v>
      </c>
    </row>
    <row r="8" spans="1:3">
      <c r="A8" s="392" t="s">
        <v>307</v>
      </c>
      <c r="B8" s="191" t="s">
        <v>308</v>
      </c>
      <c r="C8" s="192">
        <v>308667.80036348</v>
      </c>
    </row>
    <row r="9" spans="1:3">
      <c r="A9" s="393" t="s">
        <v>309</v>
      </c>
      <c r="B9" s="214" t="s">
        <v>310</v>
      </c>
      <c r="C9" s="192">
        <v>12730.698390309999</v>
      </c>
    </row>
    <row r="10" spans="1:3">
      <c r="A10" s="393" t="s">
        <v>311</v>
      </c>
      <c r="B10" s="214" t="s">
        <v>312</v>
      </c>
      <c r="C10" s="192">
        <v>295937.10197317001</v>
      </c>
    </row>
    <row r="11" spans="1:3">
      <c r="A11" s="393" t="s">
        <v>313</v>
      </c>
      <c r="B11" s="215" t="s">
        <v>314</v>
      </c>
      <c r="C11" s="192">
        <v>3551.1717663300001</v>
      </c>
    </row>
    <row r="12" spans="1:3">
      <c r="A12" s="393" t="s">
        <v>315</v>
      </c>
      <c r="B12" s="215" t="s">
        <v>316</v>
      </c>
      <c r="C12" s="192">
        <v>62609.583867760004</v>
      </c>
    </row>
    <row r="13" spans="1:3">
      <c r="A13" s="393" t="s">
        <v>317</v>
      </c>
      <c r="B13" s="215" t="s">
        <v>1171</v>
      </c>
      <c r="C13" s="192">
        <v>4025.4168811499999</v>
      </c>
    </row>
    <row r="14" spans="1:3">
      <c r="A14" s="393" t="s">
        <v>318</v>
      </c>
      <c r="B14" s="215" t="s">
        <v>319</v>
      </c>
      <c r="C14" s="192">
        <v>8549.3629648200003</v>
      </c>
    </row>
    <row r="15" spans="1:3">
      <c r="A15" s="393" t="s">
        <v>320</v>
      </c>
      <c r="B15" s="215" t="s">
        <v>321</v>
      </c>
      <c r="C15" s="192">
        <v>88995.579690289989</v>
      </c>
    </row>
    <row r="16" spans="1:3">
      <c r="A16" s="393" t="s">
        <v>322</v>
      </c>
      <c r="B16" s="215" t="s">
        <v>323</v>
      </c>
      <c r="C16" s="192">
        <v>31998.984072610001</v>
      </c>
    </row>
    <row r="17" spans="1:3">
      <c r="A17" s="393" t="s">
        <v>324</v>
      </c>
      <c r="B17" s="216" t="s">
        <v>518</v>
      </c>
      <c r="C17" s="192">
        <v>81094.88396739999</v>
      </c>
    </row>
    <row r="18" spans="1:3">
      <c r="A18" s="393" t="s">
        <v>325</v>
      </c>
      <c r="B18" s="215" t="s">
        <v>326</v>
      </c>
      <c r="C18" s="192">
        <v>2862.4660710799999</v>
      </c>
    </row>
    <row r="19" spans="1:3">
      <c r="A19" s="393" t="s">
        <v>327</v>
      </c>
      <c r="B19" s="215" t="s">
        <v>328</v>
      </c>
      <c r="C19" s="192">
        <v>12249.65269173</v>
      </c>
    </row>
  </sheetData>
  <hyperlinks>
    <hyperlink ref="A1" location="Index!B5" display="&lt;- back" xr:uid="{306DF2CE-B899-474A-B6E2-34928D023F02}"/>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EDC74F-444D-42F8-8EE2-5440908DD49B}">
  <sheetPr>
    <pageSetUpPr fitToPage="1"/>
  </sheetPr>
  <dimension ref="A1:J61"/>
  <sheetViews>
    <sheetView showGridLines="0" zoomScale="80" zoomScaleNormal="80" workbookViewId="0"/>
  </sheetViews>
  <sheetFormatPr defaultRowHeight="13.2"/>
  <cols>
    <col min="1" max="1" width="10.88671875" style="132" customWidth="1"/>
    <col min="2" max="2" width="64.33203125" style="132" customWidth="1"/>
    <col min="3" max="10" width="21.88671875" style="132" customWidth="1"/>
    <col min="11" max="16384" width="8.88671875" style="132"/>
  </cols>
  <sheetData>
    <row r="1" spans="1:10">
      <c r="A1" s="38" t="s">
        <v>991</v>
      </c>
    </row>
    <row r="3" spans="1:10" ht="24" customHeight="1">
      <c r="A3" s="83" t="s">
        <v>1187</v>
      </c>
      <c r="B3" s="52"/>
      <c r="C3" s="217"/>
      <c r="D3" s="217"/>
      <c r="E3" s="217"/>
      <c r="F3" s="217"/>
      <c r="G3" s="217"/>
      <c r="H3" s="217"/>
      <c r="I3" s="217"/>
      <c r="J3" s="217"/>
    </row>
    <row r="4" spans="1:10" ht="19.2" customHeight="1">
      <c r="A4" s="218"/>
      <c r="B4" s="217"/>
      <c r="C4" s="217"/>
      <c r="D4" s="217"/>
      <c r="E4" s="217"/>
      <c r="F4" s="217"/>
      <c r="G4" s="217"/>
      <c r="H4" s="217"/>
      <c r="I4" s="217"/>
      <c r="J4" s="217"/>
    </row>
    <row r="5" spans="1:10" ht="19.2" customHeight="1">
      <c r="A5" s="217"/>
      <c r="B5" s="246" t="s">
        <v>1195</v>
      </c>
      <c r="C5" s="217"/>
    </row>
    <row r="6" spans="1:10" ht="19.2" customHeight="1">
      <c r="A6" s="217"/>
      <c r="B6" s="247"/>
      <c r="C6" s="217"/>
      <c r="J6" s="43" t="s">
        <v>993</v>
      </c>
    </row>
    <row r="7" spans="1:10" ht="19.2" customHeight="1">
      <c r="A7" s="217"/>
      <c r="B7" s="219"/>
      <c r="C7" s="222" t="s">
        <v>58</v>
      </c>
      <c r="D7" s="248" t="s">
        <v>57</v>
      </c>
      <c r="E7" s="248" t="s">
        <v>56</v>
      </c>
      <c r="F7" s="248" t="s">
        <v>59</v>
      </c>
      <c r="G7" s="248" t="s">
        <v>60</v>
      </c>
      <c r="H7" s="248" t="s">
        <v>107</v>
      </c>
      <c r="I7" s="248" t="s">
        <v>108</v>
      </c>
      <c r="J7" s="57" t="s">
        <v>109</v>
      </c>
    </row>
    <row r="8" spans="1:10" ht="19.95" customHeight="1">
      <c r="A8" s="221"/>
      <c r="B8" s="221"/>
      <c r="C8" s="917" t="s">
        <v>1196</v>
      </c>
      <c r="D8" s="917"/>
      <c r="E8" s="917"/>
      <c r="F8" s="917"/>
      <c r="G8" s="917" t="s">
        <v>1197</v>
      </c>
      <c r="H8" s="917"/>
      <c r="I8" s="917"/>
      <c r="J8" s="917"/>
    </row>
    <row r="9" spans="1:10" s="221" customFormat="1" ht="19.8" customHeight="1">
      <c r="A9" s="222" t="s">
        <v>329</v>
      </c>
      <c r="B9" s="243" t="s">
        <v>330</v>
      </c>
      <c r="C9" s="223">
        <f>'Ref Date'!C2</f>
        <v>45473</v>
      </c>
      <c r="D9" s="681">
        <f>EOMONTH(C9,-3)</f>
        <v>45382</v>
      </c>
      <c r="E9" s="681">
        <f>EOMONTH(C9,-6)</f>
        <v>45291</v>
      </c>
      <c r="F9" s="681">
        <f>EOMONTH(C9,-9)</f>
        <v>45199</v>
      </c>
      <c r="G9" s="223">
        <f>C9</f>
        <v>45473</v>
      </c>
      <c r="H9" s="223">
        <f>D9</f>
        <v>45382</v>
      </c>
      <c r="I9" s="223">
        <f>E9</f>
        <v>45291</v>
      </c>
      <c r="J9" s="223">
        <f>F9</f>
        <v>45199</v>
      </c>
    </row>
    <row r="10" spans="1:10" ht="19.95" customHeight="1">
      <c r="A10" s="224" t="s">
        <v>331</v>
      </c>
      <c r="B10" s="243" t="s">
        <v>332</v>
      </c>
      <c r="C10" s="225">
        <v>12</v>
      </c>
      <c r="D10" s="225">
        <v>12</v>
      </c>
      <c r="E10" s="225">
        <v>12</v>
      </c>
      <c r="F10" s="225">
        <v>12</v>
      </c>
      <c r="G10" s="225">
        <v>12</v>
      </c>
      <c r="H10" s="225">
        <v>12</v>
      </c>
      <c r="I10" s="225">
        <v>12</v>
      </c>
      <c r="J10" s="225">
        <v>12</v>
      </c>
    </row>
    <row r="11" spans="1:10" ht="19.95" customHeight="1">
      <c r="A11" s="918" t="s">
        <v>333</v>
      </c>
      <c r="B11" s="919"/>
      <c r="C11" s="249"/>
      <c r="D11" s="249"/>
      <c r="E11" s="249"/>
      <c r="F11" s="249"/>
      <c r="G11" s="249"/>
      <c r="H11" s="249"/>
      <c r="I11" s="249"/>
      <c r="J11" s="250"/>
    </row>
    <row r="12" spans="1:10" ht="19.95" customHeight="1">
      <c r="A12" s="222" t="s">
        <v>730</v>
      </c>
      <c r="B12" s="243" t="s">
        <v>382</v>
      </c>
      <c r="C12" s="721"/>
      <c r="D12" s="722"/>
      <c r="E12" s="722"/>
      <c r="F12" s="723"/>
      <c r="G12" s="719">
        <v>101050.62287683776</v>
      </c>
      <c r="H12" s="719">
        <v>103055.54946374444</v>
      </c>
      <c r="I12" s="719">
        <v>104842.16502333495</v>
      </c>
      <c r="J12" s="719">
        <v>105932.32530305993</v>
      </c>
    </row>
    <row r="13" spans="1:10" ht="19.8" customHeight="1">
      <c r="A13" s="918" t="s">
        <v>334</v>
      </c>
      <c r="B13" s="919"/>
      <c r="C13" s="724"/>
      <c r="D13" s="724"/>
      <c r="E13" s="724"/>
      <c r="F13" s="724"/>
      <c r="G13" s="724"/>
      <c r="H13" s="724"/>
      <c r="I13" s="724"/>
      <c r="J13" s="725"/>
    </row>
    <row r="14" spans="1:10" ht="19.95" customHeight="1">
      <c r="A14" s="222" t="s">
        <v>994</v>
      </c>
      <c r="B14" s="243" t="s">
        <v>1188</v>
      </c>
      <c r="C14" s="719">
        <v>159554.98340716667</v>
      </c>
      <c r="D14" s="719">
        <v>158245.422911425</v>
      </c>
      <c r="E14" s="719">
        <v>157602.3258698803</v>
      </c>
      <c r="F14" s="719">
        <v>157122.83759725527</v>
      </c>
      <c r="G14" s="719">
        <v>10525.597602349584</v>
      </c>
      <c r="H14" s="719">
        <v>10537.205214125583</v>
      </c>
      <c r="I14" s="719">
        <v>10614.009424890593</v>
      </c>
      <c r="J14" s="719">
        <v>10704.964190703926</v>
      </c>
    </row>
    <row r="15" spans="1:10" ht="19.95" customHeight="1">
      <c r="A15" s="222" t="s">
        <v>995</v>
      </c>
      <c r="B15" s="244" t="s">
        <v>335</v>
      </c>
      <c r="C15" s="719">
        <v>96411.705311216676</v>
      </c>
      <c r="D15" s="719">
        <v>95827.503939616654</v>
      </c>
      <c r="E15" s="719">
        <v>95533.626540811325</v>
      </c>
      <c r="F15" s="719">
        <v>95137.340850327964</v>
      </c>
      <c r="G15" s="719">
        <v>4820.5852655608332</v>
      </c>
      <c r="H15" s="719">
        <v>4791.3751969808327</v>
      </c>
      <c r="I15" s="719">
        <v>4776.6813270405664</v>
      </c>
      <c r="J15" s="719">
        <v>4756.8670425164</v>
      </c>
    </row>
    <row r="16" spans="1:10" ht="19.95" customHeight="1">
      <c r="A16" s="222" t="s">
        <v>996</v>
      </c>
      <c r="B16" s="244" t="s">
        <v>336</v>
      </c>
      <c r="C16" s="719">
        <v>49954.214160991665</v>
      </c>
      <c r="D16" s="719">
        <v>50333.215624641671</v>
      </c>
      <c r="E16" s="719">
        <v>51166.421187309294</v>
      </c>
      <c r="F16" s="719">
        <v>52276.02587000098</v>
      </c>
      <c r="G16" s="719">
        <v>5659.0106782470848</v>
      </c>
      <c r="H16" s="719">
        <v>5697.9843111197506</v>
      </c>
      <c r="I16" s="719">
        <v>5784.8755039629705</v>
      </c>
      <c r="J16" s="719">
        <v>5894.0233382504703</v>
      </c>
    </row>
    <row r="17" spans="1:10" ht="19.95" customHeight="1">
      <c r="A17" s="222" t="s">
        <v>998</v>
      </c>
      <c r="B17" s="243" t="s">
        <v>337</v>
      </c>
      <c r="C17" s="719">
        <v>93529.569167858339</v>
      </c>
      <c r="D17" s="719">
        <v>95644.893885775004</v>
      </c>
      <c r="E17" s="719">
        <v>98233.055445853024</v>
      </c>
      <c r="F17" s="719">
        <v>100501.2135260447</v>
      </c>
      <c r="G17" s="719">
        <v>59579.695290630836</v>
      </c>
      <c r="H17" s="719">
        <v>61351.385564652504</v>
      </c>
      <c r="I17" s="719">
        <v>63211.913025662318</v>
      </c>
      <c r="J17" s="719">
        <v>65228.595953764809</v>
      </c>
    </row>
    <row r="18" spans="1:10" ht="26.4">
      <c r="A18" s="222" t="s">
        <v>999</v>
      </c>
      <c r="B18" s="244" t="s">
        <v>338</v>
      </c>
      <c r="C18" s="719">
        <v>7409.8502163499998</v>
      </c>
      <c r="D18" s="719">
        <v>7512.8948166500004</v>
      </c>
      <c r="E18" s="719">
        <v>7708.6584650934865</v>
      </c>
      <c r="F18" s="719">
        <v>7797.3489760768207</v>
      </c>
      <c r="G18" s="719">
        <v>1747.4718435125001</v>
      </c>
      <c r="H18" s="719">
        <v>1775.7590507708333</v>
      </c>
      <c r="I18" s="719">
        <v>1827.5454215702055</v>
      </c>
      <c r="J18" s="719">
        <v>1852.2691739460392</v>
      </c>
    </row>
    <row r="19" spans="1:10" ht="19.8" customHeight="1">
      <c r="A19" s="222" t="s">
        <v>1000</v>
      </c>
      <c r="B19" s="244" t="s">
        <v>339</v>
      </c>
      <c r="C19" s="719">
        <v>82906.048003716656</v>
      </c>
      <c r="D19" s="719">
        <v>85872.145221808329</v>
      </c>
      <c r="E19" s="719">
        <v>87465.63958972026</v>
      </c>
      <c r="F19" s="719">
        <v>88148.018274428585</v>
      </c>
      <c r="G19" s="719">
        <v>54618.552499326666</v>
      </c>
      <c r="H19" s="719">
        <v>57315.772666564997</v>
      </c>
      <c r="I19" s="719">
        <v>58325.610213052816</v>
      </c>
      <c r="J19" s="719">
        <v>58820.480504279469</v>
      </c>
    </row>
    <row r="20" spans="1:10" ht="19.95" customHeight="1">
      <c r="A20" s="222" t="s">
        <v>1001</v>
      </c>
      <c r="B20" s="244" t="s">
        <v>340</v>
      </c>
      <c r="C20" s="719">
        <v>3213.6709477916661</v>
      </c>
      <c r="D20" s="719">
        <v>2259.8538473166668</v>
      </c>
      <c r="E20" s="719">
        <v>3058.7573910392966</v>
      </c>
      <c r="F20" s="719">
        <v>4555.8462755392966</v>
      </c>
      <c r="G20" s="719">
        <v>3213.6709477916661</v>
      </c>
      <c r="H20" s="719">
        <v>2259.8538473166668</v>
      </c>
      <c r="I20" s="719">
        <v>3058.7573910392966</v>
      </c>
      <c r="J20" s="719">
        <v>4555.8462755392966</v>
      </c>
    </row>
    <row r="21" spans="1:10" ht="19.95" customHeight="1">
      <c r="A21" s="222" t="s">
        <v>1002</v>
      </c>
      <c r="B21" s="244" t="s">
        <v>341</v>
      </c>
      <c r="C21" s="726"/>
      <c r="D21" s="727"/>
      <c r="E21" s="727"/>
      <c r="F21" s="727"/>
      <c r="G21" s="719">
        <v>270.68752415175004</v>
      </c>
      <c r="H21" s="719">
        <v>204.4777487731667</v>
      </c>
      <c r="I21" s="719">
        <v>348.21926967176967</v>
      </c>
      <c r="J21" s="719">
        <v>350.83231397918638</v>
      </c>
    </row>
    <row r="22" spans="1:10" ht="19.95" customHeight="1">
      <c r="A22" s="222" t="s">
        <v>1003</v>
      </c>
      <c r="B22" s="243" t="s">
        <v>342</v>
      </c>
      <c r="C22" s="719">
        <v>53727.84347306667</v>
      </c>
      <c r="D22" s="719">
        <v>55421.513526941679</v>
      </c>
      <c r="E22" s="719">
        <v>57298.52591747616</v>
      </c>
      <c r="F22" s="719">
        <v>59127.517463242832</v>
      </c>
      <c r="G22" s="719">
        <v>24900.365691365834</v>
      </c>
      <c r="H22" s="719">
        <v>26571.723607347503</v>
      </c>
      <c r="I22" s="719">
        <v>28385.419505223712</v>
      </c>
      <c r="J22" s="719">
        <v>30080.382208491636</v>
      </c>
    </row>
    <row r="23" spans="1:10" ht="19.95" customHeight="1">
      <c r="A23" s="222" t="s">
        <v>1004</v>
      </c>
      <c r="B23" s="244" t="s">
        <v>343</v>
      </c>
      <c r="C23" s="719">
        <v>21573.026363783338</v>
      </c>
      <c r="D23" s="719">
        <v>23163.172016033328</v>
      </c>
      <c r="E23" s="719">
        <v>24932.582266424848</v>
      </c>
      <c r="F23" s="719">
        <v>26582.947930216524</v>
      </c>
      <c r="G23" s="719">
        <v>21573.026363783338</v>
      </c>
      <c r="H23" s="719">
        <v>23163.172016033328</v>
      </c>
      <c r="I23" s="719">
        <v>24932.582266424848</v>
      </c>
      <c r="J23" s="719">
        <v>26582.947930216524</v>
      </c>
    </row>
    <row r="24" spans="1:10" ht="19.95" customHeight="1">
      <c r="A24" s="222" t="s">
        <v>1005</v>
      </c>
      <c r="B24" s="244" t="s">
        <v>344</v>
      </c>
      <c r="C24" s="719">
        <v>11.967146458333334</v>
      </c>
      <c r="D24" s="719">
        <v>33.754790541666665</v>
      </c>
      <c r="E24" s="719">
        <v>44.313996033333332</v>
      </c>
      <c r="F24" s="719">
        <v>106.65509359166668</v>
      </c>
      <c r="G24" s="719">
        <v>11.967146458333334</v>
      </c>
      <c r="H24" s="719">
        <v>33.754790541666665</v>
      </c>
      <c r="I24" s="719">
        <v>44.313996033333332</v>
      </c>
      <c r="J24" s="719">
        <v>106.65509359166668</v>
      </c>
    </row>
    <row r="25" spans="1:10" ht="19.95" customHeight="1">
      <c r="A25" s="222" t="s">
        <v>1006</v>
      </c>
      <c r="B25" s="244" t="s">
        <v>345</v>
      </c>
      <c r="C25" s="719">
        <v>32142.849962824999</v>
      </c>
      <c r="D25" s="719">
        <v>32224.586720366668</v>
      </c>
      <c r="E25" s="719">
        <v>32321.629655017972</v>
      </c>
      <c r="F25" s="719">
        <v>32437.914439434637</v>
      </c>
      <c r="G25" s="719">
        <v>3315.3721811241667</v>
      </c>
      <c r="H25" s="719">
        <v>3374.7968007725003</v>
      </c>
      <c r="I25" s="719">
        <v>3408.523242765531</v>
      </c>
      <c r="J25" s="719">
        <v>3390.7791846834484</v>
      </c>
    </row>
    <row r="26" spans="1:10" ht="19.95" customHeight="1">
      <c r="A26" s="222" t="s">
        <v>1007</v>
      </c>
      <c r="B26" s="243" t="s">
        <v>346</v>
      </c>
      <c r="C26" s="719">
        <v>4223.820052541666</v>
      </c>
      <c r="D26" s="719">
        <v>4243.3828154583334</v>
      </c>
      <c r="E26" s="719">
        <v>3888.1061167122102</v>
      </c>
      <c r="F26" s="719">
        <v>4052.0366538372109</v>
      </c>
      <c r="G26" s="719">
        <v>3876.8359095083333</v>
      </c>
      <c r="H26" s="719">
        <v>3898.3444117499998</v>
      </c>
      <c r="I26" s="719">
        <v>3543.3108320349315</v>
      </c>
      <c r="J26" s="719">
        <v>3708.2381087599315</v>
      </c>
    </row>
    <row r="27" spans="1:10" ht="19.95" customHeight="1">
      <c r="A27" s="222" t="s">
        <v>1008</v>
      </c>
      <c r="B27" s="243" t="s">
        <v>347</v>
      </c>
      <c r="C27" s="719">
        <v>40371.748287516668</v>
      </c>
      <c r="D27" s="719">
        <v>39476.480982125002</v>
      </c>
      <c r="E27" s="719">
        <v>38663.928882914253</v>
      </c>
      <c r="F27" s="719">
        <v>37390.213336947585</v>
      </c>
      <c r="G27" s="719">
        <v>1094.1953584025</v>
      </c>
      <c r="H27" s="719">
        <v>1068.1281028420835</v>
      </c>
      <c r="I27" s="719">
        <v>1051.5733301658806</v>
      </c>
      <c r="J27" s="719">
        <v>1021.7412230375475</v>
      </c>
    </row>
    <row r="28" spans="1:10" ht="19.95" customHeight="1">
      <c r="A28" s="222" t="s">
        <v>1009</v>
      </c>
      <c r="B28" s="243" t="s">
        <v>348</v>
      </c>
      <c r="C28" s="721"/>
      <c r="D28" s="722"/>
      <c r="E28" s="722"/>
      <c r="F28" s="723"/>
      <c r="G28" s="719">
        <v>100247.37737640883</v>
      </c>
      <c r="H28" s="719">
        <v>103631.26464949084</v>
      </c>
      <c r="I28" s="719">
        <v>107154.44538764922</v>
      </c>
      <c r="J28" s="719">
        <v>111094.753998737</v>
      </c>
    </row>
    <row r="29" spans="1:10" ht="19.95" customHeight="1">
      <c r="A29" s="918" t="s">
        <v>349</v>
      </c>
      <c r="B29" s="919"/>
      <c r="C29" s="724"/>
      <c r="D29" s="724"/>
      <c r="E29" s="724"/>
      <c r="F29" s="724"/>
      <c r="G29" s="724"/>
      <c r="H29" s="724"/>
      <c r="I29" s="724"/>
      <c r="J29" s="725"/>
    </row>
    <row r="30" spans="1:10" ht="19.95" customHeight="1">
      <c r="A30" s="222" t="s">
        <v>1010</v>
      </c>
      <c r="B30" s="243" t="s">
        <v>350</v>
      </c>
      <c r="C30" s="719">
        <v>24912.049100241667</v>
      </c>
      <c r="D30" s="719">
        <v>25447.287104333333</v>
      </c>
      <c r="E30" s="719">
        <v>25160.258147986729</v>
      </c>
      <c r="F30" s="719">
        <v>25142.144944661726</v>
      </c>
      <c r="G30" s="719">
        <v>142.27395937366668</v>
      </c>
      <c r="H30" s="719">
        <v>78.130020761249995</v>
      </c>
      <c r="I30" s="719">
        <v>110.61210179592938</v>
      </c>
      <c r="J30" s="719">
        <v>123.83197772159602</v>
      </c>
    </row>
    <row r="31" spans="1:10" ht="19.95" customHeight="1">
      <c r="A31" s="222" t="s">
        <v>1011</v>
      </c>
      <c r="B31" s="243" t="s">
        <v>351</v>
      </c>
      <c r="C31" s="719">
        <v>6197.2627597750006</v>
      </c>
      <c r="D31" s="719">
        <v>6279.5053658000006</v>
      </c>
      <c r="E31" s="719">
        <v>6236.4854573110779</v>
      </c>
      <c r="F31" s="719">
        <v>6341.1803879610779</v>
      </c>
      <c r="G31" s="719">
        <v>4146.7617247708322</v>
      </c>
      <c r="H31" s="719">
        <v>4236.1118255000001</v>
      </c>
      <c r="I31" s="719">
        <v>4208.1200050583211</v>
      </c>
      <c r="J31" s="719">
        <v>4317.8824885249878</v>
      </c>
    </row>
    <row r="32" spans="1:10" ht="19.95" customHeight="1">
      <c r="A32" s="222" t="s">
        <v>1012</v>
      </c>
      <c r="B32" s="243" t="s">
        <v>352</v>
      </c>
      <c r="C32" s="719">
        <v>23550.030655591665</v>
      </c>
      <c r="D32" s="719">
        <v>24996.529191566664</v>
      </c>
      <c r="E32" s="719">
        <v>26708.218011809113</v>
      </c>
      <c r="F32" s="719">
        <v>28985.821836334111</v>
      </c>
      <c r="G32" s="719">
        <v>21964.509391445001</v>
      </c>
      <c r="H32" s="719">
        <v>23326.683651100004</v>
      </c>
      <c r="I32" s="719">
        <v>24958.165990201465</v>
      </c>
      <c r="J32" s="719">
        <v>27110.524395539796</v>
      </c>
    </row>
    <row r="33" spans="1:10" ht="59.4" customHeight="1">
      <c r="A33" s="222" t="s">
        <v>353</v>
      </c>
      <c r="B33" s="243" t="s">
        <v>354</v>
      </c>
      <c r="C33" s="721"/>
      <c r="D33" s="722"/>
      <c r="E33" s="722"/>
      <c r="F33" s="723"/>
      <c r="G33" s="719" t="s">
        <v>1044</v>
      </c>
      <c r="H33" s="719" t="s">
        <v>1044</v>
      </c>
      <c r="I33" s="719" t="s">
        <v>1044</v>
      </c>
      <c r="J33" s="719" t="s">
        <v>1044</v>
      </c>
    </row>
    <row r="34" spans="1:10" ht="19.2" customHeight="1">
      <c r="A34" s="222" t="s">
        <v>355</v>
      </c>
      <c r="B34" s="243" t="s">
        <v>356</v>
      </c>
      <c r="C34" s="721"/>
      <c r="D34" s="722"/>
      <c r="E34" s="722"/>
      <c r="F34" s="723"/>
      <c r="G34" s="719" t="s">
        <v>1044</v>
      </c>
      <c r="H34" s="719" t="s">
        <v>1044</v>
      </c>
      <c r="I34" s="719" t="s">
        <v>1044</v>
      </c>
      <c r="J34" s="719" t="s">
        <v>1044</v>
      </c>
    </row>
    <row r="35" spans="1:10" ht="19.95" customHeight="1">
      <c r="A35" s="222" t="s">
        <v>1013</v>
      </c>
      <c r="B35" s="243" t="s">
        <v>357</v>
      </c>
      <c r="C35" s="719">
        <v>54659.342515608339</v>
      </c>
      <c r="D35" s="719">
        <v>56723.321661700007</v>
      </c>
      <c r="E35" s="719">
        <v>58104.961617106928</v>
      </c>
      <c r="F35" s="719">
        <v>60469.147168956915</v>
      </c>
      <c r="G35" s="719">
        <v>26253.545075589496</v>
      </c>
      <c r="H35" s="719">
        <v>27640.925497361251</v>
      </c>
      <c r="I35" s="719">
        <v>29276.898097055706</v>
      </c>
      <c r="J35" s="719">
        <v>31552.238861786376</v>
      </c>
    </row>
    <row r="36" spans="1:10" ht="19.95" customHeight="1">
      <c r="A36" s="222" t="s">
        <v>135</v>
      </c>
      <c r="B36" s="244" t="s">
        <v>358</v>
      </c>
      <c r="C36" s="719" t="s">
        <v>1044</v>
      </c>
      <c r="D36" s="719" t="s">
        <v>1044</v>
      </c>
      <c r="E36" s="719" t="s">
        <v>1044</v>
      </c>
      <c r="F36" s="719" t="s">
        <v>1044</v>
      </c>
      <c r="G36" s="719" t="s">
        <v>1044</v>
      </c>
      <c r="H36" s="719" t="s">
        <v>1044</v>
      </c>
      <c r="I36" s="719" t="s">
        <v>1044</v>
      </c>
      <c r="J36" s="719" t="s">
        <v>1044</v>
      </c>
    </row>
    <row r="37" spans="1:10" ht="19.95" customHeight="1">
      <c r="A37" s="222" t="s">
        <v>137</v>
      </c>
      <c r="B37" s="244" t="s">
        <v>359</v>
      </c>
      <c r="C37" s="719" t="s">
        <v>1044</v>
      </c>
      <c r="D37" s="719" t="s">
        <v>1044</v>
      </c>
      <c r="E37" s="719" t="s">
        <v>1044</v>
      </c>
      <c r="F37" s="719" t="s">
        <v>1044</v>
      </c>
      <c r="G37" s="719" t="s">
        <v>1044</v>
      </c>
      <c r="H37" s="719" t="s">
        <v>1044</v>
      </c>
      <c r="I37" s="719" t="s">
        <v>1044</v>
      </c>
      <c r="J37" s="719" t="s">
        <v>1044</v>
      </c>
    </row>
    <row r="38" spans="1:10" ht="19.95" customHeight="1">
      <c r="A38" s="222" t="s">
        <v>138</v>
      </c>
      <c r="B38" s="244" t="s">
        <v>360</v>
      </c>
      <c r="C38" s="719">
        <v>54409.185294191673</v>
      </c>
      <c r="D38" s="719">
        <v>56453.336892475003</v>
      </c>
      <c r="E38" s="719">
        <v>57772.125710126347</v>
      </c>
      <c r="F38" s="719">
        <v>60124.622807726351</v>
      </c>
      <c r="G38" s="719">
        <v>26253.545075589496</v>
      </c>
      <c r="H38" s="719">
        <v>27640.925497361251</v>
      </c>
      <c r="I38" s="719">
        <v>29276.898097055706</v>
      </c>
      <c r="J38" s="719">
        <v>31552.238861786376</v>
      </c>
    </row>
    <row r="39" spans="1:10" ht="19.95" customHeight="1">
      <c r="A39" s="918" t="s">
        <v>361</v>
      </c>
      <c r="B39" s="919"/>
      <c r="C39" s="728"/>
      <c r="D39" s="728"/>
      <c r="E39" s="728"/>
      <c r="F39" s="728"/>
      <c r="G39" s="729"/>
      <c r="H39" s="729"/>
      <c r="I39" s="729"/>
      <c r="J39" s="730"/>
    </row>
    <row r="40" spans="1:10" ht="19.95" customHeight="1">
      <c r="A40" s="222" t="s">
        <v>1198</v>
      </c>
      <c r="B40" s="243" t="s">
        <v>362</v>
      </c>
      <c r="C40" s="721"/>
      <c r="D40" s="722"/>
      <c r="E40" s="722"/>
      <c r="F40" s="723"/>
      <c r="G40" s="719">
        <v>101050.62287683776</v>
      </c>
      <c r="H40" s="719">
        <v>103055.54946374444</v>
      </c>
      <c r="I40" s="719">
        <v>104842.16502333495</v>
      </c>
      <c r="J40" s="719">
        <v>105932.32530305993</v>
      </c>
    </row>
    <row r="41" spans="1:10" ht="19.95" customHeight="1">
      <c r="A41" s="222" t="s">
        <v>1015</v>
      </c>
      <c r="B41" s="243" t="s">
        <v>363</v>
      </c>
      <c r="C41" s="721"/>
      <c r="D41" s="722"/>
      <c r="E41" s="722"/>
      <c r="F41" s="723"/>
      <c r="G41" s="719">
        <v>73993.832300819326</v>
      </c>
      <c r="H41" s="719">
        <v>75990.3391521296</v>
      </c>
      <c r="I41" s="719">
        <v>77877.547290593488</v>
      </c>
      <c r="J41" s="719">
        <v>79542.515136950649</v>
      </c>
    </row>
    <row r="42" spans="1:10" ht="19.95" customHeight="1">
      <c r="A42" s="222" t="s">
        <v>1016</v>
      </c>
      <c r="B42" s="243" t="s">
        <v>1189</v>
      </c>
      <c r="C42" s="251"/>
      <c r="D42" s="252"/>
      <c r="E42" s="252"/>
      <c r="F42" s="253"/>
      <c r="G42" s="682">
        <v>1.3831027171914669</v>
      </c>
      <c r="H42" s="682">
        <v>1.3725952634990293</v>
      </c>
      <c r="I42" s="682">
        <v>1.3622918638979782</v>
      </c>
      <c r="J42" s="682">
        <v>1.3454428167901573</v>
      </c>
    </row>
    <row r="45" spans="1:10" s="221" customFormat="1">
      <c r="A45" s="228" t="s">
        <v>1190</v>
      </c>
      <c r="B45" s="228"/>
      <c r="C45" s="228"/>
      <c r="D45" s="228"/>
      <c r="E45" s="228"/>
      <c r="F45" s="228"/>
      <c r="G45" s="228"/>
      <c r="H45" s="228"/>
      <c r="I45" s="228"/>
      <c r="J45" s="228"/>
    </row>
    <row r="46" spans="1:10" ht="32.4" customHeight="1">
      <c r="A46" s="916" t="s">
        <v>1820</v>
      </c>
      <c r="B46" s="916"/>
      <c r="C46" s="916"/>
      <c r="D46" s="916"/>
      <c r="E46" s="916"/>
      <c r="F46" s="916"/>
      <c r="G46" s="916"/>
      <c r="H46" s="916"/>
      <c r="I46" s="916"/>
      <c r="J46" s="916"/>
    </row>
    <row r="47" spans="1:10">
      <c r="A47" s="229"/>
      <c r="B47" s="229"/>
      <c r="C47" s="229"/>
      <c r="D47" s="229"/>
      <c r="E47" s="229"/>
      <c r="F47" s="229"/>
      <c r="G47" s="229"/>
      <c r="H47" s="229"/>
      <c r="I47" s="229"/>
      <c r="J47" s="229"/>
    </row>
    <row r="48" spans="1:10">
      <c r="A48" s="228" t="s">
        <v>735</v>
      </c>
      <c r="B48" s="229"/>
      <c r="C48" s="229"/>
      <c r="D48" s="229"/>
      <c r="E48" s="229"/>
      <c r="F48" s="229"/>
      <c r="G48" s="229"/>
      <c r="H48" s="229"/>
      <c r="I48" s="229"/>
      <c r="J48" s="229"/>
    </row>
    <row r="49" spans="1:10">
      <c r="A49" s="229" t="s">
        <v>1821</v>
      </c>
      <c r="B49" s="229"/>
      <c r="C49" s="229"/>
      <c r="D49" s="229"/>
      <c r="E49" s="229"/>
      <c r="F49" s="229"/>
      <c r="G49" s="229"/>
      <c r="H49" s="229"/>
      <c r="I49" s="229"/>
      <c r="J49" s="229"/>
    </row>
    <row r="50" spans="1:10">
      <c r="A50" s="229"/>
      <c r="B50" s="229"/>
      <c r="C50" s="229"/>
      <c r="D50" s="229"/>
      <c r="E50" s="229"/>
      <c r="F50" s="229"/>
      <c r="G50" s="229"/>
      <c r="H50" s="229"/>
      <c r="I50" s="229"/>
      <c r="J50" s="229"/>
    </row>
    <row r="51" spans="1:10">
      <c r="A51" s="228" t="s">
        <v>736</v>
      </c>
      <c r="B51" s="229"/>
      <c r="C51" s="229"/>
      <c r="D51" s="229"/>
      <c r="E51" s="229"/>
      <c r="F51" s="229"/>
      <c r="G51" s="229"/>
      <c r="H51" s="229"/>
      <c r="I51" s="229"/>
      <c r="J51" s="229"/>
    </row>
    <row r="52" spans="1:10">
      <c r="A52" s="229" t="s">
        <v>1822</v>
      </c>
      <c r="B52" s="229"/>
      <c r="C52" s="229"/>
      <c r="D52" s="229"/>
      <c r="E52" s="229"/>
      <c r="F52" s="229"/>
      <c r="G52" s="229"/>
      <c r="H52" s="229"/>
      <c r="I52" s="229"/>
      <c r="J52" s="229"/>
    </row>
    <row r="53" spans="1:10">
      <c r="A53" s="229"/>
      <c r="B53" s="229"/>
      <c r="C53" s="229"/>
      <c r="D53" s="229"/>
      <c r="E53" s="229"/>
      <c r="F53" s="229"/>
      <c r="G53" s="229"/>
      <c r="H53" s="229"/>
      <c r="I53" s="229"/>
      <c r="J53" s="229"/>
    </row>
    <row r="54" spans="1:10">
      <c r="A54" s="228" t="s">
        <v>737</v>
      </c>
      <c r="B54" s="229"/>
      <c r="C54" s="229"/>
      <c r="D54" s="229"/>
      <c r="E54" s="229"/>
      <c r="F54" s="229"/>
      <c r="G54" s="229"/>
      <c r="H54" s="229"/>
      <c r="I54" s="229"/>
      <c r="J54" s="229"/>
    </row>
    <row r="55" spans="1:10">
      <c r="A55" s="229" t="s">
        <v>1823</v>
      </c>
      <c r="B55" s="229"/>
      <c r="C55" s="229"/>
      <c r="D55" s="229"/>
      <c r="E55" s="229"/>
      <c r="F55" s="229"/>
      <c r="G55" s="229"/>
      <c r="H55" s="229"/>
      <c r="I55" s="229"/>
      <c r="J55" s="229"/>
    </row>
    <row r="56" spans="1:10">
      <c r="A56" s="229"/>
      <c r="B56" s="229"/>
      <c r="C56" s="229"/>
      <c r="D56" s="229"/>
      <c r="E56" s="229"/>
      <c r="F56" s="229"/>
      <c r="G56" s="229"/>
      <c r="H56" s="229"/>
      <c r="I56" s="229"/>
      <c r="J56" s="229"/>
    </row>
    <row r="57" spans="1:10">
      <c r="A57" s="228" t="s">
        <v>738</v>
      </c>
      <c r="B57" s="229"/>
      <c r="C57" s="229"/>
      <c r="D57" s="229"/>
      <c r="E57" s="229"/>
      <c r="F57" s="229"/>
      <c r="G57" s="229"/>
      <c r="H57" s="229"/>
      <c r="I57" s="229"/>
      <c r="J57" s="229"/>
    </row>
    <row r="58" spans="1:10">
      <c r="A58" s="229" t="s">
        <v>1824</v>
      </c>
      <c r="B58" s="229"/>
      <c r="C58" s="229"/>
      <c r="D58" s="229"/>
      <c r="E58" s="229"/>
      <c r="F58" s="229"/>
      <c r="G58" s="229"/>
      <c r="H58" s="229"/>
      <c r="I58" s="229"/>
      <c r="J58" s="229"/>
    </row>
    <row r="59" spans="1:10">
      <c r="A59" s="229"/>
      <c r="B59" s="229"/>
      <c r="C59" s="229"/>
      <c r="D59" s="229"/>
      <c r="E59" s="229"/>
      <c r="F59" s="229"/>
      <c r="G59" s="229"/>
      <c r="H59" s="229"/>
      <c r="I59" s="229"/>
      <c r="J59" s="229"/>
    </row>
    <row r="60" spans="1:10">
      <c r="A60" s="228" t="s">
        <v>739</v>
      </c>
      <c r="B60" s="229"/>
      <c r="C60" s="229"/>
      <c r="D60" s="229"/>
      <c r="E60" s="229"/>
      <c r="F60" s="229"/>
      <c r="G60" s="229"/>
      <c r="H60" s="229"/>
      <c r="I60" s="229"/>
      <c r="J60" s="229"/>
    </row>
    <row r="61" spans="1:10">
      <c r="A61" s="229" t="s">
        <v>1825</v>
      </c>
    </row>
  </sheetData>
  <mergeCells count="7">
    <mergeCell ref="A46:J46"/>
    <mergeCell ref="C8:F8"/>
    <mergeCell ref="G8:J8"/>
    <mergeCell ref="A11:B11"/>
    <mergeCell ref="A13:B13"/>
    <mergeCell ref="A29:B29"/>
    <mergeCell ref="A39:B39"/>
  </mergeCells>
  <hyperlinks>
    <hyperlink ref="A1" location="Index!B5" display="&lt;- back" xr:uid="{947DF294-EA1D-4A35-9E8C-66C23E1B44BD}"/>
  </hyperlinks>
  <pageMargins left="0.7" right="0.7" top="0.75" bottom="0.75" header="0.3" footer="0.3"/>
  <pageSetup paperSize="9" scale="34"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1ADE75-C082-4822-B0CA-B012374A0319}">
  <sheetPr>
    <pageSetUpPr fitToPage="1"/>
  </sheetPr>
  <dimension ref="A1:I45"/>
  <sheetViews>
    <sheetView showGridLines="0" zoomScale="80" zoomScaleNormal="80" workbookViewId="0">
      <selection activeCell="M28" sqref="M28"/>
    </sheetView>
  </sheetViews>
  <sheetFormatPr defaultRowHeight="13.2"/>
  <cols>
    <col min="1" max="1" width="10.88671875" style="132" customWidth="1"/>
    <col min="2" max="2" width="71.109375" style="132" customWidth="1"/>
    <col min="3" max="7" width="21.88671875" style="132" customWidth="1"/>
    <col min="8" max="8" width="8.88671875" style="132"/>
    <col min="9" max="9" width="10.33203125" style="132" bestFit="1" customWidth="1"/>
    <col min="10" max="16384" width="8.88671875" style="132"/>
  </cols>
  <sheetData>
    <row r="1" spans="1:7">
      <c r="A1" s="38" t="s">
        <v>991</v>
      </c>
    </row>
    <row r="3" spans="1:7" ht="24" customHeight="1">
      <c r="A3" s="83" t="s">
        <v>1191</v>
      </c>
      <c r="B3" s="230"/>
      <c r="C3" s="217"/>
      <c r="D3" s="217"/>
      <c r="E3" s="217"/>
      <c r="F3" s="217"/>
      <c r="G3" s="217"/>
    </row>
    <row r="4" spans="1:7" ht="15.6" customHeight="1">
      <c r="A4" s="217"/>
      <c r="B4" s="217"/>
      <c r="C4" s="217"/>
      <c r="D4" s="217"/>
      <c r="E4" s="217"/>
      <c r="F4" s="217"/>
      <c r="G4" s="217"/>
    </row>
    <row r="5" spans="1:7" ht="15.6" customHeight="1">
      <c r="A5" s="231"/>
      <c r="B5" s="217"/>
      <c r="C5" s="217"/>
      <c r="D5" s="217"/>
      <c r="E5" s="217"/>
      <c r="F5" s="217"/>
      <c r="G5" s="43" t="s">
        <v>993</v>
      </c>
    </row>
    <row r="6" spans="1:7" ht="15.6" customHeight="1">
      <c r="A6" s="255"/>
      <c r="B6" s="226"/>
      <c r="C6" s="222" t="s">
        <v>58</v>
      </c>
      <c r="D6" s="222" t="s">
        <v>57</v>
      </c>
      <c r="E6" s="222" t="s">
        <v>56</v>
      </c>
      <c r="F6" s="222" t="s">
        <v>59</v>
      </c>
      <c r="G6" s="222" t="s">
        <v>60</v>
      </c>
    </row>
    <row r="7" spans="1:7" s="221" customFormat="1" ht="25.8" customHeight="1">
      <c r="A7" s="256"/>
      <c r="B7" s="257"/>
      <c r="C7" s="920" t="s">
        <v>364</v>
      </c>
      <c r="D7" s="921"/>
      <c r="E7" s="921"/>
      <c r="F7" s="922"/>
      <c r="G7" s="923" t="s">
        <v>365</v>
      </c>
    </row>
    <row r="8" spans="1:7" s="221" customFormat="1" ht="25.8" customHeight="1">
      <c r="A8" s="258"/>
      <c r="B8" s="232"/>
      <c r="C8" s="222" t="s">
        <v>1192</v>
      </c>
      <c r="D8" s="222" t="s">
        <v>366</v>
      </c>
      <c r="E8" s="222" t="s">
        <v>367</v>
      </c>
      <c r="F8" s="222" t="s">
        <v>368</v>
      </c>
      <c r="G8" s="924"/>
    </row>
    <row r="9" spans="1:7" ht="19.95" customHeight="1">
      <c r="A9" s="925" t="s">
        <v>369</v>
      </c>
      <c r="B9" s="926"/>
      <c r="C9" s="260"/>
      <c r="D9" s="260"/>
      <c r="E9" s="260"/>
      <c r="F9" s="260"/>
      <c r="G9" s="261"/>
    </row>
    <row r="10" spans="1:7" ht="19.8" customHeight="1">
      <c r="A10" s="262" t="s">
        <v>730</v>
      </c>
      <c r="B10" s="263" t="s">
        <v>370</v>
      </c>
      <c r="C10" s="731">
        <v>27728.740998259997</v>
      </c>
      <c r="D10" s="731">
        <v>11.591644000000001</v>
      </c>
      <c r="E10" s="731">
        <v>27.794597</v>
      </c>
      <c r="F10" s="731">
        <v>3512.9782074499999</v>
      </c>
      <c r="G10" s="731">
        <v>31241.71920571</v>
      </c>
    </row>
    <row r="11" spans="1:7" ht="19.8" customHeight="1">
      <c r="A11" s="222" t="s">
        <v>994</v>
      </c>
      <c r="B11" s="234" t="s">
        <v>1508</v>
      </c>
      <c r="C11" s="732">
        <v>27728.740998259997</v>
      </c>
      <c r="D11" s="732">
        <v>11.591644000000001</v>
      </c>
      <c r="E11" s="732">
        <v>27.794597</v>
      </c>
      <c r="F11" s="732">
        <v>3512.9782074499999</v>
      </c>
      <c r="G11" s="732">
        <v>31241.71920571</v>
      </c>
    </row>
    <row r="12" spans="1:7" ht="19.8" customHeight="1">
      <c r="A12" s="222" t="s">
        <v>995</v>
      </c>
      <c r="B12" s="234" t="s">
        <v>371</v>
      </c>
      <c r="C12" s="718"/>
      <c r="D12" s="732" t="s">
        <v>1044</v>
      </c>
      <c r="E12" s="732" t="s">
        <v>1044</v>
      </c>
      <c r="F12" s="732" t="s">
        <v>1044</v>
      </c>
      <c r="G12" s="732" t="s">
        <v>1044</v>
      </c>
    </row>
    <row r="13" spans="1:7" ht="19.95" customHeight="1">
      <c r="A13" s="264" t="s">
        <v>996</v>
      </c>
      <c r="B13" s="265" t="s">
        <v>372</v>
      </c>
      <c r="C13" s="718"/>
      <c r="D13" s="731">
        <v>154670.386799</v>
      </c>
      <c r="E13" s="731">
        <v>4797.0815890000003</v>
      </c>
      <c r="F13" s="731">
        <v>4256.4913569999999</v>
      </c>
      <c r="G13" s="731">
        <v>152992.959779</v>
      </c>
    </row>
    <row r="14" spans="1:7" ht="19.95" customHeight="1">
      <c r="A14" s="222" t="s">
        <v>998</v>
      </c>
      <c r="B14" s="234" t="s">
        <v>335</v>
      </c>
      <c r="C14" s="718"/>
      <c r="D14" s="732">
        <v>102057.77954800001</v>
      </c>
      <c r="E14" s="732">
        <v>2257.1579080000001</v>
      </c>
      <c r="F14" s="732">
        <v>1438.7643210000001</v>
      </c>
      <c r="G14" s="732">
        <v>100537.9549042</v>
      </c>
    </row>
    <row r="15" spans="1:7" ht="19.95" customHeight="1">
      <c r="A15" s="222" t="s">
        <v>999</v>
      </c>
      <c r="B15" s="234" t="s">
        <v>336</v>
      </c>
      <c r="C15" s="718"/>
      <c r="D15" s="732">
        <v>52612.607251000001</v>
      </c>
      <c r="E15" s="732">
        <v>2539.9236810000002</v>
      </c>
      <c r="F15" s="732">
        <v>2817.7270360000002</v>
      </c>
      <c r="G15" s="732">
        <v>52455.004874800004</v>
      </c>
    </row>
    <row r="16" spans="1:7" ht="19.95" customHeight="1">
      <c r="A16" s="264" t="s">
        <v>1000</v>
      </c>
      <c r="B16" s="265" t="s">
        <v>373</v>
      </c>
      <c r="C16" s="718"/>
      <c r="D16" s="731">
        <v>88163.011045000007</v>
      </c>
      <c r="E16" s="731">
        <v>4387.2140669999999</v>
      </c>
      <c r="F16" s="731">
        <v>45941.449865000002</v>
      </c>
      <c r="G16" s="731">
        <v>76428.474224000005</v>
      </c>
    </row>
    <row r="17" spans="1:9" ht="19.95" customHeight="1">
      <c r="A17" s="222" t="s">
        <v>1001</v>
      </c>
      <c r="B17" s="234" t="s">
        <v>374</v>
      </c>
      <c r="C17" s="718"/>
      <c r="D17" s="732">
        <v>7414.6361930000003</v>
      </c>
      <c r="E17" s="732">
        <v>2.636463</v>
      </c>
      <c r="F17" s="732">
        <v>0.15026100000000001</v>
      </c>
      <c r="G17" s="732">
        <v>1065.3381695</v>
      </c>
    </row>
    <row r="18" spans="1:9" ht="19.8" customHeight="1">
      <c r="A18" s="222" t="s">
        <v>1002</v>
      </c>
      <c r="B18" s="234" t="s">
        <v>375</v>
      </c>
      <c r="C18" s="718"/>
      <c r="D18" s="732">
        <v>80748.374851999994</v>
      </c>
      <c r="E18" s="732">
        <v>4384.5776040000001</v>
      </c>
      <c r="F18" s="732">
        <v>45941.299604</v>
      </c>
      <c r="G18" s="732">
        <v>75363.136054500006</v>
      </c>
    </row>
    <row r="19" spans="1:9" ht="19.95" customHeight="1">
      <c r="A19" s="264" t="s">
        <v>1003</v>
      </c>
      <c r="B19" s="265" t="s">
        <v>376</v>
      </c>
      <c r="C19" s="718"/>
      <c r="D19" s="731" t="s">
        <v>1044</v>
      </c>
      <c r="E19" s="731" t="s">
        <v>1044</v>
      </c>
      <c r="F19" s="731" t="s">
        <v>1044</v>
      </c>
      <c r="G19" s="731" t="s">
        <v>1044</v>
      </c>
    </row>
    <row r="20" spans="1:9" ht="19.95" customHeight="1">
      <c r="A20" s="264" t="s">
        <v>1004</v>
      </c>
      <c r="B20" s="265" t="s">
        <v>377</v>
      </c>
      <c r="C20" s="731">
        <v>355.52450199999998</v>
      </c>
      <c r="D20" s="731">
        <v>1168.3892390000001</v>
      </c>
      <c r="E20" s="731">
        <v>3943.9227930000002</v>
      </c>
      <c r="F20" s="731">
        <v>1987.8142580000001</v>
      </c>
      <c r="G20" s="731">
        <v>3959.7756545000002</v>
      </c>
    </row>
    <row r="21" spans="1:9" ht="19.95" customHeight="1">
      <c r="A21" s="222" t="s">
        <v>1005</v>
      </c>
      <c r="B21" s="234" t="s">
        <v>378</v>
      </c>
      <c r="C21" s="732">
        <v>355.52450199999998</v>
      </c>
      <c r="D21" s="718"/>
      <c r="E21" s="718"/>
      <c r="F21" s="718"/>
      <c r="G21" s="718"/>
    </row>
    <row r="22" spans="1:9" ht="19.95" customHeight="1">
      <c r="A22" s="222" t="s">
        <v>1006</v>
      </c>
      <c r="B22" s="234" t="s">
        <v>379</v>
      </c>
      <c r="C22" s="718"/>
      <c r="D22" s="732">
        <v>1168.3892390000001</v>
      </c>
      <c r="E22" s="732">
        <v>3943.9227930000002</v>
      </c>
      <c r="F22" s="732">
        <v>1987.8142580000001</v>
      </c>
      <c r="G22" s="732">
        <v>3959.7756545000002</v>
      </c>
    </row>
    <row r="23" spans="1:9" ht="19.95" customHeight="1">
      <c r="A23" s="233" t="s">
        <v>1007</v>
      </c>
      <c r="B23" s="235" t="s">
        <v>380</v>
      </c>
      <c r="C23" s="718"/>
      <c r="D23" s="718"/>
      <c r="E23" s="718"/>
      <c r="F23" s="718"/>
      <c r="G23" s="733">
        <v>264622.92886320996</v>
      </c>
    </row>
    <row r="24" spans="1:9" ht="19.95" customHeight="1">
      <c r="A24" s="925" t="s">
        <v>381</v>
      </c>
      <c r="B24" s="926"/>
      <c r="C24" s="734"/>
      <c r="D24" s="734"/>
      <c r="E24" s="734"/>
      <c r="F24" s="734"/>
      <c r="G24" s="735"/>
    </row>
    <row r="25" spans="1:9" ht="19.8" customHeight="1">
      <c r="A25" s="268" t="s">
        <v>1008</v>
      </c>
      <c r="B25" s="269" t="s">
        <v>382</v>
      </c>
      <c r="C25" s="718"/>
      <c r="D25" s="718"/>
      <c r="E25" s="718"/>
      <c r="F25" s="718"/>
      <c r="G25" s="731">
        <v>5140.99431138</v>
      </c>
    </row>
    <row r="26" spans="1:9" ht="19.95" customHeight="1">
      <c r="A26" s="268" t="s">
        <v>383</v>
      </c>
      <c r="B26" s="269" t="s">
        <v>384</v>
      </c>
      <c r="C26" s="718"/>
      <c r="D26" s="731">
        <v>974.10307999999998</v>
      </c>
      <c r="E26" s="731">
        <v>979.31219299999998</v>
      </c>
      <c r="F26" s="731">
        <v>39164.957198999997</v>
      </c>
      <c r="G26" s="731">
        <v>34950.616601199996</v>
      </c>
    </row>
    <row r="27" spans="1:9" ht="19.95" customHeight="1">
      <c r="A27" s="268" t="s">
        <v>1009</v>
      </c>
      <c r="B27" s="269" t="s">
        <v>385</v>
      </c>
      <c r="C27" s="718"/>
      <c r="D27" s="731" t="s">
        <v>1044</v>
      </c>
      <c r="E27" s="731" t="s">
        <v>1044</v>
      </c>
      <c r="F27" s="731" t="s">
        <v>1044</v>
      </c>
      <c r="G27" s="731" t="s">
        <v>1044</v>
      </c>
    </row>
    <row r="28" spans="1:9" ht="19.95" customHeight="1">
      <c r="A28" s="268" t="s">
        <v>1010</v>
      </c>
      <c r="B28" s="269" t="s">
        <v>386</v>
      </c>
      <c r="C28" s="718"/>
      <c r="D28" s="731">
        <v>57945.931081000002</v>
      </c>
      <c r="E28" s="731">
        <v>15467.595230999999</v>
      </c>
      <c r="F28" s="731">
        <v>140454.10197700001</v>
      </c>
      <c r="G28" s="731">
        <v>130578.79147264999</v>
      </c>
    </row>
    <row r="29" spans="1:9" ht="39.6" customHeight="1">
      <c r="A29" s="233" t="s">
        <v>1011</v>
      </c>
      <c r="B29" s="237" t="s">
        <v>1193</v>
      </c>
      <c r="C29" s="718"/>
      <c r="D29" s="732">
        <v>30070.334187</v>
      </c>
      <c r="E29" s="732">
        <v>5.8165519999999997</v>
      </c>
      <c r="F29" s="732">
        <v>994.335598</v>
      </c>
      <c r="G29" s="732">
        <v>997.24387400000001</v>
      </c>
      <c r="I29" s="238"/>
    </row>
    <row r="30" spans="1:9" ht="39.6" customHeight="1">
      <c r="A30" s="233" t="s">
        <v>1012</v>
      </c>
      <c r="B30" s="237" t="s">
        <v>387</v>
      </c>
      <c r="C30" s="718"/>
      <c r="D30" s="732">
        <v>4222.751859</v>
      </c>
      <c r="E30" s="732">
        <v>1334.3313969999999</v>
      </c>
      <c r="F30" s="732">
        <v>4081.7855749999999</v>
      </c>
      <c r="G30" s="732">
        <v>5075.8272068000006</v>
      </c>
    </row>
    <row r="31" spans="1:9" ht="39.6" customHeight="1">
      <c r="A31" s="233" t="s">
        <v>1013</v>
      </c>
      <c r="B31" s="237" t="s">
        <v>388</v>
      </c>
      <c r="C31" s="718"/>
      <c r="D31" s="732">
        <v>17384.991735</v>
      </c>
      <c r="E31" s="732">
        <v>8913.7579440000009</v>
      </c>
      <c r="F31" s="732">
        <v>68788.686415999997</v>
      </c>
      <c r="G31" s="732">
        <v>113458.9428852</v>
      </c>
    </row>
    <row r="32" spans="1:9" ht="39.6" customHeight="1">
      <c r="A32" s="233" t="s">
        <v>1014</v>
      </c>
      <c r="B32" s="239" t="s">
        <v>389</v>
      </c>
      <c r="C32" s="718"/>
      <c r="D32" s="732">
        <v>4099.2461480000002</v>
      </c>
      <c r="E32" s="732">
        <v>1772.615697</v>
      </c>
      <c r="F32" s="732">
        <v>13549.268491999999</v>
      </c>
      <c r="G32" s="732">
        <v>40920.880399000001</v>
      </c>
    </row>
    <row r="33" spans="1:7" ht="19.8" customHeight="1">
      <c r="A33" s="233" t="s">
        <v>1015</v>
      </c>
      <c r="B33" s="234" t="s">
        <v>390</v>
      </c>
      <c r="C33" s="718"/>
      <c r="D33" s="732">
        <v>3681.477594</v>
      </c>
      <c r="E33" s="732">
        <v>2942.3849230000001</v>
      </c>
      <c r="F33" s="732">
        <v>56622.996085999999</v>
      </c>
      <c r="G33" s="732" t="s">
        <v>1044</v>
      </c>
    </row>
    <row r="34" spans="1:7" ht="39.6" customHeight="1">
      <c r="A34" s="233" t="s">
        <v>1016</v>
      </c>
      <c r="B34" s="239" t="s">
        <v>389</v>
      </c>
      <c r="C34" s="718"/>
      <c r="D34" s="732">
        <v>1390.1737419999999</v>
      </c>
      <c r="E34" s="732">
        <v>1222.2093179999999</v>
      </c>
      <c r="F34" s="732">
        <v>41302.483589000003</v>
      </c>
      <c r="G34" s="732" t="s">
        <v>1044</v>
      </c>
    </row>
    <row r="35" spans="1:7" ht="39.6" customHeight="1">
      <c r="A35" s="233" t="s">
        <v>1017</v>
      </c>
      <c r="B35" s="237" t="s">
        <v>391</v>
      </c>
      <c r="C35" s="718"/>
      <c r="D35" s="732">
        <v>2586.3757059999998</v>
      </c>
      <c r="E35" s="732">
        <v>2271.3044150000001</v>
      </c>
      <c r="F35" s="732">
        <v>9966.2983019999992</v>
      </c>
      <c r="G35" s="732">
        <v>11046.77750665</v>
      </c>
    </row>
    <row r="36" spans="1:7" ht="19.95" customHeight="1">
      <c r="A36" s="268" t="s">
        <v>1018</v>
      </c>
      <c r="B36" s="269" t="s">
        <v>392</v>
      </c>
      <c r="C36" s="718"/>
      <c r="D36" s="731" t="s">
        <v>1044</v>
      </c>
      <c r="E36" s="731" t="s">
        <v>1044</v>
      </c>
      <c r="F36" s="731" t="s">
        <v>1044</v>
      </c>
      <c r="G36" s="731" t="s">
        <v>1044</v>
      </c>
    </row>
    <row r="37" spans="1:7" ht="19.95" customHeight="1">
      <c r="A37" s="268" t="s">
        <v>1019</v>
      </c>
      <c r="B37" s="269" t="s">
        <v>393</v>
      </c>
      <c r="C37" s="731" t="s">
        <v>1044</v>
      </c>
      <c r="D37" s="731">
        <v>3603.404575</v>
      </c>
      <c r="E37" s="731">
        <v>975.52891099999999</v>
      </c>
      <c r="F37" s="731">
        <v>10476.791397999999</v>
      </c>
      <c r="G37" s="731">
        <v>9453.4971568000001</v>
      </c>
    </row>
    <row r="38" spans="1:7" ht="19.95" customHeight="1">
      <c r="A38" s="233" t="s">
        <v>1020</v>
      </c>
      <c r="B38" s="234" t="s">
        <v>394</v>
      </c>
      <c r="C38" s="718"/>
      <c r="D38" s="718"/>
      <c r="E38" s="718"/>
      <c r="F38" s="732" t="s">
        <v>1044</v>
      </c>
      <c r="G38" s="732" t="s">
        <v>1044</v>
      </c>
    </row>
    <row r="39" spans="1:7" ht="40.049999999999997" customHeight="1">
      <c r="A39" s="233" t="s">
        <v>1021</v>
      </c>
      <c r="B39" s="237" t="s">
        <v>395</v>
      </c>
      <c r="C39" s="718"/>
      <c r="D39" s="736">
        <v>854.55204600000002</v>
      </c>
      <c r="E39" s="737" t="s">
        <v>1044</v>
      </c>
      <c r="F39" s="738" t="s">
        <v>1044</v>
      </c>
      <c r="G39" s="732">
        <v>726.36923910000007</v>
      </c>
    </row>
    <row r="40" spans="1:7" ht="19.95" customHeight="1">
      <c r="A40" s="233" t="s">
        <v>1022</v>
      </c>
      <c r="B40" s="234" t="s">
        <v>1194</v>
      </c>
      <c r="C40" s="718"/>
      <c r="D40" s="739" t="s">
        <v>1044</v>
      </c>
      <c r="E40" s="740" t="s">
        <v>1044</v>
      </c>
      <c r="F40" s="741" t="s">
        <v>1044</v>
      </c>
      <c r="G40" s="732" t="s">
        <v>1044</v>
      </c>
    </row>
    <row r="41" spans="1:7" ht="19.95" customHeight="1">
      <c r="A41" s="233" t="s">
        <v>1051</v>
      </c>
      <c r="B41" s="234" t="s">
        <v>396</v>
      </c>
      <c r="C41" s="718"/>
      <c r="D41" s="739">
        <v>1609.256484</v>
      </c>
      <c r="E41" s="740" t="s">
        <v>1044</v>
      </c>
      <c r="F41" s="741" t="s">
        <v>1044</v>
      </c>
      <c r="G41" s="732">
        <v>80.4628242</v>
      </c>
    </row>
    <row r="42" spans="1:7" ht="19.95" customHeight="1">
      <c r="A42" s="233" t="s">
        <v>1052</v>
      </c>
      <c r="B42" s="234" t="s">
        <v>397</v>
      </c>
      <c r="C42" s="718"/>
      <c r="D42" s="732">
        <v>1139.596045</v>
      </c>
      <c r="E42" s="732">
        <v>975.52891099999999</v>
      </c>
      <c r="F42" s="732">
        <v>10476.791397999999</v>
      </c>
      <c r="G42" s="732">
        <v>8646.6650934999998</v>
      </c>
    </row>
    <row r="43" spans="1:7" ht="19.95" customHeight="1">
      <c r="A43" s="268" t="s">
        <v>1054</v>
      </c>
      <c r="B43" s="269" t="s">
        <v>398</v>
      </c>
      <c r="C43" s="718"/>
      <c r="D43" s="732">
        <v>20389.572694999999</v>
      </c>
      <c r="E43" s="732">
        <v>6502.8153039999997</v>
      </c>
      <c r="F43" s="732">
        <v>22927.454933000001</v>
      </c>
      <c r="G43" s="732">
        <v>3022.3432552250001</v>
      </c>
    </row>
    <row r="44" spans="1:7" ht="19.95" customHeight="1">
      <c r="A44" s="233" t="s">
        <v>1056</v>
      </c>
      <c r="B44" s="240" t="s">
        <v>399</v>
      </c>
      <c r="C44" s="718"/>
      <c r="D44" s="718"/>
      <c r="E44" s="718"/>
      <c r="F44" s="718"/>
      <c r="G44" s="733">
        <v>183148.492783255</v>
      </c>
    </row>
    <row r="45" spans="1:7" ht="19.95" customHeight="1">
      <c r="A45" s="233" t="s">
        <v>1057</v>
      </c>
      <c r="B45" s="240" t="s">
        <v>400</v>
      </c>
      <c r="C45" s="266"/>
      <c r="D45" s="266"/>
      <c r="E45" s="266"/>
      <c r="F45" s="266"/>
      <c r="G45" s="683">
        <v>1.4448545267384629</v>
      </c>
    </row>
  </sheetData>
  <mergeCells count="4">
    <mergeCell ref="C7:F7"/>
    <mergeCell ref="G7:G8"/>
    <mergeCell ref="A9:B9"/>
    <mergeCell ref="A24:B24"/>
  </mergeCells>
  <hyperlinks>
    <hyperlink ref="A1" location="Index!B5" display="&lt;- back" xr:uid="{D56BE0FB-1B2B-4D81-880D-BEC090A6F3A8}"/>
  </hyperlinks>
  <pageMargins left="0.7" right="0.7" top="0.75" bottom="0.75" header="0.3" footer="0.3"/>
  <pageSetup paperSize="9" scale="45"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74843-E822-40B8-8AD9-38B6F28D908F}">
  <dimension ref="A1:Q47"/>
  <sheetViews>
    <sheetView showGridLines="0" zoomScale="80" zoomScaleNormal="80" workbookViewId="0"/>
  </sheetViews>
  <sheetFormatPr defaultColWidth="9.109375" defaultRowHeight="13.2"/>
  <cols>
    <col min="1" max="1" width="11" style="270" customWidth="1"/>
    <col min="2" max="2" width="33.109375" style="270" customWidth="1"/>
    <col min="3" max="17" width="15.5546875" style="270" customWidth="1"/>
    <col min="18" max="16384" width="9.109375" style="270"/>
  </cols>
  <sheetData>
    <row r="1" spans="1:17">
      <c r="A1" s="38" t="s">
        <v>991</v>
      </c>
    </row>
    <row r="3" spans="1:17" ht="24" customHeight="1">
      <c r="A3" s="83" t="s">
        <v>1199</v>
      </c>
      <c r="B3" s="52"/>
      <c r="C3" s="52"/>
      <c r="D3" s="52"/>
      <c r="E3" s="52"/>
      <c r="F3" s="52"/>
      <c r="G3" s="52"/>
      <c r="H3" s="52"/>
      <c r="I3" s="52"/>
      <c r="J3" s="52"/>
      <c r="K3" s="52"/>
      <c r="L3" s="52"/>
      <c r="M3" s="52"/>
      <c r="N3" s="52"/>
    </row>
    <row r="5" spans="1:17">
      <c r="A5" s="271"/>
      <c r="Q5" s="43" t="s">
        <v>993</v>
      </c>
    </row>
    <row r="6" spans="1:17">
      <c r="A6" s="271"/>
      <c r="C6" s="286" t="s">
        <v>58</v>
      </c>
      <c r="D6" s="286" t="s">
        <v>57</v>
      </c>
      <c r="E6" s="286" t="s">
        <v>56</v>
      </c>
      <c r="F6" s="286" t="s">
        <v>59</v>
      </c>
      <c r="G6" s="286" t="s">
        <v>60</v>
      </c>
      <c r="H6" s="286" t="s">
        <v>107</v>
      </c>
      <c r="I6" s="286" t="s">
        <v>108</v>
      </c>
      <c r="J6" s="286" t="s">
        <v>109</v>
      </c>
      <c r="K6" s="286" t="s">
        <v>196</v>
      </c>
      <c r="L6" s="286" t="s">
        <v>197</v>
      </c>
      <c r="M6" s="286" t="s">
        <v>198</v>
      </c>
      <c r="N6" s="286" t="s">
        <v>199</v>
      </c>
      <c r="O6" s="286" t="s">
        <v>200</v>
      </c>
      <c r="P6" s="286" t="s">
        <v>403</v>
      </c>
      <c r="Q6" s="286" t="s">
        <v>404</v>
      </c>
    </row>
    <row r="7" spans="1:17" ht="36" customHeight="1">
      <c r="A7" s="272"/>
      <c r="B7" s="273"/>
      <c r="C7" s="936" t="s">
        <v>405</v>
      </c>
      <c r="D7" s="937"/>
      <c r="E7" s="937"/>
      <c r="F7" s="937"/>
      <c r="G7" s="937"/>
      <c r="H7" s="938"/>
      <c r="I7" s="936" t="s">
        <v>406</v>
      </c>
      <c r="J7" s="937"/>
      <c r="K7" s="937"/>
      <c r="L7" s="937"/>
      <c r="M7" s="937"/>
      <c r="N7" s="938"/>
      <c r="O7" s="939" t="s">
        <v>1505</v>
      </c>
      <c r="P7" s="936" t="s">
        <v>407</v>
      </c>
      <c r="Q7" s="938"/>
    </row>
    <row r="8" spans="1:17" ht="39" customHeight="1">
      <c r="A8" s="272"/>
      <c r="B8" s="273"/>
      <c r="C8" s="940" t="s">
        <v>408</v>
      </c>
      <c r="D8" s="941"/>
      <c r="E8" s="942"/>
      <c r="F8" s="940" t="s">
        <v>409</v>
      </c>
      <c r="G8" s="941"/>
      <c r="H8" s="942"/>
      <c r="I8" s="940" t="s">
        <v>1204</v>
      </c>
      <c r="J8" s="941"/>
      <c r="K8" s="942"/>
      <c r="L8" s="940" t="s">
        <v>1510</v>
      </c>
      <c r="M8" s="941"/>
      <c r="N8" s="942"/>
      <c r="O8" s="939"/>
      <c r="P8" s="939" t="s">
        <v>410</v>
      </c>
      <c r="Q8" s="939" t="s">
        <v>411</v>
      </c>
    </row>
    <row r="9" spans="1:17" ht="29.4" customHeight="1">
      <c r="A9" s="274"/>
      <c r="B9" s="275"/>
      <c r="C9" s="285"/>
      <c r="D9" s="276" t="s">
        <v>1200</v>
      </c>
      <c r="E9" s="276" t="s">
        <v>1201</v>
      </c>
      <c r="F9" s="285"/>
      <c r="G9" s="276" t="s">
        <v>1201</v>
      </c>
      <c r="H9" s="276" t="s">
        <v>1202</v>
      </c>
      <c r="I9" s="285"/>
      <c r="J9" s="276" t="s">
        <v>1200</v>
      </c>
      <c r="K9" s="276" t="s">
        <v>1201</v>
      </c>
      <c r="L9" s="285"/>
      <c r="M9" s="276" t="s">
        <v>1201</v>
      </c>
      <c r="N9" s="276" t="s">
        <v>1202</v>
      </c>
      <c r="O9" s="939"/>
      <c r="P9" s="939"/>
      <c r="Q9" s="939"/>
    </row>
    <row r="10" spans="1:17" ht="26.4">
      <c r="A10" s="276" t="s">
        <v>412</v>
      </c>
      <c r="B10" s="277" t="s">
        <v>413</v>
      </c>
      <c r="C10" s="278">
        <v>23243.0486886</v>
      </c>
      <c r="D10" s="278">
        <v>23242.577825830002</v>
      </c>
      <c r="E10" s="278">
        <v>0.47086278000000004</v>
      </c>
      <c r="F10" s="278">
        <v>0</v>
      </c>
      <c r="G10" s="278">
        <v>0</v>
      </c>
      <c r="H10" s="278">
        <v>0</v>
      </c>
      <c r="I10" s="278">
        <v>-3.14639034</v>
      </c>
      <c r="J10" s="278">
        <v>-3.0889111200000001</v>
      </c>
      <c r="K10" s="278">
        <v>-5.7479220000000004E-2</v>
      </c>
      <c r="L10" s="278">
        <v>0</v>
      </c>
      <c r="M10" s="278">
        <v>0</v>
      </c>
      <c r="N10" s="278">
        <v>0</v>
      </c>
      <c r="O10" s="278">
        <v>0</v>
      </c>
      <c r="P10" s="278">
        <v>1759.1253610199999</v>
      </c>
      <c r="Q10" s="278">
        <v>0</v>
      </c>
    </row>
    <row r="11" spans="1:17">
      <c r="A11" s="276" t="s">
        <v>214</v>
      </c>
      <c r="B11" s="277" t="s">
        <v>414</v>
      </c>
      <c r="C11" s="278">
        <v>245392.82426907</v>
      </c>
      <c r="D11" s="278">
        <v>211755.40045682999</v>
      </c>
      <c r="E11" s="278">
        <v>32372.146103889998</v>
      </c>
      <c r="F11" s="278">
        <v>5128.5943855699998</v>
      </c>
      <c r="G11" s="278">
        <v>0.61430053000000007</v>
      </c>
      <c r="H11" s="278">
        <v>4928.06518289</v>
      </c>
      <c r="I11" s="278">
        <v>-1824.50150067</v>
      </c>
      <c r="J11" s="278">
        <v>-423.90428041000001</v>
      </c>
      <c r="K11" s="278">
        <v>-1381.25714337</v>
      </c>
      <c r="L11" s="278">
        <v>-2316.2055359400001</v>
      </c>
      <c r="M11" s="278">
        <v>-5.0028040000000003E-2</v>
      </c>
      <c r="N11" s="278">
        <v>-2246.82412763</v>
      </c>
      <c r="O11" s="278">
        <v>-252.54660118000001</v>
      </c>
      <c r="P11" s="278">
        <v>154496.00045832997</v>
      </c>
      <c r="Q11" s="278">
        <v>2053.40812125</v>
      </c>
    </row>
    <row r="12" spans="1:17">
      <c r="A12" s="279" t="s">
        <v>216</v>
      </c>
      <c r="B12" s="280" t="s">
        <v>415</v>
      </c>
      <c r="C12" s="278">
        <v>26917.946330490002</v>
      </c>
      <c r="D12" s="278">
        <v>26917.94631549</v>
      </c>
      <c r="E12" s="278">
        <v>1.5E-5</v>
      </c>
      <c r="F12" s="278">
        <v>0</v>
      </c>
      <c r="G12" s="278">
        <v>0</v>
      </c>
      <c r="H12" s="278">
        <v>0</v>
      </c>
      <c r="I12" s="278">
        <v>-0.27484928000000003</v>
      </c>
      <c r="J12" s="278">
        <v>-0.27484889000000001</v>
      </c>
      <c r="K12" s="278">
        <v>-3.9000000000000002E-7</v>
      </c>
      <c r="L12" s="278">
        <v>0</v>
      </c>
      <c r="M12" s="278">
        <v>0</v>
      </c>
      <c r="N12" s="278">
        <v>0</v>
      </c>
      <c r="O12" s="278">
        <v>0</v>
      </c>
      <c r="P12" s="278">
        <v>21112.36585993</v>
      </c>
      <c r="Q12" s="278">
        <v>0</v>
      </c>
    </row>
    <row r="13" spans="1:17">
      <c r="A13" s="279" t="s">
        <v>416</v>
      </c>
      <c r="B13" s="280" t="s">
        <v>417</v>
      </c>
      <c r="C13" s="278">
        <v>8613.3746667099986</v>
      </c>
      <c r="D13" s="278">
        <v>8314.4408853500008</v>
      </c>
      <c r="E13" s="278">
        <v>297.21004683999996</v>
      </c>
      <c r="F13" s="278">
        <v>77.007193569999998</v>
      </c>
      <c r="G13" s="278">
        <v>0</v>
      </c>
      <c r="H13" s="278">
        <v>64.213678700000003</v>
      </c>
      <c r="I13" s="278">
        <v>-27.467083429999999</v>
      </c>
      <c r="J13" s="278">
        <v>-6.3131896599999999</v>
      </c>
      <c r="K13" s="278">
        <v>-21.145991690000002</v>
      </c>
      <c r="L13" s="278">
        <v>-5.0725984899999998</v>
      </c>
      <c r="M13" s="278">
        <v>0</v>
      </c>
      <c r="N13" s="278">
        <v>-4.6902252699999991</v>
      </c>
      <c r="O13" s="278">
        <v>-1.04105135</v>
      </c>
      <c r="P13" s="278">
        <v>1413.75310145</v>
      </c>
      <c r="Q13" s="278">
        <v>66.817511539999998</v>
      </c>
    </row>
    <row r="14" spans="1:17">
      <c r="A14" s="279" t="s">
        <v>418</v>
      </c>
      <c r="B14" s="280" t="s">
        <v>419</v>
      </c>
      <c r="C14" s="278">
        <v>8107.8920218200001</v>
      </c>
      <c r="D14" s="278">
        <v>8092.4607319099996</v>
      </c>
      <c r="E14" s="278">
        <v>15.431289900000001</v>
      </c>
      <c r="F14" s="278">
        <v>4.5800349999999997E-2</v>
      </c>
      <c r="G14" s="278">
        <v>0</v>
      </c>
      <c r="H14" s="278">
        <v>4.5800349999999997E-2</v>
      </c>
      <c r="I14" s="278">
        <v>-8.3882136700000007</v>
      </c>
      <c r="J14" s="278">
        <v>-8.048411530000001</v>
      </c>
      <c r="K14" s="278">
        <v>-0.33980214000000003</v>
      </c>
      <c r="L14" s="278">
        <v>-4.5800420000000001E-2</v>
      </c>
      <c r="M14" s="278">
        <v>0</v>
      </c>
      <c r="N14" s="278">
        <v>-4.5800420000000001E-2</v>
      </c>
      <c r="O14" s="278">
        <v>0</v>
      </c>
      <c r="P14" s="278">
        <v>6762.4243370600007</v>
      </c>
      <c r="Q14" s="278">
        <v>0</v>
      </c>
    </row>
    <row r="15" spans="1:17">
      <c r="A15" s="279" t="s">
        <v>420</v>
      </c>
      <c r="B15" s="280" t="s">
        <v>421</v>
      </c>
      <c r="C15" s="278">
        <v>5166.6225014399997</v>
      </c>
      <c r="D15" s="278">
        <v>4373.0769573600001</v>
      </c>
      <c r="E15" s="278">
        <v>793.5455154199999</v>
      </c>
      <c r="F15" s="278">
        <v>66.109637109999994</v>
      </c>
      <c r="G15" s="278">
        <v>0</v>
      </c>
      <c r="H15" s="278">
        <v>65.995661509999991</v>
      </c>
      <c r="I15" s="278">
        <v>-27.825275420000001</v>
      </c>
      <c r="J15" s="278">
        <v>-10.979587410000001</v>
      </c>
      <c r="K15" s="278">
        <v>-16.845686670000003</v>
      </c>
      <c r="L15" s="278">
        <v>-29.152535910000001</v>
      </c>
      <c r="M15" s="278">
        <v>0</v>
      </c>
      <c r="N15" s="278">
        <v>-29.148488499999999</v>
      </c>
      <c r="O15" s="278">
        <v>-1.6657266100000001</v>
      </c>
      <c r="P15" s="278">
        <v>1542.52679448</v>
      </c>
      <c r="Q15" s="278">
        <v>26.176695809999998</v>
      </c>
    </row>
    <row r="16" spans="1:17">
      <c r="A16" s="279" t="s">
        <v>422</v>
      </c>
      <c r="B16" s="280" t="s">
        <v>423</v>
      </c>
      <c r="C16" s="278">
        <v>98786.48660484</v>
      </c>
      <c r="D16" s="278">
        <v>77296.604090460009</v>
      </c>
      <c r="E16" s="278">
        <v>21333.144788279998</v>
      </c>
      <c r="F16" s="278">
        <v>2994.2511995700002</v>
      </c>
      <c r="G16" s="278">
        <v>0</v>
      </c>
      <c r="H16" s="278">
        <v>2883.2178607800001</v>
      </c>
      <c r="I16" s="278">
        <v>-1087.9229987799999</v>
      </c>
      <c r="J16" s="278">
        <v>-220.48681171999999</v>
      </c>
      <c r="K16" s="278">
        <v>-849.04951490999997</v>
      </c>
      <c r="L16" s="278">
        <v>-1243.5748400799998</v>
      </c>
      <c r="M16" s="278">
        <v>0</v>
      </c>
      <c r="N16" s="278">
        <v>-1200.6305155699999</v>
      </c>
      <c r="O16" s="278">
        <v>-188.69046806</v>
      </c>
      <c r="P16" s="278">
        <v>52629.813383589993</v>
      </c>
      <c r="Q16" s="278">
        <v>1285.3102035899999</v>
      </c>
    </row>
    <row r="17" spans="1:17">
      <c r="A17" s="279" t="s">
        <v>424</v>
      </c>
      <c r="B17" s="287" t="s">
        <v>1203</v>
      </c>
      <c r="C17" s="278">
        <v>48945.329821040003</v>
      </c>
      <c r="D17" s="278">
        <v>33018.366371080003</v>
      </c>
      <c r="E17" s="278">
        <v>15892.11746562</v>
      </c>
      <c r="F17" s="278">
        <v>2189.68703598</v>
      </c>
      <c r="G17" s="278">
        <v>0</v>
      </c>
      <c r="H17" s="278">
        <v>2106.3926106099998</v>
      </c>
      <c r="I17" s="278">
        <v>-776.15874459000008</v>
      </c>
      <c r="J17" s="278">
        <v>-125.02954356000001</v>
      </c>
      <c r="K17" s="278">
        <v>-650.45924867999997</v>
      </c>
      <c r="L17" s="278">
        <v>-959.88314236999997</v>
      </c>
      <c r="M17" s="278">
        <v>0</v>
      </c>
      <c r="N17" s="278">
        <v>-927.90440583000009</v>
      </c>
      <c r="O17" s="278">
        <v>-106.89082137000001</v>
      </c>
      <c r="P17" s="278">
        <v>30140.342214479999</v>
      </c>
      <c r="Q17" s="278">
        <v>934.88497464</v>
      </c>
    </row>
    <row r="18" spans="1:17">
      <c r="A18" s="279" t="s">
        <v>425</v>
      </c>
      <c r="B18" s="280" t="s">
        <v>426</v>
      </c>
      <c r="C18" s="278">
        <v>97800.502143770005</v>
      </c>
      <c r="D18" s="278">
        <v>86760.871476259999</v>
      </c>
      <c r="E18" s="278">
        <v>9932.8144484500008</v>
      </c>
      <c r="F18" s="278">
        <v>1991.18055497</v>
      </c>
      <c r="G18" s="278">
        <v>0.61430053000000007</v>
      </c>
      <c r="H18" s="278">
        <v>1914.5921815499999</v>
      </c>
      <c r="I18" s="278">
        <v>-672.62308009000003</v>
      </c>
      <c r="J18" s="278">
        <v>-177.8014312</v>
      </c>
      <c r="K18" s="278">
        <v>-493.87614757</v>
      </c>
      <c r="L18" s="278">
        <v>-1038.35976104</v>
      </c>
      <c r="M18" s="278">
        <v>-5.0028040000000003E-2</v>
      </c>
      <c r="N18" s="278">
        <v>-1012.30909787</v>
      </c>
      <c r="O18" s="278">
        <v>-61.149355159999999</v>
      </c>
      <c r="P18" s="278">
        <v>71035.116981820014</v>
      </c>
      <c r="Q18" s="278">
        <v>675.10371031</v>
      </c>
    </row>
    <row r="19" spans="1:17">
      <c r="A19" s="276" t="s">
        <v>427</v>
      </c>
      <c r="B19" s="277" t="s">
        <v>428</v>
      </c>
      <c r="C19" s="278">
        <v>54962.28922595</v>
      </c>
      <c r="D19" s="278">
        <v>54260.955920370005</v>
      </c>
      <c r="E19" s="278">
        <v>401.84039161000004</v>
      </c>
      <c r="F19" s="278">
        <v>7.24457225</v>
      </c>
      <c r="G19" s="278">
        <v>0</v>
      </c>
      <c r="H19" s="278">
        <v>7.2419971799999994</v>
      </c>
      <c r="I19" s="278">
        <v>-25.529574539999999</v>
      </c>
      <c r="J19" s="278">
        <v>-12.720074070000001</v>
      </c>
      <c r="K19" s="278">
        <v>-12.809500470000001</v>
      </c>
      <c r="L19" s="278">
        <v>-5.31388528</v>
      </c>
      <c r="M19" s="278">
        <v>0</v>
      </c>
      <c r="N19" s="278">
        <v>-5.31388528</v>
      </c>
      <c r="O19" s="278">
        <v>0</v>
      </c>
      <c r="P19" s="278">
        <v>2654.8905166899999</v>
      </c>
      <c r="Q19" s="278">
        <v>0</v>
      </c>
    </row>
    <row r="20" spans="1:17">
      <c r="A20" s="279" t="s">
        <v>429</v>
      </c>
      <c r="B20" s="280" t="s">
        <v>415</v>
      </c>
      <c r="C20" s="278">
        <v>16.072774899999999</v>
      </c>
      <c r="D20" s="278">
        <v>16.072774899999999</v>
      </c>
      <c r="E20" s="278">
        <v>0</v>
      </c>
      <c r="F20" s="278">
        <v>0</v>
      </c>
      <c r="G20" s="278">
        <v>0</v>
      </c>
      <c r="H20" s="278">
        <v>0</v>
      </c>
      <c r="I20" s="278">
        <v>0</v>
      </c>
      <c r="J20" s="278">
        <v>0</v>
      </c>
      <c r="K20" s="278">
        <v>0</v>
      </c>
      <c r="L20" s="278">
        <v>0</v>
      </c>
      <c r="M20" s="278">
        <v>0</v>
      </c>
      <c r="N20" s="278">
        <v>0</v>
      </c>
      <c r="O20" s="278">
        <v>0</v>
      </c>
      <c r="P20" s="278">
        <v>0</v>
      </c>
      <c r="Q20" s="278">
        <v>0</v>
      </c>
    </row>
    <row r="21" spans="1:17">
      <c r="A21" s="279" t="s">
        <v>430</v>
      </c>
      <c r="B21" s="280" t="s">
        <v>417</v>
      </c>
      <c r="C21" s="278">
        <v>41863.441519790002</v>
      </c>
      <c r="D21" s="278">
        <v>41763.423951279998</v>
      </c>
      <c r="E21" s="278">
        <v>90.48555279</v>
      </c>
      <c r="F21" s="278">
        <v>0</v>
      </c>
      <c r="G21" s="278">
        <v>0</v>
      </c>
      <c r="H21" s="278">
        <v>0</v>
      </c>
      <c r="I21" s="278">
        <v>-6.3166795799999997</v>
      </c>
      <c r="J21" s="278">
        <v>-6.1710355899999998</v>
      </c>
      <c r="K21" s="278">
        <v>-0.14564399</v>
      </c>
      <c r="L21" s="278">
        <v>0</v>
      </c>
      <c r="M21" s="278">
        <v>0</v>
      </c>
      <c r="N21" s="278">
        <v>0</v>
      </c>
      <c r="O21" s="278">
        <v>0</v>
      </c>
      <c r="P21" s="278">
        <v>209.32871759</v>
      </c>
      <c r="Q21" s="278">
        <v>0</v>
      </c>
    </row>
    <row r="22" spans="1:17">
      <c r="A22" s="279" t="s">
        <v>431</v>
      </c>
      <c r="B22" s="280" t="s">
        <v>419</v>
      </c>
      <c r="C22" s="278">
        <v>10354.82981042</v>
      </c>
      <c r="D22" s="278">
        <v>10247.870059590001</v>
      </c>
      <c r="E22" s="278">
        <v>0.80808054000000007</v>
      </c>
      <c r="F22" s="278">
        <v>0</v>
      </c>
      <c r="G22" s="278">
        <v>0</v>
      </c>
      <c r="H22" s="278">
        <v>0</v>
      </c>
      <c r="I22" s="278">
        <v>-4.8732313600000001</v>
      </c>
      <c r="J22" s="278">
        <v>-4.8701963600000004</v>
      </c>
      <c r="K22" s="278">
        <v>-3.0349999999999999E-3</v>
      </c>
      <c r="L22" s="278">
        <v>0</v>
      </c>
      <c r="M22" s="278">
        <v>0</v>
      </c>
      <c r="N22" s="278">
        <v>0</v>
      </c>
      <c r="O22" s="278">
        <v>0</v>
      </c>
      <c r="P22" s="278">
        <v>2154.46340216</v>
      </c>
      <c r="Q22" s="278">
        <v>0</v>
      </c>
    </row>
    <row r="23" spans="1:17">
      <c r="A23" s="279" t="s">
        <v>432</v>
      </c>
      <c r="B23" s="280" t="s">
        <v>421</v>
      </c>
      <c r="C23" s="278">
        <v>681.26234389000001</v>
      </c>
      <c r="D23" s="278">
        <v>444.51976062</v>
      </c>
      <c r="E23" s="278">
        <v>65.23409393</v>
      </c>
      <c r="F23" s="278">
        <v>1.5413027699999999</v>
      </c>
      <c r="G23" s="278">
        <v>0</v>
      </c>
      <c r="H23" s="278">
        <v>1.54128277</v>
      </c>
      <c r="I23" s="278">
        <v>-2.0437619599999999</v>
      </c>
      <c r="J23" s="278">
        <v>-0.41498007000000003</v>
      </c>
      <c r="K23" s="278">
        <v>-1.62878189</v>
      </c>
      <c r="L23" s="278">
        <v>-1.54128277</v>
      </c>
      <c r="M23" s="278">
        <v>0</v>
      </c>
      <c r="N23" s="278">
        <v>-1.54128277</v>
      </c>
      <c r="O23" s="278">
        <v>0</v>
      </c>
      <c r="P23" s="278">
        <v>67.788095689999992</v>
      </c>
      <c r="Q23" s="278">
        <v>0</v>
      </c>
    </row>
    <row r="24" spans="1:17">
      <c r="A24" s="279" t="s">
        <v>433</v>
      </c>
      <c r="B24" s="280" t="s">
        <v>423</v>
      </c>
      <c r="C24" s="278">
        <v>2046.6827769500001</v>
      </c>
      <c r="D24" s="278">
        <v>1789.0693739799999</v>
      </c>
      <c r="E24" s="278">
        <v>245.31266435000001</v>
      </c>
      <c r="F24" s="278">
        <v>5.7032694800000003</v>
      </c>
      <c r="G24" s="278">
        <v>0</v>
      </c>
      <c r="H24" s="278">
        <v>5.7007144099999998</v>
      </c>
      <c r="I24" s="278">
        <v>-12.29590164</v>
      </c>
      <c r="J24" s="278">
        <v>-1.26386205</v>
      </c>
      <c r="K24" s="278">
        <v>-11.03203959</v>
      </c>
      <c r="L24" s="278">
        <v>-3.7726025099999996</v>
      </c>
      <c r="M24" s="278">
        <v>0</v>
      </c>
      <c r="N24" s="278">
        <v>-3.7726025099999996</v>
      </c>
      <c r="O24" s="278">
        <v>0</v>
      </c>
      <c r="P24" s="278">
        <v>223.31030125000001</v>
      </c>
      <c r="Q24" s="278">
        <v>0</v>
      </c>
    </row>
    <row r="25" spans="1:17">
      <c r="A25" s="276" t="s">
        <v>434</v>
      </c>
      <c r="B25" s="277" t="s">
        <v>274</v>
      </c>
      <c r="C25" s="278">
        <v>69263.148071070013</v>
      </c>
      <c r="D25" s="278">
        <v>50047.646565110001</v>
      </c>
      <c r="E25" s="278">
        <v>4905.6308161300003</v>
      </c>
      <c r="F25" s="278">
        <v>319.41116701999999</v>
      </c>
      <c r="G25" s="278">
        <v>5.3923000000000003E-4</v>
      </c>
      <c r="H25" s="278">
        <v>219.73755641</v>
      </c>
      <c r="I25" s="278">
        <v>286.99312183000001</v>
      </c>
      <c r="J25" s="278">
        <v>89.827389390000008</v>
      </c>
      <c r="K25" s="278">
        <v>194.97915358</v>
      </c>
      <c r="L25" s="278">
        <v>127.35086095</v>
      </c>
      <c r="M25" s="278">
        <v>2.0265999999999999E-4</v>
      </c>
      <c r="N25" s="278">
        <v>112.76755079</v>
      </c>
      <c r="O25" s="288"/>
      <c r="P25" s="278">
        <v>7702.5859744700001</v>
      </c>
      <c r="Q25" s="278">
        <v>56.96748882</v>
      </c>
    </row>
    <row r="26" spans="1:17">
      <c r="A26" s="279" t="s">
        <v>435</v>
      </c>
      <c r="B26" s="280" t="s">
        <v>415</v>
      </c>
      <c r="C26" s="278">
        <v>49.314787630000005</v>
      </c>
      <c r="D26" s="278">
        <v>49.314787630000005</v>
      </c>
      <c r="E26" s="278">
        <v>0</v>
      </c>
      <c r="F26" s="278">
        <v>0</v>
      </c>
      <c r="G26" s="278">
        <v>0</v>
      </c>
      <c r="H26" s="278">
        <v>0</v>
      </c>
      <c r="I26" s="278">
        <v>0</v>
      </c>
      <c r="J26" s="278">
        <v>0</v>
      </c>
      <c r="K26" s="278">
        <v>0</v>
      </c>
      <c r="L26" s="278">
        <v>0</v>
      </c>
      <c r="M26" s="278">
        <v>0</v>
      </c>
      <c r="N26" s="278">
        <v>0</v>
      </c>
      <c r="O26" s="288"/>
      <c r="P26" s="278">
        <v>0</v>
      </c>
      <c r="Q26" s="278">
        <v>0</v>
      </c>
    </row>
    <row r="27" spans="1:17">
      <c r="A27" s="279" t="s">
        <v>436</v>
      </c>
      <c r="B27" s="280" t="s">
        <v>417</v>
      </c>
      <c r="C27" s="278">
        <v>4755.4055526499997</v>
      </c>
      <c r="D27" s="278">
        <v>3858.5905797300002</v>
      </c>
      <c r="E27" s="278">
        <v>31.697524920000003</v>
      </c>
      <c r="F27" s="278">
        <v>2.3897099999999998E-2</v>
      </c>
      <c r="G27" s="278">
        <v>0</v>
      </c>
      <c r="H27" s="278">
        <v>2.3897099999999998E-2</v>
      </c>
      <c r="I27" s="278">
        <v>3.86496803</v>
      </c>
      <c r="J27" s="278">
        <v>2.5557197200000004</v>
      </c>
      <c r="K27" s="278">
        <v>1.30269754</v>
      </c>
      <c r="L27" s="278">
        <v>2.3491049999999999E-2</v>
      </c>
      <c r="M27" s="278">
        <v>0</v>
      </c>
      <c r="N27" s="278">
        <v>2.3491049999999999E-2</v>
      </c>
      <c r="O27" s="288"/>
      <c r="P27" s="278">
        <v>711.87029642999994</v>
      </c>
      <c r="Q27" s="278">
        <v>4.0623999999999999E-4</v>
      </c>
    </row>
    <row r="28" spans="1:17">
      <c r="A28" s="279" t="s">
        <v>437</v>
      </c>
      <c r="B28" s="280" t="s">
        <v>419</v>
      </c>
      <c r="C28" s="278">
        <v>1387.05116879</v>
      </c>
      <c r="D28" s="278">
        <v>1051.4717830900001</v>
      </c>
      <c r="E28" s="278">
        <v>36.151860749999997</v>
      </c>
      <c r="F28" s="278">
        <v>0</v>
      </c>
      <c r="G28" s="278">
        <v>0</v>
      </c>
      <c r="H28" s="278">
        <v>0</v>
      </c>
      <c r="I28" s="278">
        <v>3.38405713</v>
      </c>
      <c r="J28" s="278">
        <v>0.84869618999999996</v>
      </c>
      <c r="K28" s="278">
        <v>2.5247497499999998</v>
      </c>
      <c r="L28" s="278">
        <v>0</v>
      </c>
      <c r="M28" s="278">
        <v>0</v>
      </c>
      <c r="N28" s="278">
        <v>0</v>
      </c>
      <c r="O28" s="288"/>
      <c r="P28" s="278">
        <v>379.20488388999996</v>
      </c>
      <c r="Q28" s="278">
        <v>0</v>
      </c>
    </row>
    <row r="29" spans="1:17">
      <c r="A29" s="279" t="s">
        <v>438</v>
      </c>
      <c r="B29" s="280" t="s">
        <v>421</v>
      </c>
      <c r="C29" s="278">
        <v>2633.02195996</v>
      </c>
      <c r="D29" s="278">
        <v>1779.73678193</v>
      </c>
      <c r="E29" s="278">
        <v>136.41621794999998</v>
      </c>
      <c r="F29" s="278">
        <v>2.8919359399999998</v>
      </c>
      <c r="G29" s="278">
        <v>0</v>
      </c>
      <c r="H29" s="278">
        <v>2.88863146</v>
      </c>
      <c r="I29" s="278">
        <v>9.2788449100000001</v>
      </c>
      <c r="J29" s="278">
        <v>5.8132768200000005</v>
      </c>
      <c r="K29" s="278">
        <v>3.4495936700000001</v>
      </c>
      <c r="L29" s="278">
        <v>1.09755924</v>
      </c>
      <c r="M29" s="278">
        <v>0</v>
      </c>
      <c r="N29" s="278">
        <v>1.09755924</v>
      </c>
      <c r="O29" s="288"/>
      <c r="P29" s="278">
        <v>135.61959553999998</v>
      </c>
      <c r="Q29" s="278">
        <v>0.28808053</v>
      </c>
    </row>
    <row r="30" spans="1:17">
      <c r="A30" s="279" t="s">
        <v>439</v>
      </c>
      <c r="B30" s="280" t="s">
        <v>423</v>
      </c>
      <c r="C30" s="278">
        <v>49586.609062609998</v>
      </c>
      <c r="D30" s="278">
        <v>33332.813591799997</v>
      </c>
      <c r="E30" s="278">
        <v>3871.4940351599998</v>
      </c>
      <c r="F30" s="278">
        <v>292.30572562000003</v>
      </c>
      <c r="G30" s="278">
        <v>0</v>
      </c>
      <c r="H30" s="278">
        <v>193.81965475999999</v>
      </c>
      <c r="I30" s="278">
        <v>240.28591347</v>
      </c>
      <c r="J30" s="278">
        <v>70.659143510000007</v>
      </c>
      <c r="K30" s="278">
        <v>167.55943246000001</v>
      </c>
      <c r="L30" s="278">
        <v>115.81145635</v>
      </c>
      <c r="M30" s="278">
        <v>0</v>
      </c>
      <c r="N30" s="278">
        <v>101.4364202</v>
      </c>
      <c r="O30" s="288"/>
      <c r="P30" s="278">
        <v>5390.8803163900002</v>
      </c>
      <c r="Q30" s="278">
        <v>52.102755219999999</v>
      </c>
    </row>
    <row r="31" spans="1:17">
      <c r="A31" s="279" t="s">
        <v>440</v>
      </c>
      <c r="B31" s="280" t="s">
        <v>426</v>
      </c>
      <c r="C31" s="278">
        <v>10851.74553943</v>
      </c>
      <c r="D31" s="278">
        <v>9975.7190409300001</v>
      </c>
      <c r="E31" s="278">
        <v>829.87117735000004</v>
      </c>
      <c r="F31" s="278">
        <v>24.189608360000001</v>
      </c>
      <c r="G31" s="278">
        <v>5.3923000000000003E-4</v>
      </c>
      <c r="H31" s="278">
        <v>23.005373089999999</v>
      </c>
      <c r="I31" s="278">
        <v>30.17933829</v>
      </c>
      <c r="J31" s="278">
        <v>9.9505531500000011</v>
      </c>
      <c r="K31" s="278">
        <v>20.142680160000001</v>
      </c>
      <c r="L31" s="278">
        <v>10.41835431</v>
      </c>
      <c r="M31" s="278">
        <v>2.0265999999999999E-4</v>
      </c>
      <c r="N31" s="278">
        <v>10.210080300000001</v>
      </c>
      <c r="O31" s="288"/>
      <c r="P31" s="278">
        <v>1085.01088222</v>
      </c>
      <c r="Q31" s="278">
        <v>4.5762468299999997</v>
      </c>
    </row>
    <row r="32" spans="1:17">
      <c r="A32" s="281" t="s">
        <v>441</v>
      </c>
      <c r="B32" s="282" t="s">
        <v>26</v>
      </c>
      <c r="C32" s="278">
        <v>392861.31025469</v>
      </c>
      <c r="D32" s="278">
        <v>339306.58076813997</v>
      </c>
      <c r="E32" s="278">
        <v>37680.088174409997</v>
      </c>
      <c r="F32" s="278">
        <v>5455.2501248400004</v>
      </c>
      <c r="G32" s="278">
        <v>0.61483975999999996</v>
      </c>
      <c r="H32" s="278">
        <v>5155.0447364800002</v>
      </c>
      <c r="I32" s="278">
        <v>-2137.0241970399998</v>
      </c>
      <c r="J32" s="278">
        <v>-526.45174386999997</v>
      </c>
      <c r="K32" s="278">
        <v>-1589.0457974200001</v>
      </c>
      <c r="L32" s="278">
        <v>-2448.8702821699999</v>
      </c>
      <c r="M32" s="278">
        <v>-5.0230699999999996E-2</v>
      </c>
      <c r="N32" s="278">
        <v>-2364.9055637000001</v>
      </c>
      <c r="O32" s="283">
        <v>-252.54660118000001</v>
      </c>
      <c r="P32" s="283">
        <v>166612.60231050997</v>
      </c>
      <c r="Q32" s="283">
        <v>2110.3756100699998</v>
      </c>
    </row>
    <row r="33" spans="1:17">
      <c r="A33" s="933"/>
      <c r="B33" s="933"/>
      <c r="C33" s="933"/>
      <c r="D33" s="933"/>
      <c r="E33" s="933"/>
      <c r="F33" s="933"/>
      <c r="G33" s="933"/>
      <c r="H33" s="933"/>
      <c r="I33" s="933"/>
      <c r="J33" s="933"/>
      <c r="K33" s="934"/>
      <c r="L33" s="934"/>
      <c r="M33" s="935"/>
      <c r="N33" s="935"/>
      <c r="O33" s="935"/>
      <c r="P33" s="935"/>
      <c r="Q33" s="935"/>
    </row>
    <row r="34" spans="1:17">
      <c r="A34" s="933"/>
      <c r="B34" s="933"/>
      <c r="C34" s="933"/>
      <c r="D34" s="933"/>
      <c r="E34" s="933"/>
      <c r="F34" s="933"/>
      <c r="G34" s="933"/>
      <c r="H34" s="933"/>
      <c r="I34" s="933"/>
      <c r="J34" s="933"/>
      <c r="K34" s="934"/>
      <c r="L34" s="934"/>
      <c r="M34" s="935"/>
      <c r="N34" s="935"/>
      <c r="O34" s="935"/>
      <c r="P34" s="935"/>
      <c r="Q34" s="935"/>
    </row>
    <row r="35" spans="1:17">
      <c r="A35" s="934"/>
      <c r="B35" s="934"/>
      <c r="C35" s="934"/>
      <c r="D35" s="934"/>
      <c r="E35" s="934"/>
      <c r="F35" s="934"/>
      <c r="G35" s="934"/>
      <c r="H35" s="934"/>
      <c r="I35" s="934"/>
      <c r="J35" s="934"/>
      <c r="K35" s="272"/>
      <c r="L35" s="272"/>
      <c r="M35" s="284"/>
      <c r="N35" s="284"/>
      <c r="O35" s="284"/>
      <c r="P35" s="284"/>
      <c r="Q35" s="284"/>
    </row>
    <row r="36" spans="1:17">
      <c r="A36" s="933"/>
      <c r="B36" s="933"/>
      <c r="C36" s="933"/>
      <c r="D36" s="933"/>
      <c r="E36" s="933"/>
      <c r="F36" s="933"/>
      <c r="G36" s="933"/>
      <c r="H36" s="933"/>
      <c r="I36" s="933"/>
      <c r="J36" s="933"/>
      <c r="K36" s="272"/>
      <c r="L36" s="272"/>
      <c r="M36" s="284"/>
      <c r="N36" s="284"/>
      <c r="O36" s="284"/>
      <c r="P36" s="284"/>
      <c r="Q36" s="284"/>
    </row>
    <row r="37" spans="1:17">
      <c r="A37" s="930"/>
      <c r="B37" s="930"/>
      <c r="C37" s="930"/>
      <c r="D37" s="930"/>
      <c r="E37" s="930"/>
      <c r="F37" s="930"/>
      <c r="G37" s="930"/>
      <c r="H37" s="930"/>
      <c r="I37" s="930"/>
      <c r="J37" s="930"/>
      <c r="K37" s="930"/>
      <c r="L37" s="930"/>
      <c r="M37" s="930"/>
      <c r="N37" s="930"/>
      <c r="O37" s="930"/>
      <c r="P37" s="930"/>
      <c r="Q37" s="930"/>
    </row>
    <row r="38" spans="1:17">
      <c r="A38" s="930"/>
      <c r="B38" s="930"/>
      <c r="C38" s="930"/>
      <c r="D38" s="930"/>
      <c r="E38" s="930"/>
      <c r="F38" s="930"/>
      <c r="G38" s="930"/>
      <c r="H38" s="930"/>
      <c r="I38" s="930"/>
      <c r="J38" s="930"/>
      <c r="K38" s="930"/>
      <c r="L38" s="930"/>
      <c r="M38" s="930"/>
      <c r="N38" s="930"/>
      <c r="O38" s="930"/>
      <c r="P38" s="930"/>
      <c r="Q38" s="930"/>
    </row>
    <row r="39" spans="1:17">
      <c r="A39" s="930"/>
      <c r="B39" s="930"/>
      <c r="C39" s="930"/>
      <c r="D39" s="930"/>
      <c r="E39" s="930"/>
      <c r="F39" s="930"/>
      <c r="G39" s="930"/>
      <c r="H39" s="930"/>
      <c r="I39" s="930"/>
      <c r="J39" s="930"/>
      <c r="K39" s="930"/>
      <c r="L39" s="930"/>
      <c r="M39" s="930"/>
      <c r="N39" s="930"/>
      <c r="O39" s="930"/>
      <c r="P39" s="930"/>
      <c r="Q39" s="930"/>
    </row>
    <row r="40" spans="1:17" ht="60" customHeight="1">
      <c r="A40" s="930"/>
      <c r="B40" s="930"/>
      <c r="C40" s="930"/>
      <c r="D40" s="930"/>
      <c r="E40" s="930"/>
      <c r="F40" s="930"/>
      <c r="G40" s="930"/>
      <c r="H40" s="930"/>
      <c r="I40" s="930"/>
      <c r="J40" s="930"/>
      <c r="K40" s="930"/>
      <c r="L40" s="930"/>
      <c r="M40" s="930"/>
      <c r="N40" s="930"/>
      <c r="O40" s="930"/>
      <c r="P40" s="930"/>
      <c r="Q40" s="930"/>
    </row>
    <row r="41" spans="1:17" ht="24" customHeight="1">
      <c r="A41" s="931"/>
      <c r="B41" s="931"/>
      <c r="C41" s="931"/>
      <c r="D41" s="931"/>
      <c r="E41" s="931"/>
      <c r="F41" s="931"/>
      <c r="G41" s="931"/>
      <c r="H41" s="931"/>
      <c r="I41" s="931"/>
      <c r="J41" s="931"/>
      <c r="K41" s="931"/>
      <c r="L41" s="931"/>
      <c r="M41" s="931"/>
      <c r="N41" s="931"/>
      <c r="O41" s="931"/>
      <c r="P41" s="931"/>
      <c r="Q41" s="931"/>
    </row>
    <row r="42" spans="1:17" ht="24" customHeight="1">
      <c r="A42" s="928"/>
      <c r="B42" s="928"/>
      <c r="C42" s="928"/>
      <c r="D42" s="928"/>
      <c r="E42" s="928"/>
      <c r="F42" s="928"/>
      <c r="G42" s="928"/>
      <c r="H42" s="928"/>
      <c r="I42" s="928"/>
      <c r="J42" s="928"/>
      <c r="K42" s="928"/>
      <c r="L42" s="928"/>
      <c r="M42" s="928"/>
      <c r="N42" s="928"/>
      <c r="O42" s="928"/>
      <c r="P42" s="928"/>
      <c r="Q42" s="928"/>
    </row>
    <row r="43" spans="1:17">
      <c r="A43" s="932"/>
      <c r="B43" s="932"/>
      <c r="C43" s="932"/>
      <c r="D43" s="932"/>
      <c r="E43" s="932"/>
      <c r="F43" s="932"/>
      <c r="G43" s="932"/>
      <c r="H43" s="932"/>
      <c r="I43" s="932"/>
      <c r="J43" s="932"/>
      <c r="K43" s="932"/>
      <c r="L43" s="932"/>
      <c r="M43" s="932"/>
      <c r="N43" s="932"/>
      <c r="O43" s="932"/>
      <c r="P43" s="932"/>
      <c r="Q43" s="932"/>
    </row>
    <row r="44" spans="1:17" ht="24" customHeight="1">
      <c r="A44" s="927"/>
      <c r="B44" s="927"/>
      <c r="C44" s="927"/>
      <c r="D44" s="927"/>
      <c r="E44" s="927"/>
      <c r="F44" s="927"/>
      <c r="G44" s="927"/>
      <c r="H44" s="927"/>
      <c r="I44" s="927"/>
      <c r="J44" s="927"/>
      <c r="K44" s="927"/>
      <c r="L44" s="927"/>
      <c r="M44" s="927"/>
      <c r="N44" s="927"/>
      <c r="O44" s="927"/>
      <c r="P44" s="927"/>
      <c r="Q44" s="927"/>
    </row>
    <row r="45" spans="1:17">
      <c r="A45" s="928"/>
      <c r="B45" s="928"/>
      <c r="C45" s="928"/>
      <c r="D45" s="928"/>
      <c r="E45" s="928"/>
      <c r="F45" s="928"/>
      <c r="G45" s="928"/>
      <c r="H45" s="928"/>
      <c r="I45" s="928"/>
      <c r="J45" s="928"/>
      <c r="K45" s="928"/>
      <c r="L45" s="928"/>
      <c r="M45" s="928"/>
      <c r="N45" s="928"/>
      <c r="O45" s="928"/>
      <c r="P45" s="928"/>
      <c r="Q45" s="928"/>
    </row>
    <row r="46" spans="1:17">
      <c r="A46" s="929"/>
      <c r="B46" s="929"/>
      <c r="C46" s="929"/>
      <c r="D46" s="929"/>
      <c r="E46" s="929"/>
      <c r="F46" s="929"/>
      <c r="G46" s="929"/>
      <c r="H46" s="929"/>
      <c r="I46" s="929"/>
      <c r="J46" s="929"/>
      <c r="K46" s="929"/>
      <c r="L46" s="929"/>
      <c r="M46" s="929"/>
      <c r="N46" s="929"/>
      <c r="O46" s="929"/>
      <c r="P46" s="929"/>
      <c r="Q46" s="929"/>
    </row>
    <row r="47" spans="1:17">
      <c r="A47" s="928"/>
      <c r="B47" s="928"/>
      <c r="C47" s="928"/>
      <c r="D47" s="928"/>
      <c r="E47" s="928"/>
      <c r="F47" s="928"/>
      <c r="G47" s="928"/>
      <c r="H47" s="928"/>
      <c r="I47" s="928"/>
      <c r="J47" s="928"/>
      <c r="K47" s="928"/>
      <c r="L47" s="928"/>
      <c r="M47" s="928"/>
      <c r="N47" s="928"/>
      <c r="O47" s="928"/>
      <c r="P47" s="928"/>
      <c r="Q47" s="928"/>
    </row>
  </sheetData>
  <mergeCells count="32">
    <mergeCell ref="C7:H7"/>
    <mergeCell ref="I7:N7"/>
    <mergeCell ref="O7:O9"/>
    <mergeCell ref="P7:Q7"/>
    <mergeCell ref="C8:E8"/>
    <mergeCell ref="F8:H8"/>
    <mergeCell ref="I8:K8"/>
    <mergeCell ref="L8:N8"/>
    <mergeCell ref="P8:P9"/>
    <mergeCell ref="Q8:Q9"/>
    <mergeCell ref="A37:Q37"/>
    <mergeCell ref="A33:J33"/>
    <mergeCell ref="K33:K34"/>
    <mergeCell ref="L33:L34"/>
    <mergeCell ref="M33:M34"/>
    <mergeCell ref="N33:N34"/>
    <mergeCell ref="O33:O34"/>
    <mergeCell ref="P33:P34"/>
    <mergeCell ref="Q33:Q34"/>
    <mergeCell ref="A34:J34"/>
    <mergeCell ref="A35:J35"/>
    <mergeCell ref="A36:J36"/>
    <mergeCell ref="A44:Q44"/>
    <mergeCell ref="A45:Q45"/>
    <mergeCell ref="A46:Q46"/>
    <mergeCell ref="A47:Q47"/>
    <mergeCell ref="A38:Q38"/>
    <mergeCell ref="A39:Q39"/>
    <mergeCell ref="A40:Q40"/>
    <mergeCell ref="A41:Q41"/>
    <mergeCell ref="A42:Q42"/>
    <mergeCell ref="A43:Q43"/>
  </mergeCells>
  <hyperlinks>
    <hyperlink ref="A1" location="Index!B5" display="&lt;- back" xr:uid="{D0B79E07-7CB2-4099-A452-AADFF29EBA95}"/>
  </hyperlinks>
  <pageMargins left="0.7" right="0.7" top="0.75" bottom="0.75" header="0.3" footer="0.3"/>
  <pageSetup paperSize="9" orientation="portrait"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93CF2E-965F-41F7-B616-8EF756DD3BDA}">
  <sheetPr>
    <pageSetUpPr fitToPage="1"/>
  </sheetPr>
  <dimension ref="A1:H11"/>
  <sheetViews>
    <sheetView showGridLines="0" zoomScale="80" zoomScaleNormal="80" workbookViewId="0"/>
  </sheetViews>
  <sheetFormatPr defaultColWidth="8.88671875" defaultRowHeight="13.2"/>
  <cols>
    <col min="1" max="1" width="6.109375" style="9" customWidth="1"/>
    <col min="2" max="2" width="27" style="9" customWidth="1"/>
    <col min="3" max="8" width="16.6640625" style="9" customWidth="1"/>
    <col min="9" max="16384" width="8.88671875" style="9"/>
  </cols>
  <sheetData>
    <row r="1" spans="1:8">
      <c r="A1" s="38" t="s">
        <v>991</v>
      </c>
    </row>
    <row r="3" spans="1:8" ht="24" customHeight="1">
      <c r="A3" s="83" t="s">
        <v>1205</v>
      </c>
    </row>
    <row r="4" spans="1:8" ht="12.6" customHeight="1">
      <c r="A4" s="83"/>
    </row>
    <row r="5" spans="1:8">
      <c r="A5" s="289"/>
      <c r="H5" s="43" t="s">
        <v>993</v>
      </c>
    </row>
    <row r="6" spans="1:8">
      <c r="A6" s="289"/>
      <c r="C6" s="32" t="s">
        <v>58</v>
      </c>
      <c r="D6" s="32" t="s">
        <v>57</v>
      </c>
      <c r="E6" s="32" t="s">
        <v>56</v>
      </c>
      <c r="F6" s="32" t="s">
        <v>59</v>
      </c>
      <c r="G6" s="32" t="s">
        <v>60</v>
      </c>
      <c r="H6" s="32" t="s">
        <v>107</v>
      </c>
    </row>
    <row r="7" spans="1:8">
      <c r="C7" s="943" t="s">
        <v>741</v>
      </c>
      <c r="D7" s="943"/>
      <c r="E7" s="943"/>
      <c r="F7" s="943"/>
      <c r="G7" s="943"/>
      <c r="H7" s="943"/>
    </row>
    <row r="8" spans="1:8" ht="42" customHeight="1">
      <c r="C8" s="31" t="s">
        <v>742</v>
      </c>
      <c r="D8" s="31" t="s">
        <v>743</v>
      </c>
      <c r="E8" s="31" t="s">
        <v>744</v>
      </c>
      <c r="F8" s="31" t="s">
        <v>745</v>
      </c>
      <c r="G8" s="31" t="s">
        <v>746</v>
      </c>
      <c r="H8" s="31" t="s">
        <v>26</v>
      </c>
    </row>
    <row r="9" spans="1:8">
      <c r="A9" s="212">
        <v>1</v>
      </c>
      <c r="B9" s="291" t="s">
        <v>414</v>
      </c>
      <c r="C9" s="165">
        <v>7533.0789722999998</v>
      </c>
      <c r="D9" s="165">
        <v>53877.092269980007</v>
      </c>
      <c r="E9" s="165">
        <v>51098.170584259999</v>
      </c>
      <c r="F9" s="165">
        <v>133406.23194400998</v>
      </c>
      <c r="G9" s="165">
        <v>466.13784587999999</v>
      </c>
      <c r="H9" s="165">
        <v>246380.71161643</v>
      </c>
    </row>
    <row r="10" spans="1:8">
      <c r="A10" s="212">
        <v>2</v>
      </c>
      <c r="B10" s="291" t="s">
        <v>725</v>
      </c>
      <c r="C10" s="165">
        <v>195.50449888</v>
      </c>
      <c r="D10" s="165">
        <v>9312.4929186499994</v>
      </c>
      <c r="E10" s="165">
        <v>27365.85513824</v>
      </c>
      <c r="F10" s="165">
        <v>24010.508281450002</v>
      </c>
      <c r="G10" s="165">
        <v>4.0132058199999996</v>
      </c>
      <c r="H10" s="165">
        <v>60888.374043039999</v>
      </c>
    </row>
    <row r="11" spans="1:8">
      <c r="A11" s="292">
        <v>3</v>
      </c>
      <c r="B11" s="293" t="s">
        <v>26</v>
      </c>
      <c r="C11" s="165">
        <v>7728.5834711799998</v>
      </c>
      <c r="D11" s="165">
        <v>63189.585188630008</v>
      </c>
      <c r="E11" s="165">
        <v>78464.025722499995</v>
      </c>
      <c r="F11" s="165">
        <v>157416.74022545997</v>
      </c>
      <c r="G11" s="165">
        <v>470.15105169999998</v>
      </c>
      <c r="H11" s="165">
        <v>307269.08565947</v>
      </c>
    </row>
  </sheetData>
  <mergeCells count="1">
    <mergeCell ref="C7:H7"/>
  </mergeCells>
  <hyperlinks>
    <hyperlink ref="A1" location="Index!B5" display="&lt;- back" xr:uid="{5C7DE213-EE64-4EE2-9E09-0A9B29B74B0C}"/>
  </hyperlinks>
  <pageMargins left="0.70866141732283472" right="0.70866141732283472" top="0.74803149606299213" bottom="0.74803149606299213" header="0.31496062992125984" footer="0.31496062992125984"/>
  <pageSetup paperSize="9" scale="80" orientation="landscape" r:id="rId1"/>
  <headerFooter>
    <oddHeader>&amp;CEN
Annex XV</oddHeader>
    <oddFooter>&amp;C&amp;P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90FC0-806E-4B55-B000-83D59718E073}">
  <sheetPr>
    <pageSetUpPr fitToPage="1"/>
  </sheetPr>
  <dimension ref="A1:C13"/>
  <sheetViews>
    <sheetView showGridLines="0" zoomScale="80" zoomScaleNormal="80" workbookViewId="0"/>
  </sheetViews>
  <sheetFormatPr defaultColWidth="9.109375" defaultRowHeight="13.2"/>
  <cols>
    <col min="1" max="1" width="5.88671875" style="294" customWidth="1"/>
    <col min="2" max="2" width="58.5546875" style="294" customWidth="1"/>
    <col min="3" max="3" width="26" style="294" customWidth="1"/>
    <col min="4" max="4" width="9.109375" style="294"/>
    <col min="5" max="5" width="3.33203125" style="294" customWidth="1"/>
    <col min="6" max="16384" width="9.109375" style="294"/>
  </cols>
  <sheetData>
    <row r="1" spans="1:3">
      <c r="A1" s="38" t="s">
        <v>991</v>
      </c>
    </row>
    <row r="3" spans="1:3" ht="24" customHeight="1">
      <c r="A3" s="83" t="s">
        <v>1206</v>
      </c>
    </row>
    <row r="4" spans="1:3" ht="14.4" customHeight="1">
      <c r="A4" s="83"/>
    </row>
    <row r="5" spans="1:3">
      <c r="A5" s="295"/>
      <c r="C5" s="43" t="s">
        <v>993</v>
      </c>
    </row>
    <row r="6" spans="1:3">
      <c r="A6" s="295"/>
      <c r="C6" s="300" t="s">
        <v>58</v>
      </c>
    </row>
    <row r="7" spans="1:3">
      <c r="A7" s="295"/>
      <c r="C7" s="300" t="s">
        <v>446</v>
      </c>
    </row>
    <row r="8" spans="1:3" ht="16.8" customHeight="1">
      <c r="A8" s="296" t="s">
        <v>214</v>
      </c>
      <c r="B8" s="15" t="s">
        <v>442</v>
      </c>
      <c r="C8" s="297">
        <v>4787.443993150001</v>
      </c>
    </row>
    <row r="9" spans="1:3" ht="16.8" customHeight="1">
      <c r="A9" s="298" t="s">
        <v>216</v>
      </c>
      <c r="B9" s="14" t="s">
        <v>443</v>
      </c>
      <c r="C9" s="299">
        <v>1898.6710056234076</v>
      </c>
    </row>
    <row r="10" spans="1:3" ht="16.8" customHeight="1">
      <c r="A10" s="298" t="s">
        <v>416</v>
      </c>
      <c r="B10" s="301" t="s">
        <v>444</v>
      </c>
      <c r="C10" s="299">
        <v>-1557.5206132034089</v>
      </c>
    </row>
    <row r="11" spans="1:3" ht="16.8" customHeight="1">
      <c r="A11" s="298" t="s">
        <v>418</v>
      </c>
      <c r="B11" s="301" t="s">
        <v>1207</v>
      </c>
      <c r="C11" s="299">
        <v>-148.0248526</v>
      </c>
    </row>
    <row r="12" spans="1:3" ht="16.8" customHeight="1">
      <c r="A12" s="298" t="s">
        <v>420</v>
      </c>
      <c r="B12" s="301" t="s">
        <v>1208</v>
      </c>
      <c r="C12" s="299">
        <v>-1409.4957606034091</v>
      </c>
    </row>
    <row r="13" spans="1:3" ht="16.8" customHeight="1">
      <c r="A13" s="296" t="s">
        <v>422</v>
      </c>
      <c r="B13" s="15" t="s">
        <v>445</v>
      </c>
      <c r="C13" s="299">
        <v>5128.5943855699998</v>
      </c>
    </row>
  </sheetData>
  <hyperlinks>
    <hyperlink ref="A1" location="Index!B5" display="&lt;- back" xr:uid="{0516D113-292C-4516-BB28-82BFD035E9D6}"/>
  </hyperlinks>
  <pageMargins left="0.70866141732283472" right="0.70866141732283472" top="0.74803149606299213" bottom="0.74803149606299213" header="0.31496062992125984" footer="0.31496062992125984"/>
  <pageSetup paperSize="9" orientation="landscape" r:id="rId1"/>
  <headerFooter>
    <oddFooter>&amp;C&amp;P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CA29D4-30DC-4364-B371-DE472DFEBF7F}">
  <dimension ref="A1:J67"/>
  <sheetViews>
    <sheetView showGridLines="0" zoomScale="80" zoomScaleNormal="80" workbookViewId="0"/>
  </sheetViews>
  <sheetFormatPr defaultColWidth="9.109375" defaultRowHeight="13.2"/>
  <cols>
    <col min="1" max="1" width="9.109375" style="9"/>
    <col min="2" max="2" width="37.5546875" style="9" customWidth="1"/>
    <col min="3" max="3" width="20" style="9" customWidth="1"/>
    <col min="4" max="4" width="22.6640625" style="9" customWidth="1"/>
    <col min="5" max="5" width="15" style="9" customWidth="1"/>
    <col min="6" max="6" width="19" style="9" customWidth="1"/>
    <col min="7" max="7" width="20.44140625" style="9" customWidth="1"/>
    <col min="8" max="8" width="22" style="9" customWidth="1"/>
    <col min="9" max="9" width="20.33203125" style="9" customWidth="1"/>
    <col min="10" max="10" width="46.6640625" style="9" customWidth="1"/>
    <col min="11" max="16384" width="9.109375" style="9"/>
  </cols>
  <sheetData>
    <row r="1" spans="1:10">
      <c r="A1" s="38" t="s">
        <v>991</v>
      </c>
    </row>
    <row r="3" spans="1:10" ht="24" customHeight="1">
      <c r="A3" s="83" t="s">
        <v>1209</v>
      </c>
      <c r="B3" s="52"/>
      <c r="C3" s="52"/>
      <c r="D3" s="52"/>
      <c r="E3" s="52"/>
      <c r="F3" s="52"/>
    </row>
    <row r="5" spans="1:10">
      <c r="J5" s="43" t="s">
        <v>993</v>
      </c>
    </row>
    <row r="6" spans="1:10">
      <c r="A6" s="613"/>
      <c r="B6" s="614"/>
      <c r="C6" s="32" t="s">
        <v>58</v>
      </c>
      <c r="D6" s="32" t="s">
        <v>57</v>
      </c>
      <c r="E6" s="32" t="s">
        <v>56</v>
      </c>
      <c r="F6" s="32" t="s">
        <v>59</v>
      </c>
      <c r="G6" s="32" t="s">
        <v>60</v>
      </c>
      <c r="H6" s="32" t="s">
        <v>107</v>
      </c>
      <c r="I6" s="32" t="s">
        <v>108</v>
      </c>
      <c r="J6" s="32" t="s">
        <v>109</v>
      </c>
    </row>
    <row r="7" spans="1:10" ht="58.2" customHeight="1">
      <c r="A7" s="613"/>
      <c r="B7" s="614"/>
      <c r="C7" s="948" t="s">
        <v>1210</v>
      </c>
      <c r="D7" s="949"/>
      <c r="E7" s="949"/>
      <c r="F7" s="950"/>
      <c r="G7" s="948" t="s">
        <v>406</v>
      </c>
      <c r="H7" s="950"/>
      <c r="I7" s="951" t="s">
        <v>451</v>
      </c>
      <c r="J7" s="952"/>
    </row>
    <row r="8" spans="1:10" ht="23.25" customHeight="1">
      <c r="A8" s="613"/>
      <c r="B8" s="614"/>
      <c r="C8" s="953" t="s">
        <v>452</v>
      </c>
      <c r="D8" s="955" t="s">
        <v>453</v>
      </c>
      <c r="E8" s="955"/>
      <c r="F8" s="955"/>
      <c r="G8" s="953" t="s">
        <v>454</v>
      </c>
      <c r="H8" s="953" t="s">
        <v>455</v>
      </c>
      <c r="I8" s="313"/>
      <c r="J8" s="953" t="s">
        <v>456</v>
      </c>
    </row>
    <row r="9" spans="1:10" ht="34.200000000000003" customHeight="1">
      <c r="A9" s="615"/>
      <c r="B9" s="616"/>
      <c r="C9" s="954"/>
      <c r="D9" s="314"/>
      <c r="E9" s="20" t="s">
        <v>457</v>
      </c>
      <c r="F9" s="315" t="s">
        <v>458</v>
      </c>
      <c r="G9" s="954"/>
      <c r="H9" s="954"/>
      <c r="I9" s="313"/>
      <c r="J9" s="954"/>
    </row>
    <row r="10" spans="1:10" ht="33" customHeight="1">
      <c r="A10" s="276" t="s">
        <v>412</v>
      </c>
      <c r="B10" s="305" t="s">
        <v>413</v>
      </c>
      <c r="C10" s="306">
        <v>0</v>
      </c>
      <c r="D10" s="306">
        <v>0</v>
      </c>
      <c r="E10" s="306">
        <v>0</v>
      </c>
      <c r="F10" s="306">
        <v>0</v>
      </c>
      <c r="G10" s="306">
        <v>0</v>
      </c>
      <c r="H10" s="306">
        <v>0</v>
      </c>
      <c r="I10" s="306">
        <v>0</v>
      </c>
      <c r="J10" s="306">
        <v>0</v>
      </c>
    </row>
    <row r="11" spans="1:10">
      <c r="A11" s="276" t="s">
        <v>214</v>
      </c>
      <c r="B11" s="305" t="s">
        <v>414</v>
      </c>
      <c r="C11" s="306">
        <v>2947.2612356199998</v>
      </c>
      <c r="D11" s="306">
        <v>1896.9717042</v>
      </c>
      <c r="E11" s="306">
        <v>1896.97170422</v>
      </c>
      <c r="F11" s="306">
        <v>1895.1525220799999</v>
      </c>
      <c r="G11" s="306">
        <v>-132.12382733999999</v>
      </c>
      <c r="H11" s="306">
        <v>-738.73429909000004</v>
      </c>
      <c r="I11" s="306">
        <v>2796.7769576599999</v>
      </c>
      <c r="J11" s="306">
        <v>897.70700488</v>
      </c>
    </row>
    <row r="12" spans="1:10">
      <c r="A12" s="279" t="s">
        <v>216</v>
      </c>
      <c r="B12" s="307" t="s">
        <v>459</v>
      </c>
      <c r="C12" s="306">
        <v>0</v>
      </c>
      <c r="D12" s="306">
        <v>0</v>
      </c>
      <c r="E12" s="306">
        <v>0</v>
      </c>
      <c r="F12" s="306">
        <v>0</v>
      </c>
      <c r="G12" s="306">
        <v>0</v>
      </c>
      <c r="H12" s="306">
        <v>0</v>
      </c>
      <c r="I12" s="306">
        <v>0</v>
      </c>
      <c r="J12" s="306">
        <v>0</v>
      </c>
    </row>
    <row r="13" spans="1:10">
      <c r="A13" s="279" t="s">
        <v>416</v>
      </c>
      <c r="B13" s="307" t="s">
        <v>460</v>
      </c>
      <c r="C13" s="306">
        <v>1.03429189</v>
      </c>
      <c r="D13" s="306">
        <v>0.29836235999999999</v>
      </c>
      <c r="E13" s="306">
        <v>0.29836236999999999</v>
      </c>
      <c r="F13" s="306">
        <v>0.29836236999999999</v>
      </c>
      <c r="G13" s="306">
        <v>-0.15052256999999999</v>
      </c>
      <c r="H13" s="306">
        <v>-0.14459928</v>
      </c>
      <c r="I13" s="306">
        <v>0.21426094000000001</v>
      </c>
      <c r="J13" s="306">
        <v>0.11757921</v>
      </c>
    </row>
    <row r="14" spans="1:10">
      <c r="A14" s="279" t="s">
        <v>418</v>
      </c>
      <c r="B14" s="307" t="s">
        <v>461</v>
      </c>
      <c r="C14" s="306">
        <v>0</v>
      </c>
      <c r="D14" s="306">
        <v>0</v>
      </c>
      <c r="E14" s="306">
        <v>0</v>
      </c>
      <c r="F14" s="306">
        <v>0</v>
      </c>
      <c r="G14" s="306">
        <v>0</v>
      </c>
      <c r="H14" s="306">
        <v>0</v>
      </c>
      <c r="I14" s="306">
        <v>0</v>
      </c>
      <c r="J14" s="306">
        <v>0</v>
      </c>
    </row>
    <row r="15" spans="1:10">
      <c r="A15" s="279" t="s">
        <v>420</v>
      </c>
      <c r="B15" s="307" t="s">
        <v>462</v>
      </c>
      <c r="C15" s="306">
        <v>10.177288109999999</v>
      </c>
      <c r="D15" s="306">
        <v>48.648292060000003</v>
      </c>
      <c r="E15" s="306">
        <v>48.648292060000003</v>
      </c>
      <c r="F15" s="306">
        <v>48.648292060000003</v>
      </c>
      <c r="G15" s="306">
        <v>-0.43213354999999998</v>
      </c>
      <c r="H15" s="306">
        <v>-13.658228529999999</v>
      </c>
      <c r="I15" s="306">
        <v>27.975014870000003</v>
      </c>
      <c r="J15" s="306">
        <v>20.333230710000002</v>
      </c>
    </row>
    <row r="16" spans="1:10">
      <c r="A16" s="279" t="s">
        <v>422</v>
      </c>
      <c r="B16" s="307" t="s">
        <v>463</v>
      </c>
      <c r="C16" s="306">
        <v>1956.9616514200002</v>
      </c>
      <c r="D16" s="306">
        <v>1227.89131533</v>
      </c>
      <c r="E16" s="306">
        <v>1227.8913153399999</v>
      </c>
      <c r="F16" s="306">
        <v>1227.8913153399999</v>
      </c>
      <c r="G16" s="306">
        <v>-99.494792560000008</v>
      </c>
      <c r="H16" s="306">
        <v>-449.15953926999998</v>
      </c>
      <c r="I16" s="306">
        <v>1769.3728724100001</v>
      </c>
      <c r="J16" s="306">
        <v>604.87823078999998</v>
      </c>
    </row>
    <row r="17" spans="1:10">
      <c r="A17" s="279" t="s">
        <v>424</v>
      </c>
      <c r="B17" s="307" t="s">
        <v>464</v>
      </c>
      <c r="C17" s="306">
        <v>979.0880042</v>
      </c>
      <c r="D17" s="306">
        <v>620.13373445000002</v>
      </c>
      <c r="E17" s="306">
        <v>620.13373445000002</v>
      </c>
      <c r="F17" s="306">
        <v>618.31455230999995</v>
      </c>
      <c r="G17" s="306">
        <v>-32.046378660000002</v>
      </c>
      <c r="H17" s="306">
        <v>-275.77193201</v>
      </c>
      <c r="I17" s="306">
        <v>999.21480944000007</v>
      </c>
      <c r="J17" s="306">
        <v>272.37796417000004</v>
      </c>
    </row>
    <row r="18" spans="1:10">
      <c r="A18" s="276" t="s">
        <v>425</v>
      </c>
      <c r="B18" s="305" t="s">
        <v>428</v>
      </c>
      <c r="C18" s="306">
        <v>0</v>
      </c>
      <c r="D18" s="306">
        <v>0</v>
      </c>
      <c r="E18" s="306">
        <v>0</v>
      </c>
      <c r="F18" s="306">
        <v>0</v>
      </c>
      <c r="G18" s="306">
        <v>0</v>
      </c>
      <c r="H18" s="306">
        <v>0</v>
      </c>
      <c r="I18" s="306">
        <v>0</v>
      </c>
      <c r="J18" s="306">
        <v>0</v>
      </c>
    </row>
    <row r="19" spans="1:10">
      <c r="A19" s="308" t="s">
        <v>427</v>
      </c>
      <c r="B19" s="309" t="s">
        <v>465</v>
      </c>
      <c r="C19" s="310">
        <v>204.17924169999998</v>
      </c>
      <c r="D19" s="310">
        <v>70.612915939999993</v>
      </c>
      <c r="E19" s="310">
        <v>70.612915939999993</v>
      </c>
      <c r="F19" s="310">
        <v>68.69249542</v>
      </c>
      <c r="G19" s="310">
        <v>7.8657254100000005</v>
      </c>
      <c r="H19" s="310">
        <v>20.458772800000002</v>
      </c>
      <c r="I19" s="310">
        <v>34.834290009999997</v>
      </c>
      <c r="J19" s="310">
        <v>13.934487750000001</v>
      </c>
    </row>
    <row r="20" spans="1:10">
      <c r="A20" s="311">
        <v>100</v>
      </c>
      <c r="B20" s="312" t="s">
        <v>26</v>
      </c>
      <c r="C20" s="310">
        <v>3151.4404773199999</v>
      </c>
      <c r="D20" s="310">
        <v>1967.5846201400002</v>
      </c>
      <c r="E20" s="310">
        <v>1967.58462016</v>
      </c>
      <c r="F20" s="310">
        <v>1963.8450175</v>
      </c>
      <c r="G20" s="310">
        <v>-139.98955275</v>
      </c>
      <c r="H20" s="310">
        <v>-759.19307188999994</v>
      </c>
      <c r="I20" s="310">
        <v>2831.61124767</v>
      </c>
      <c r="J20" s="310">
        <v>911.64149263000002</v>
      </c>
    </row>
    <row r="22" spans="1:10">
      <c r="A22" s="956"/>
      <c r="B22" s="956"/>
    </row>
    <row r="24" spans="1:10">
      <c r="A24" s="956"/>
      <c r="B24" s="956"/>
    </row>
    <row r="25" spans="1:10" ht="36" customHeight="1">
      <c r="A25" s="946"/>
      <c r="B25" s="946"/>
      <c r="C25" s="946"/>
      <c r="D25" s="946"/>
      <c r="E25" s="946"/>
      <c r="F25" s="946"/>
      <c r="G25" s="946"/>
      <c r="H25" s="946"/>
      <c r="I25" s="946"/>
      <c r="J25" s="946"/>
    </row>
    <row r="26" spans="1:10">
      <c r="A26" s="957"/>
      <c r="B26" s="957"/>
      <c r="C26" s="957"/>
      <c r="D26" s="957"/>
      <c r="E26" s="957"/>
      <c r="F26" s="957"/>
      <c r="G26" s="957"/>
      <c r="H26" s="957"/>
      <c r="I26" s="957"/>
      <c r="J26" s="957"/>
    </row>
    <row r="27" spans="1:10" ht="36" customHeight="1">
      <c r="A27" s="946"/>
      <c r="B27" s="946"/>
      <c r="C27" s="946"/>
      <c r="D27" s="946"/>
      <c r="E27" s="946"/>
      <c r="F27" s="946"/>
      <c r="G27" s="946"/>
      <c r="H27" s="946"/>
      <c r="I27" s="946"/>
      <c r="J27" s="946"/>
    </row>
    <row r="28" spans="1:10" ht="24" customHeight="1">
      <c r="A28" s="946"/>
      <c r="B28" s="946"/>
      <c r="C28" s="946"/>
      <c r="D28" s="946"/>
      <c r="E28" s="946"/>
      <c r="F28" s="946"/>
      <c r="G28" s="946"/>
      <c r="H28" s="946"/>
      <c r="I28" s="946"/>
      <c r="J28" s="946"/>
    </row>
    <row r="29" spans="1:10">
      <c r="A29" s="946"/>
      <c r="B29" s="946"/>
      <c r="C29" s="946"/>
      <c r="D29" s="946"/>
      <c r="E29" s="946"/>
      <c r="F29" s="946"/>
      <c r="G29" s="946"/>
      <c r="H29" s="946"/>
      <c r="I29" s="946"/>
      <c r="J29" s="946"/>
    </row>
    <row r="30" spans="1:10" ht="24" customHeight="1">
      <c r="A30" s="946"/>
      <c r="B30" s="946"/>
      <c r="C30" s="946"/>
      <c r="D30" s="946"/>
      <c r="E30" s="946"/>
      <c r="F30" s="946"/>
      <c r="G30" s="946"/>
      <c r="H30" s="946"/>
      <c r="I30" s="946"/>
      <c r="J30" s="946"/>
    </row>
    <row r="31" spans="1:10" ht="48" customHeight="1">
      <c r="A31" s="946"/>
      <c r="B31" s="946"/>
      <c r="C31" s="946"/>
      <c r="D31" s="946"/>
      <c r="E31" s="946"/>
      <c r="F31" s="946"/>
      <c r="G31" s="946"/>
      <c r="H31" s="946"/>
      <c r="I31" s="946"/>
      <c r="J31" s="946"/>
    </row>
    <row r="32" spans="1:10" ht="60" customHeight="1">
      <c r="A32" s="946"/>
      <c r="B32" s="946"/>
      <c r="C32" s="946"/>
      <c r="D32" s="946"/>
      <c r="E32" s="946"/>
      <c r="F32" s="946"/>
      <c r="G32" s="946"/>
      <c r="H32" s="946"/>
      <c r="I32" s="946"/>
      <c r="J32" s="946"/>
    </row>
    <row r="34" spans="1:10">
      <c r="A34" s="947"/>
      <c r="B34" s="947"/>
    </row>
    <row r="35" spans="1:10" ht="39.75" customHeight="1">
      <c r="A35" s="946"/>
      <c r="B35" s="946"/>
      <c r="C35" s="946"/>
      <c r="D35" s="946"/>
      <c r="E35" s="946"/>
      <c r="F35" s="946"/>
      <c r="G35" s="946"/>
      <c r="H35" s="946"/>
      <c r="I35" s="946"/>
      <c r="J35" s="946"/>
    </row>
    <row r="36" spans="1:10">
      <c r="A36" s="944"/>
      <c r="B36" s="944"/>
      <c r="C36" s="944"/>
      <c r="D36" s="944"/>
      <c r="E36" s="944"/>
      <c r="F36" s="944"/>
      <c r="G36" s="944"/>
      <c r="H36" s="944"/>
      <c r="I36" s="944"/>
      <c r="J36" s="944"/>
    </row>
    <row r="37" spans="1:10">
      <c r="A37" s="944"/>
      <c r="B37" s="944"/>
      <c r="C37" s="944"/>
      <c r="D37" s="944"/>
      <c r="E37" s="944"/>
      <c r="F37" s="944"/>
      <c r="G37" s="944"/>
      <c r="H37" s="944"/>
      <c r="I37" s="944"/>
      <c r="J37" s="944"/>
    </row>
    <row r="38" spans="1:10">
      <c r="A38" s="944"/>
      <c r="B38" s="944"/>
      <c r="C38" s="944"/>
      <c r="D38" s="944"/>
      <c r="E38" s="944"/>
      <c r="F38" s="944"/>
      <c r="G38" s="944"/>
      <c r="H38" s="944"/>
      <c r="I38" s="944"/>
      <c r="J38" s="944"/>
    </row>
    <row r="39" spans="1:10">
      <c r="A39" s="944"/>
      <c r="B39" s="944"/>
      <c r="C39" s="944"/>
      <c r="D39" s="944"/>
      <c r="E39" s="944"/>
      <c r="F39" s="944"/>
      <c r="G39" s="944"/>
      <c r="H39" s="944"/>
      <c r="I39" s="944"/>
      <c r="J39" s="944"/>
    </row>
    <row r="40" spans="1:10">
      <c r="A40" s="944"/>
      <c r="B40" s="944"/>
      <c r="C40" s="944"/>
      <c r="D40" s="944"/>
      <c r="E40" s="944"/>
      <c r="F40" s="944"/>
      <c r="G40" s="944"/>
      <c r="H40" s="944"/>
      <c r="I40" s="944"/>
      <c r="J40" s="944"/>
    </row>
    <row r="41" spans="1:10">
      <c r="A41" s="944"/>
      <c r="B41" s="944"/>
      <c r="C41" s="944"/>
      <c r="D41" s="944"/>
      <c r="E41" s="944"/>
      <c r="F41" s="944"/>
      <c r="G41" s="944"/>
      <c r="H41" s="944"/>
      <c r="I41" s="944"/>
      <c r="J41" s="944"/>
    </row>
    <row r="45" spans="1:10" ht="24" customHeight="1"/>
    <row r="46" spans="1:10" ht="24" customHeight="1"/>
    <row r="55" ht="36" customHeight="1"/>
    <row r="65" spans="1:9" ht="36" customHeight="1"/>
    <row r="66" spans="1:9" ht="48" customHeight="1"/>
    <row r="67" spans="1:9">
      <c r="A67" s="945"/>
      <c r="B67" s="945"/>
      <c r="C67" s="945"/>
      <c r="D67" s="945"/>
      <c r="E67" s="945"/>
      <c r="F67" s="945"/>
      <c r="G67" s="945"/>
      <c r="H67" s="945"/>
      <c r="I67" s="945"/>
    </row>
  </sheetData>
  <mergeCells count="24">
    <mergeCell ref="A28:J28"/>
    <mergeCell ref="C7:F7"/>
    <mergeCell ref="G7:H7"/>
    <mergeCell ref="I7:J7"/>
    <mergeCell ref="C8:C9"/>
    <mergeCell ref="D8:F8"/>
    <mergeCell ref="G8:G9"/>
    <mergeCell ref="H8:H9"/>
    <mergeCell ref="J8:J9"/>
    <mergeCell ref="A22:B22"/>
    <mergeCell ref="A24:B24"/>
    <mergeCell ref="A25:J25"/>
    <mergeCell ref="A26:J26"/>
    <mergeCell ref="A27:J27"/>
    <mergeCell ref="A36:J41"/>
    <mergeCell ref="A67:B67"/>
    <mergeCell ref="C67:E67"/>
    <mergeCell ref="F67:I67"/>
    <mergeCell ref="A29:J29"/>
    <mergeCell ref="A30:J30"/>
    <mergeCell ref="A31:J31"/>
    <mergeCell ref="A32:J32"/>
    <mergeCell ref="A34:B34"/>
    <mergeCell ref="A35:J35"/>
  </mergeCells>
  <hyperlinks>
    <hyperlink ref="A1" location="Index!B5" display="&lt;- back" xr:uid="{BE80C5A2-5D38-4A19-A6B9-F774D49E9114}"/>
  </hyperlinks>
  <pageMargins left="0.7" right="0.7" top="0.75" bottom="0.75" header="0.3" footer="0.3"/>
  <pageSetup paperSize="9" orientation="portrait" verticalDpi="1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D19C3-82A4-4C03-A28D-44EB1BCE6029}">
  <dimension ref="A1:K59"/>
  <sheetViews>
    <sheetView showGridLines="0" zoomScale="80" zoomScaleNormal="80" workbookViewId="0"/>
  </sheetViews>
  <sheetFormatPr defaultColWidth="9.109375" defaultRowHeight="13.2"/>
  <cols>
    <col min="1" max="1" width="9.109375" style="270"/>
    <col min="2" max="2" width="37.6640625" style="270" customWidth="1"/>
    <col min="3" max="9" width="22.33203125" style="270" customWidth="1"/>
    <col min="10" max="16384" width="9.109375" style="270"/>
  </cols>
  <sheetData>
    <row r="1" spans="1:11">
      <c r="A1" s="38" t="s">
        <v>991</v>
      </c>
    </row>
    <row r="3" spans="1:11" ht="24" customHeight="1">
      <c r="A3" s="83" t="s">
        <v>1211</v>
      </c>
      <c r="C3" s="318"/>
      <c r="D3" s="318"/>
      <c r="E3" s="318"/>
      <c r="F3" s="319"/>
      <c r="G3" s="319"/>
      <c r="H3" s="319"/>
      <c r="I3" s="319"/>
      <c r="J3" s="319"/>
      <c r="K3" s="319"/>
    </row>
    <row r="4" spans="1:11">
      <c r="B4" s="958"/>
      <c r="C4" s="958"/>
      <c r="D4" s="958"/>
      <c r="E4" s="958"/>
      <c r="F4" s="319"/>
      <c r="G4" s="319"/>
      <c r="H4" s="319"/>
      <c r="I4" s="319"/>
      <c r="J4" s="319"/>
      <c r="K4" s="319"/>
    </row>
    <row r="5" spans="1:11">
      <c r="B5" s="271"/>
      <c r="C5" s="271"/>
      <c r="D5" s="271"/>
      <c r="E5" s="271"/>
      <c r="F5" s="271"/>
      <c r="G5" s="271"/>
      <c r="H5" s="271"/>
      <c r="I5" s="43" t="s">
        <v>993</v>
      </c>
      <c r="J5" s="320"/>
      <c r="K5" s="271"/>
    </row>
    <row r="6" spans="1:11">
      <c r="A6" s="637"/>
      <c r="B6" s="638"/>
      <c r="C6" s="636" t="s">
        <v>58</v>
      </c>
      <c r="D6" s="636" t="s">
        <v>57</v>
      </c>
      <c r="E6" s="636" t="s">
        <v>56</v>
      </c>
      <c r="F6" s="636" t="s">
        <v>59</v>
      </c>
      <c r="G6" s="636" t="s">
        <v>60</v>
      </c>
      <c r="H6" s="636" t="s">
        <v>107</v>
      </c>
      <c r="I6" s="636" t="s">
        <v>108</v>
      </c>
      <c r="J6" s="320"/>
      <c r="K6" s="271"/>
    </row>
    <row r="7" spans="1:11" ht="47.4" customHeight="1">
      <c r="A7" s="637"/>
      <c r="B7" s="321"/>
      <c r="C7" s="962" t="s">
        <v>1225</v>
      </c>
      <c r="D7" s="963"/>
      <c r="E7" s="963"/>
      <c r="F7" s="964"/>
      <c r="G7" s="959" t="s">
        <v>466</v>
      </c>
      <c r="H7" s="959" t="s">
        <v>467</v>
      </c>
      <c r="I7" s="959" t="s">
        <v>468</v>
      </c>
    </row>
    <row r="8" spans="1:11" ht="23.4" customHeight="1">
      <c r="A8" s="637"/>
      <c r="B8" s="322"/>
      <c r="C8" s="612"/>
      <c r="D8" s="960" t="s">
        <v>1226</v>
      </c>
      <c r="E8" s="961"/>
      <c r="F8" s="959" t="s">
        <v>1227</v>
      </c>
      <c r="G8" s="959"/>
      <c r="H8" s="959"/>
      <c r="I8" s="959"/>
    </row>
    <row r="9" spans="1:11" ht="23.4" customHeight="1">
      <c r="A9" s="637"/>
      <c r="B9" s="323"/>
      <c r="C9" s="611"/>
      <c r="D9" s="342"/>
      <c r="E9" s="635" t="s">
        <v>457</v>
      </c>
      <c r="F9" s="959"/>
      <c r="G9" s="959"/>
      <c r="H9" s="959"/>
      <c r="I9" s="959"/>
    </row>
    <row r="10" spans="1:11">
      <c r="A10" s="347" t="s">
        <v>214</v>
      </c>
      <c r="B10" s="324" t="s">
        <v>469</v>
      </c>
      <c r="C10" s="325">
        <v>305490.95245250006</v>
      </c>
      <c r="D10" s="326">
        <v>5135.8389578799997</v>
      </c>
      <c r="E10" s="325">
        <v>5135.8389578799997</v>
      </c>
      <c r="F10" s="326">
        <v>304104.91794154001</v>
      </c>
      <c r="G10" s="326">
        <v>-4167.1042784599995</v>
      </c>
      <c r="H10" s="344"/>
      <c r="I10" s="327">
        <v>-4.4462178100000003</v>
      </c>
    </row>
    <row r="11" spans="1:11">
      <c r="A11" s="346" t="s">
        <v>216</v>
      </c>
      <c r="B11" s="328" t="s">
        <v>1212</v>
      </c>
      <c r="C11" s="167">
        <v>108840.56071587</v>
      </c>
      <c r="D11" s="327">
        <v>2664.76110556</v>
      </c>
      <c r="E11" s="167">
        <v>2664.76110556</v>
      </c>
      <c r="F11" s="327">
        <v>108704.83534244</v>
      </c>
      <c r="G11" s="327">
        <v>-1447.0404744800001</v>
      </c>
      <c r="H11" s="344"/>
      <c r="I11" s="327">
        <v>0</v>
      </c>
    </row>
    <row r="12" spans="1:11">
      <c r="A12" s="346" t="s">
        <v>416</v>
      </c>
      <c r="B12" s="328" t="s">
        <v>1213</v>
      </c>
      <c r="C12" s="167">
        <v>12422.946460319999</v>
      </c>
      <c r="D12" s="327">
        <v>265.18986638000001</v>
      </c>
      <c r="E12" s="167">
        <v>265.18986638000001</v>
      </c>
      <c r="F12" s="327">
        <v>12422.946460319999</v>
      </c>
      <c r="G12" s="327">
        <v>-280.19547263999999</v>
      </c>
      <c r="H12" s="344"/>
      <c r="I12" s="327">
        <v>0</v>
      </c>
    </row>
    <row r="13" spans="1:11">
      <c r="A13" s="346" t="s">
        <v>418</v>
      </c>
      <c r="B13" s="328" t="s">
        <v>1214</v>
      </c>
      <c r="C13" s="167">
        <v>78170.175146549998</v>
      </c>
      <c r="D13" s="327">
        <v>747.82164464999994</v>
      </c>
      <c r="E13" s="167">
        <v>747.82164464999994</v>
      </c>
      <c r="F13" s="327">
        <v>78170.175146559995</v>
      </c>
      <c r="G13" s="327">
        <v>-837.68852198000002</v>
      </c>
      <c r="H13" s="344"/>
      <c r="I13" s="327">
        <v>0</v>
      </c>
    </row>
    <row r="14" spans="1:11">
      <c r="A14" s="346" t="s">
        <v>420</v>
      </c>
      <c r="B14" s="328" t="s">
        <v>1215</v>
      </c>
      <c r="C14" s="167">
        <v>11590.88349627</v>
      </c>
      <c r="D14" s="327">
        <v>158.50586153999998</v>
      </c>
      <c r="E14" s="167">
        <v>158.50586153999998</v>
      </c>
      <c r="F14" s="327">
        <v>10525.73207503</v>
      </c>
      <c r="G14" s="327">
        <v>-176.19210391999999</v>
      </c>
      <c r="H14" s="344"/>
      <c r="I14" s="327">
        <v>-4.1184379099999999</v>
      </c>
    </row>
    <row r="15" spans="1:11">
      <c r="A15" s="346" t="s">
        <v>422</v>
      </c>
      <c r="B15" s="328" t="s">
        <v>1216</v>
      </c>
      <c r="C15" s="167">
        <v>21199.619521099998</v>
      </c>
      <c r="D15" s="327">
        <v>354.84449164</v>
      </c>
      <c r="E15" s="167">
        <v>354.84449164</v>
      </c>
      <c r="F15" s="327">
        <v>21199.618654560003</v>
      </c>
      <c r="G15" s="327">
        <v>-635.16241652999997</v>
      </c>
      <c r="H15" s="344"/>
      <c r="I15" s="327">
        <v>0</v>
      </c>
    </row>
    <row r="16" spans="1:11">
      <c r="A16" s="346" t="s">
        <v>424</v>
      </c>
      <c r="B16" s="328" t="s">
        <v>1217</v>
      </c>
      <c r="C16" s="167">
        <v>3458.4049742299999</v>
      </c>
      <c r="D16" s="327">
        <v>57.690167850000002</v>
      </c>
      <c r="E16" s="167">
        <v>57.690167850000002</v>
      </c>
      <c r="F16" s="327">
        <v>3458.4049742299999</v>
      </c>
      <c r="G16" s="327">
        <v>-66.632401829999992</v>
      </c>
      <c r="H16" s="344"/>
      <c r="I16" s="327">
        <v>0</v>
      </c>
    </row>
    <row r="17" spans="1:9">
      <c r="A17" s="346" t="s">
        <v>425</v>
      </c>
      <c r="B17" s="328" t="s">
        <v>1218</v>
      </c>
      <c r="C17" s="167">
        <v>26008.797882810002</v>
      </c>
      <c r="D17" s="327">
        <v>378.75141937000001</v>
      </c>
      <c r="E17" s="167">
        <v>378.75141937000001</v>
      </c>
      <c r="F17" s="327">
        <v>26003.842742119999</v>
      </c>
      <c r="G17" s="327">
        <v>-388.32549170999999</v>
      </c>
      <c r="H17" s="344"/>
      <c r="I17" s="327">
        <v>0</v>
      </c>
    </row>
    <row r="18" spans="1:9">
      <c r="A18" s="346" t="s">
        <v>427</v>
      </c>
      <c r="B18" s="328" t="s">
        <v>1219</v>
      </c>
      <c r="C18" s="167">
        <v>1150.1990245999998</v>
      </c>
      <c r="D18" s="327">
        <v>10.477100010000001</v>
      </c>
      <c r="E18" s="167">
        <v>10.477100010000001</v>
      </c>
      <c r="F18" s="327">
        <v>1107.8079868200002</v>
      </c>
      <c r="G18" s="327">
        <v>-3.9798358300000003</v>
      </c>
      <c r="H18" s="344"/>
      <c r="I18" s="327">
        <v>0</v>
      </c>
    </row>
    <row r="19" spans="1:9">
      <c r="A19" s="346" t="s">
        <v>429</v>
      </c>
      <c r="B19" s="328" t="s">
        <v>1220</v>
      </c>
      <c r="C19" s="167">
        <v>162.05963193000002</v>
      </c>
      <c r="D19" s="327">
        <v>3.6505865200000001</v>
      </c>
      <c r="E19" s="167">
        <v>3.6505865200000001</v>
      </c>
      <c r="F19" s="327">
        <v>162.05963193000002</v>
      </c>
      <c r="G19" s="327">
        <v>-1.9908504199999995</v>
      </c>
      <c r="H19" s="344"/>
      <c r="I19" s="327">
        <v>0</v>
      </c>
    </row>
    <row r="20" spans="1:9">
      <c r="A20" s="346" t="s">
        <v>430</v>
      </c>
      <c r="B20" s="328" t="s">
        <v>1221</v>
      </c>
      <c r="C20" s="167">
        <v>697.99495948000003</v>
      </c>
      <c r="D20" s="327">
        <v>70.152337909999986</v>
      </c>
      <c r="E20" s="167">
        <v>70.152337909999986</v>
      </c>
      <c r="F20" s="327">
        <v>697.99495948000003</v>
      </c>
      <c r="G20" s="327">
        <v>-17.465646680000003</v>
      </c>
      <c r="H20" s="344"/>
      <c r="I20" s="327">
        <v>0</v>
      </c>
    </row>
    <row r="21" spans="1:9">
      <c r="A21" s="346" t="s">
        <v>431</v>
      </c>
      <c r="B21" s="328" t="s">
        <v>1222</v>
      </c>
      <c r="C21" s="167">
        <v>3238.9503332799995</v>
      </c>
      <c r="D21" s="327">
        <v>104.73449966999999</v>
      </c>
      <c r="E21" s="167">
        <v>104.73449966999999</v>
      </c>
      <c r="F21" s="327">
        <v>3238.8917372799997</v>
      </c>
      <c r="G21" s="327">
        <v>-138.75619328000002</v>
      </c>
      <c r="H21" s="344"/>
      <c r="I21" s="327">
        <v>0</v>
      </c>
    </row>
    <row r="22" spans="1:9">
      <c r="A22" s="346" t="s">
        <v>432</v>
      </c>
      <c r="B22" s="328" t="s">
        <v>1221</v>
      </c>
      <c r="C22" s="327">
        <v>3.0404200000000003E-3</v>
      </c>
      <c r="D22" s="327">
        <v>0</v>
      </c>
      <c r="E22" s="327">
        <v>0</v>
      </c>
      <c r="F22" s="327">
        <v>3.0404200000000003E-3</v>
      </c>
      <c r="G22" s="327">
        <v>-3.9000000000000002E-7</v>
      </c>
      <c r="H22" s="345"/>
      <c r="I22" s="327">
        <v>0</v>
      </c>
    </row>
    <row r="23" spans="1:9">
      <c r="A23" s="346" t="s">
        <v>433</v>
      </c>
      <c r="B23" s="328" t="s">
        <v>1160</v>
      </c>
      <c r="C23" s="327">
        <v>25395.895866270006</v>
      </c>
      <c r="D23" s="327">
        <v>308.10148776</v>
      </c>
      <c r="E23" s="327">
        <v>308.10148776</v>
      </c>
      <c r="F23" s="327">
        <v>25361.227827060004</v>
      </c>
      <c r="G23" s="327">
        <v>-158.31216230000001</v>
      </c>
      <c r="H23" s="345"/>
      <c r="I23" s="327">
        <v>-0.32777990000000001</v>
      </c>
    </row>
    <row r="24" spans="1:9">
      <c r="A24" s="346" t="s">
        <v>434</v>
      </c>
      <c r="B24" s="328" t="s">
        <v>1223</v>
      </c>
      <c r="C24" s="327">
        <v>21.624187679999995</v>
      </c>
      <c r="D24" s="327">
        <v>0</v>
      </c>
      <c r="E24" s="327">
        <v>0</v>
      </c>
      <c r="F24" s="327">
        <v>21.624187679999995</v>
      </c>
      <c r="G24" s="327">
        <v>-0.15639192000000002</v>
      </c>
      <c r="H24" s="345"/>
      <c r="I24" s="327">
        <v>0</v>
      </c>
    </row>
    <row r="25" spans="1:9">
      <c r="A25" s="346" t="s">
        <v>435</v>
      </c>
      <c r="B25" s="328" t="s">
        <v>1221</v>
      </c>
      <c r="C25" s="327">
        <v>0</v>
      </c>
      <c r="D25" s="327">
        <v>0</v>
      </c>
      <c r="E25" s="327">
        <v>0</v>
      </c>
      <c r="F25" s="327">
        <v>0</v>
      </c>
      <c r="G25" s="327">
        <v>0</v>
      </c>
      <c r="H25" s="345"/>
      <c r="I25" s="327">
        <v>0</v>
      </c>
    </row>
    <row r="26" spans="1:9">
      <c r="A26" s="346" t="s">
        <v>436</v>
      </c>
      <c r="B26" s="328" t="s">
        <v>1160</v>
      </c>
      <c r="C26" s="327">
        <v>0</v>
      </c>
      <c r="D26" s="327">
        <v>0</v>
      </c>
      <c r="E26" s="327">
        <v>0</v>
      </c>
      <c r="F26" s="327">
        <v>0</v>
      </c>
      <c r="G26" s="327">
        <v>0</v>
      </c>
      <c r="H26" s="345"/>
      <c r="I26" s="327">
        <v>0</v>
      </c>
    </row>
    <row r="27" spans="1:9">
      <c r="A27" s="346" t="s">
        <v>437</v>
      </c>
      <c r="B27" s="328" t="s">
        <v>1223</v>
      </c>
      <c r="C27" s="327">
        <v>13132.837211689997</v>
      </c>
      <c r="D27" s="327">
        <v>11.158389020000003</v>
      </c>
      <c r="E27" s="327">
        <v>11.158389020000003</v>
      </c>
      <c r="F27" s="327">
        <v>13029.753175609998</v>
      </c>
      <c r="G27" s="327">
        <v>-15.20631455</v>
      </c>
      <c r="H27" s="345"/>
      <c r="I27" s="327">
        <v>0</v>
      </c>
    </row>
    <row r="28" spans="1:9">
      <c r="A28" s="347" t="s">
        <v>438</v>
      </c>
      <c r="B28" s="324" t="s">
        <v>470</v>
      </c>
      <c r="C28" s="326">
        <v>69582.559237959998</v>
      </c>
      <c r="D28" s="326">
        <v>319.41116703</v>
      </c>
      <c r="E28" s="325">
        <v>319.41116703</v>
      </c>
      <c r="F28" s="344"/>
      <c r="G28" s="344"/>
      <c r="H28" s="325">
        <v>414.34398280000005</v>
      </c>
      <c r="I28" s="344"/>
    </row>
    <row r="29" spans="1:9">
      <c r="A29" s="346" t="s">
        <v>439</v>
      </c>
      <c r="B29" s="328" t="s">
        <v>1212</v>
      </c>
      <c r="C29" s="327">
        <v>30176.234301500001</v>
      </c>
      <c r="D29" s="327">
        <v>140.87896412999999</v>
      </c>
      <c r="E29" s="167">
        <v>140.87896412999999</v>
      </c>
      <c r="F29" s="344"/>
      <c r="G29" s="344"/>
      <c r="H29" s="167">
        <v>218.98283046</v>
      </c>
      <c r="I29" s="344"/>
    </row>
    <row r="30" spans="1:9">
      <c r="A30" s="346" t="s">
        <v>440</v>
      </c>
      <c r="B30" s="328" t="s">
        <v>1213</v>
      </c>
      <c r="C30" s="327">
        <v>2834.2458669099997</v>
      </c>
      <c r="D30" s="327">
        <v>7.5181591699999997</v>
      </c>
      <c r="E30" s="167">
        <v>7.5181591699999997</v>
      </c>
      <c r="F30" s="344"/>
      <c r="G30" s="344"/>
      <c r="H30" s="167">
        <v>18.000209030000001</v>
      </c>
      <c r="I30" s="344"/>
    </row>
    <row r="31" spans="1:9">
      <c r="A31" s="346" t="s">
        <v>441</v>
      </c>
      <c r="B31" s="328" t="s">
        <v>1214</v>
      </c>
      <c r="C31" s="327">
        <v>11165.32737959</v>
      </c>
      <c r="D31" s="327">
        <v>59.08347878</v>
      </c>
      <c r="E31" s="167">
        <v>59.08347878</v>
      </c>
      <c r="F31" s="344"/>
      <c r="G31" s="344"/>
      <c r="H31" s="167">
        <v>41.046377549999995</v>
      </c>
      <c r="I31" s="344"/>
    </row>
    <row r="32" spans="1:9">
      <c r="A32" s="346" t="s">
        <v>1228</v>
      </c>
      <c r="B32" s="328" t="s">
        <v>1215</v>
      </c>
      <c r="C32" s="327">
        <v>2532.1049234299999</v>
      </c>
      <c r="D32" s="327">
        <v>17.32235502</v>
      </c>
      <c r="E32" s="167">
        <v>17.32235502</v>
      </c>
      <c r="F32" s="344"/>
      <c r="G32" s="344"/>
      <c r="H32" s="167">
        <v>16.719159680000001</v>
      </c>
      <c r="I32" s="344"/>
    </row>
    <row r="33" spans="1:11">
      <c r="A33" s="346" t="s">
        <v>1229</v>
      </c>
      <c r="B33" s="328" t="s">
        <v>1216</v>
      </c>
      <c r="C33" s="327">
        <v>5136.1075906599999</v>
      </c>
      <c r="D33" s="327">
        <v>19.676350020000001</v>
      </c>
      <c r="E33" s="167">
        <v>19.676350020000001</v>
      </c>
      <c r="F33" s="344"/>
      <c r="G33" s="344"/>
      <c r="H33" s="167">
        <v>65.210694590000003</v>
      </c>
      <c r="I33" s="344"/>
    </row>
    <row r="34" spans="1:11">
      <c r="A34" s="346" t="s">
        <v>1230</v>
      </c>
      <c r="B34" s="328" t="s">
        <v>1217</v>
      </c>
      <c r="C34" s="327">
        <v>1279.36717346</v>
      </c>
      <c r="D34" s="327">
        <v>2.5145647999999996</v>
      </c>
      <c r="E34" s="167">
        <v>2.5145647999999996</v>
      </c>
      <c r="F34" s="344"/>
      <c r="G34" s="344"/>
      <c r="H34" s="167">
        <v>2.7802944100000002</v>
      </c>
      <c r="I34" s="344"/>
    </row>
    <row r="35" spans="1:11">
      <c r="A35" s="346" t="s">
        <v>1231</v>
      </c>
      <c r="B35" s="328" t="s">
        <v>1218</v>
      </c>
      <c r="C35" s="327">
        <v>4544.76297307</v>
      </c>
      <c r="D35" s="327">
        <v>15.41487921</v>
      </c>
      <c r="E35" s="167">
        <v>15.41487921</v>
      </c>
      <c r="F35" s="344"/>
      <c r="G35" s="344"/>
      <c r="H35" s="167">
        <v>14.294038890000001</v>
      </c>
      <c r="I35" s="344"/>
    </row>
    <row r="36" spans="1:11">
      <c r="A36" s="346" t="s">
        <v>1232</v>
      </c>
      <c r="B36" s="328" t="s">
        <v>1219</v>
      </c>
      <c r="C36" s="327">
        <v>169.12639146999996</v>
      </c>
      <c r="D36" s="327">
        <v>3.4999999999999999E-6</v>
      </c>
      <c r="E36" s="167">
        <v>3.4999999999999999E-6</v>
      </c>
      <c r="F36" s="344"/>
      <c r="G36" s="344"/>
      <c r="H36" s="167">
        <v>5.4006299999999993E-2</v>
      </c>
      <c r="I36" s="344"/>
    </row>
    <row r="37" spans="1:11">
      <c r="A37" s="346" t="s">
        <v>1233</v>
      </c>
      <c r="B37" s="328" t="s">
        <v>1220</v>
      </c>
      <c r="C37" s="327">
        <v>175.49803507999999</v>
      </c>
      <c r="D37" s="327">
        <v>1.8482500000000001E-3</v>
      </c>
      <c r="E37" s="167">
        <v>1.8482500000000001E-3</v>
      </c>
      <c r="F37" s="344"/>
      <c r="G37" s="344"/>
      <c r="H37" s="167">
        <v>0.14290579</v>
      </c>
      <c r="I37" s="344"/>
    </row>
    <row r="38" spans="1:11">
      <c r="A38" s="346" t="s">
        <v>1234</v>
      </c>
      <c r="B38" s="328" t="s">
        <v>1221</v>
      </c>
      <c r="C38" s="327">
        <v>154.09436540000002</v>
      </c>
      <c r="D38" s="327">
        <v>9.8870199999999998E-3</v>
      </c>
      <c r="E38" s="167">
        <v>9.8870199999999998E-3</v>
      </c>
      <c r="F38" s="344"/>
      <c r="G38" s="344"/>
      <c r="H38" s="167">
        <v>2.8226027</v>
      </c>
      <c r="I38" s="344"/>
    </row>
    <row r="39" spans="1:11">
      <c r="A39" s="346" t="s">
        <v>1235</v>
      </c>
      <c r="B39" s="328" t="s">
        <v>1222</v>
      </c>
      <c r="C39" s="327">
        <v>1060.50053488</v>
      </c>
      <c r="D39" s="327">
        <v>7.0844352200000005</v>
      </c>
      <c r="E39" s="167">
        <v>7.0844352200000005</v>
      </c>
      <c r="F39" s="344"/>
      <c r="G39" s="344"/>
      <c r="H39" s="167">
        <v>12.330643629999999</v>
      </c>
      <c r="I39" s="344"/>
    </row>
    <row r="40" spans="1:11">
      <c r="A40" s="346" t="s">
        <v>1236</v>
      </c>
      <c r="B40" s="328" t="s">
        <v>1221</v>
      </c>
      <c r="C40" s="327">
        <v>1.9595799999999998E-3</v>
      </c>
      <c r="D40" s="327">
        <v>0</v>
      </c>
      <c r="E40" s="167">
        <v>0</v>
      </c>
      <c r="F40" s="344"/>
      <c r="G40" s="344"/>
      <c r="H40" s="167">
        <v>1E-8</v>
      </c>
      <c r="I40" s="344"/>
    </row>
    <row r="41" spans="1:11">
      <c r="A41" s="346" t="s">
        <v>1237</v>
      </c>
      <c r="B41" s="328" t="s">
        <v>1160</v>
      </c>
      <c r="C41" s="327">
        <v>7208.7619424700015</v>
      </c>
      <c r="D41" s="327">
        <v>49.834336749999999</v>
      </c>
      <c r="E41" s="167">
        <v>49.834336749999999</v>
      </c>
      <c r="F41" s="344"/>
      <c r="G41" s="344"/>
      <c r="H41" s="167">
        <v>19.500912660000001</v>
      </c>
      <c r="I41" s="344"/>
    </row>
    <row r="42" spans="1:11">
      <c r="A42" s="346" t="s">
        <v>1238</v>
      </c>
      <c r="B42" s="328" t="s">
        <v>1223</v>
      </c>
      <c r="C42" s="327">
        <v>47.190730569999999</v>
      </c>
      <c r="D42" s="327">
        <v>0</v>
      </c>
      <c r="E42" s="167">
        <v>0</v>
      </c>
      <c r="F42" s="344"/>
      <c r="G42" s="344"/>
      <c r="H42" s="167">
        <v>3.7015989999999999E-2</v>
      </c>
      <c r="I42" s="344"/>
    </row>
    <row r="43" spans="1:11">
      <c r="A43" s="346" t="s">
        <v>1239</v>
      </c>
      <c r="B43" s="328" t="s">
        <v>1221</v>
      </c>
      <c r="C43" s="327">
        <v>0</v>
      </c>
      <c r="D43" s="327">
        <v>0</v>
      </c>
      <c r="E43" s="167">
        <v>0</v>
      </c>
      <c r="F43" s="344"/>
      <c r="G43" s="344"/>
      <c r="H43" s="167">
        <v>0</v>
      </c>
      <c r="I43" s="344"/>
    </row>
    <row r="44" spans="1:11">
      <c r="A44" s="346" t="s">
        <v>1240</v>
      </c>
      <c r="B44" s="328" t="s">
        <v>1160</v>
      </c>
      <c r="C44" s="327">
        <v>0</v>
      </c>
      <c r="D44" s="327">
        <v>0</v>
      </c>
      <c r="E44" s="167">
        <v>0</v>
      </c>
      <c r="F44" s="344"/>
      <c r="G44" s="344"/>
      <c r="H44" s="167">
        <v>0</v>
      </c>
      <c r="I44" s="344"/>
    </row>
    <row r="45" spans="1:11">
      <c r="A45" s="346" t="s">
        <v>1241</v>
      </c>
      <c r="B45" s="328" t="s">
        <v>1223</v>
      </c>
      <c r="C45" s="327">
        <v>3099.23506989</v>
      </c>
      <c r="D45" s="327">
        <v>7.190516000000001E-2</v>
      </c>
      <c r="E45" s="167">
        <v>7.190516000000001E-2</v>
      </c>
      <c r="F45" s="344"/>
      <c r="G45" s="344"/>
      <c r="H45" s="167">
        <v>2.4222911099999997</v>
      </c>
      <c r="I45" s="344"/>
    </row>
    <row r="46" spans="1:11">
      <c r="A46" s="347" t="s">
        <v>1242</v>
      </c>
      <c r="B46" s="329" t="s">
        <v>26</v>
      </c>
      <c r="C46" s="330">
        <v>375073.51169046003</v>
      </c>
      <c r="D46" s="331">
        <v>5455.2501249099996</v>
      </c>
      <c r="E46" s="330">
        <v>5455.2501249099996</v>
      </c>
      <c r="F46" s="331">
        <v>304104.91794154001</v>
      </c>
      <c r="G46" s="330">
        <v>-4167.1042784599995</v>
      </c>
      <c r="H46" s="330">
        <v>414.34398280000005</v>
      </c>
      <c r="I46" s="330">
        <v>-4.4462178100000003</v>
      </c>
    </row>
    <row r="47" spans="1:11">
      <c r="B47" s="929"/>
      <c r="C47" s="929"/>
      <c r="D47" s="929"/>
      <c r="E47" s="929"/>
      <c r="F47" s="929"/>
      <c r="G47" s="929"/>
      <c r="H47" s="929"/>
      <c r="I47" s="929"/>
      <c r="J47" s="932"/>
      <c r="K47" s="932"/>
    </row>
    <row r="48" spans="1:11">
      <c r="B48" s="932"/>
      <c r="C48" s="932"/>
      <c r="D48" s="932"/>
      <c r="E48" s="932"/>
      <c r="F48" s="932"/>
      <c r="G48" s="932"/>
      <c r="H48" s="932"/>
      <c r="I48" s="932"/>
      <c r="J48" s="932"/>
      <c r="K48" s="932"/>
    </row>
    <row r="49" spans="2:11">
      <c r="B49" s="929"/>
      <c r="C49" s="929"/>
      <c r="D49" s="929"/>
      <c r="E49" s="929"/>
      <c r="F49" s="929"/>
      <c r="G49" s="929"/>
      <c r="H49" s="929"/>
      <c r="I49" s="929"/>
      <c r="J49" s="932"/>
      <c r="K49" s="932"/>
    </row>
    <row r="50" spans="2:11">
      <c r="B50" s="928"/>
      <c r="C50" s="928"/>
      <c r="D50" s="928"/>
      <c r="E50" s="928"/>
      <c r="F50" s="928"/>
      <c r="G50" s="928"/>
      <c r="H50" s="928"/>
      <c r="I50" s="928"/>
      <c r="J50" s="928"/>
      <c r="K50" s="928"/>
    </row>
    <row r="51" spans="2:11" ht="60" customHeight="1">
      <c r="B51" s="928"/>
      <c r="C51" s="928"/>
      <c r="D51" s="928"/>
      <c r="E51" s="928"/>
      <c r="F51" s="928"/>
      <c r="G51" s="928"/>
      <c r="H51" s="928"/>
      <c r="I51" s="928"/>
      <c r="J51" s="928"/>
      <c r="K51" s="928"/>
    </row>
    <row r="52" spans="2:11">
      <c r="B52" s="928"/>
      <c r="C52" s="928"/>
      <c r="D52" s="928"/>
      <c r="E52" s="928"/>
      <c r="F52" s="928"/>
      <c r="G52" s="928"/>
      <c r="H52" s="928"/>
      <c r="I52" s="928"/>
      <c r="J52" s="928"/>
      <c r="K52" s="928"/>
    </row>
    <row r="53" spans="2:11">
      <c r="B53" s="928"/>
      <c r="C53" s="928"/>
      <c r="D53" s="928"/>
      <c r="E53" s="928"/>
      <c r="F53" s="928"/>
      <c r="G53" s="928"/>
      <c r="H53" s="928"/>
      <c r="I53" s="928"/>
      <c r="J53" s="928"/>
      <c r="K53" s="928"/>
    </row>
    <row r="54" spans="2:11" ht="24" customHeight="1">
      <c r="B54" s="928"/>
      <c r="C54" s="928"/>
      <c r="D54" s="928"/>
      <c r="E54" s="928"/>
      <c r="F54" s="928"/>
      <c r="G54" s="928"/>
      <c r="H54" s="928"/>
      <c r="I54" s="928"/>
      <c r="J54" s="928"/>
      <c r="K54" s="928"/>
    </row>
    <row r="55" spans="2:11" ht="24" customHeight="1">
      <c r="B55" s="928"/>
      <c r="C55" s="928"/>
      <c r="D55" s="928"/>
      <c r="E55" s="928"/>
      <c r="F55" s="928"/>
      <c r="G55" s="928"/>
      <c r="H55" s="928"/>
      <c r="I55" s="928"/>
      <c r="J55" s="928"/>
      <c r="K55" s="928"/>
    </row>
    <row r="56" spans="2:11">
      <c r="B56" s="929"/>
      <c r="C56" s="929"/>
      <c r="D56" s="929"/>
      <c r="E56" s="929"/>
      <c r="F56" s="929"/>
      <c r="G56" s="929"/>
      <c r="H56" s="929"/>
      <c r="I56" s="929"/>
      <c r="J56" s="932"/>
      <c r="K56" s="932"/>
    </row>
    <row r="57" spans="2:11">
      <c r="B57" s="928"/>
      <c r="C57" s="928"/>
      <c r="D57" s="928"/>
      <c r="E57" s="928"/>
      <c r="F57" s="928"/>
      <c r="G57" s="928"/>
      <c r="H57" s="928"/>
      <c r="I57" s="928"/>
      <c r="J57" s="928"/>
      <c r="K57" s="928"/>
    </row>
    <row r="58" spans="2:11" ht="24" customHeight="1">
      <c r="B58" s="927"/>
      <c r="C58" s="927"/>
      <c r="D58" s="927"/>
      <c r="E58" s="927"/>
      <c r="F58" s="927"/>
      <c r="G58" s="927"/>
      <c r="H58" s="927"/>
      <c r="I58" s="927"/>
      <c r="J58" s="927"/>
      <c r="K58" s="927"/>
    </row>
    <row r="59" spans="2:11" ht="24" customHeight="1">
      <c r="B59" s="927"/>
      <c r="C59" s="927"/>
      <c r="D59" s="927"/>
      <c r="E59" s="927"/>
      <c r="F59" s="927"/>
      <c r="G59" s="927"/>
      <c r="H59" s="927"/>
      <c r="I59" s="927"/>
      <c r="J59" s="927"/>
      <c r="K59" s="927"/>
    </row>
  </sheetData>
  <mergeCells count="24">
    <mergeCell ref="B4:E4"/>
    <mergeCell ref="G7:G9"/>
    <mergeCell ref="H7:H9"/>
    <mergeCell ref="I7:I9"/>
    <mergeCell ref="D8:E8"/>
    <mergeCell ref="F8:F9"/>
    <mergeCell ref="C7:F7"/>
    <mergeCell ref="B54:K54"/>
    <mergeCell ref="B55:K55"/>
    <mergeCell ref="B47:I47"/>
    <mergeCell ref="J47:K47"/>
    <mergeCell ref="B48:I48"/>
    <mergeCell ref="J48:K48"/>
    <mergeCell ref="B49:I49"/>
    <mergeCell ref="J49:K49"/>
    <mergeCell ref="B50:K50"/>
    <mergeCell ref="B51:K51"/>
    <mergeCell ref="B52:K52"/>
    <mergeCell ref="B53:K53"/>
    <mergeCell ref="B56:I56"/>
    <mergeCell ref="J56:K56"/>
    <mergeCell ref="B57:K57"/>
    <mergeCell ref="B58:K58"/>
    <mergeCell ref="B59:K59"/>
  </mergeCells>
  <phoneticPr fontId="8" type="noConversion"/>
  <hyperlinks>
    <hyperlink ref="A1" location="Index!B5" display="&lt;- back" xr:uid="{E4A7FADA-0918-4667-A542-CD7277E3C696}"/>
  </hyperlink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038BC-B4AB-4147-B109-8035E3882B6E}">
  <sheetPr>
    <tabColor rgb="FF00B050"/>
  </sheetPr>
  <dimension ref="B2:K13"/>
  <sheetViews>
    <sheetView zoomScale="80" zoomScaleNormal="80" workbookViewId="0">
      <selection activeCell="C6" sqref="C6"/>
    </sheetView>
  </sheetViews>
  <sheetFormatPr defaultRowHeight="17.399999999999999"/>
  <cols>
    <col min="1" max="1" width="8.88671875" style="52"/>
    <col min="2" max="2" width="20.33203125" style="674" customWidth="1"/>
    <col min="3" max="3" width="21.6640625" style="668" customWidth="1"/>
    <col min="4" max="4" width="21.21875" style="675" customWidth="1"/>
    <col min="5" max="5" width="18.44140625" style="668" customWidth="1"/>
    <col min="6" max="6" width="17.77734375" style="668" customWidth="1"/>
    <col min="7" max="7" width="17.33203125" style="52" customWidth="1"/>
    <col min="8" max="10" width="8.88671875" style="52"/>
    <col min="11" max="11" width="8.88671875" style="676"/>
    <col min="12" max="16384" width="8.88671875" style="52"/>
  </cols>
  <sheetData>
    <row r="2" spans="2:7">
      <c r="B2" s="665" t="s">
        <v>1426</v>
      </c>
      <c r="C2" s="666">
        <v>45473</v>
      </c>
      <c r="D2" s="667" t="str">
        <f>CONCATENATE(VLOOKUP(MONTH(C2),$F$2:$G$13,2,0)," ",RIGHT(YEAR(C2),2))</f>
        <v>Jun 24</v>
      </c>
      <c r="F2" s="669">
        <v>1</v>
      </c>
      <c r="G2" s="670" t="s">
        <v>1427</v>
      </c>
    </row>
    <row r="3" spans="2:7">
      <c r="B3" s="671" t="s">
        <v>1428</v>
      </c>
      <c r="C3" s="672">
        <f>EOMONTH(C2,-3)</f>
        <v>45382</v>
      </c>
      <c r="D3" s="667" t="str">
        <f>CONCATENATE(VLOOKUP(MONTH(C3),$F$2:$G$13,2,0)," ",RIGHT(YEAR(C3),2))</f>
        <v>Mar 24</v>
      </c>
      <c r="F3" s="669">
        <v>2</v>
      </c>
      <c r="G3" s="670" t="s">
        <v>1429</v>
      </c>
    </row>
    <row r="4" spans="2:7">
      <c r="B4" s="671" t="s">
        <v>1430</v>
      </c>
      <c r="C4" s="672">
        <f>EOMONTH(C2,-6)</f>
        <v>45291</v>
      </c>
      <c r="D4" s="667" t="str">
        <f>CONCATENATE(VLOOKUP(MONTH(C4),$F$2:$G$13,2,0)," ",RIGHT(YEAR(C4),2))</f>
        <v>Dec 23</v>
      </c>
      <c r="E4" s="673"/>
      <c r="F4" s="669">
        <v>3</v>
      </c>
      <c r="G4" s="670" t="s">
        <v>1431</v>
      </c>
    </row>
    <row r="5" spans="2:7">
      <c r="B5" s="671" t="s">
        <v>1441</v>
      </c>
      <c r="C5" s="678">
        <v>45291</v>
      </c>
      <c r="D5" s="667" t="str">
        <f>CONCATENATE(VLOOKUP(MONTH(C5),$F$2:$G$13,2,0)," ",RIGHT(YEAR(C5),2))</f>
        <v>Dec 23</v>
      </c>
      <c r="F5" s="669">
        <v>4</v>
      </c>
      <c r="G5" s="670" t="s">
        <v>1432</v>
      </c>
    </row>
    <row r="6" spans="2:7">
      <c r="F6" s="669">
        <v>5</v>
      </c>
      <c r="G6" s="670" t="s">
        <v>1433</v>
      </c>
    </row>
    <row r="7" spans="2:7">
      <c r="F7" s="669">
        <v>6</v>
      </c>
      <c r="G7" s="670" t="s">
        <v>1434</v>
      </c>
    </row>
    <row r="8" spans="2:7">
      <c r="F8" s="669">
        <v>7</v>
      </c>
      <c r="G8" s="670" t="s">
        <v>1435</v>
      </c>
    </row>
    <row r="9" spans="2:7">
      <c r="F9" s="669">
        <v>8</v>
      </c>
      <c r="G9" s="670" t="s">
        <v>1436</v>
      </c>
    </row>
    <row r="10" spans="2:7">
      <c r="F10" s="669">
        <v>9</v>
      </c>
      <c r="G10" s="670" t="s">
        <v>1437</v>
      </c>
    </row>
    <row r="11" spans="2:7">
      <c r="F11" s="669">
        <v>10</v>
      </c>
      <c r="G11" s="670" t="s">
        <v>1438</v>
      </c>
    </row>
    <row r="12" spans="2:7">
      <c r="F12" s="669">
        <v>11</v>
      </c>
      <c r="G12" s="670" t="s">
        <v>1439</v>
      </c>
    </row>
    <row r="13" spans="2:7">
      <c r="F13" s="669">
        <v>12</v>
      </c>
      <c r="G13" s="670" t="s">
        <v>1440</v>
      </c>
    </row>
  </sheetData>
  <pageMargins left="0.7" right="0.7" top="0.75" bottom="0.75" header="0.3" footer="0.3"/>
  <pageSetup paperSize="9" orientation="portrait" horizontalDpi="200" verticalDpi="2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19FF88-8734-4DA9-8DE0-24D90A2F6317}">
  <dimension ref="A1:J47"/>
  <sheetViews>
    <sheetView showGridLines="0" zoomScale="80" zoomScaleNormal="80" workbookViewId="0"/>
  </sheetViews>
  <sheetFormatPr defaultColWidth="9.109375" defaultRowHeight="13.2"/>
  <cols>
    <col min="1" max="1" width="5.5546875" style="270" customWidth="1"/>
    <col min="2" max="2" width="50.77734375" style="270" customWidth="1"/>
    <col min="3" max="8" width="19.33203125" style="270" customWidth="1"/>
    <col min="9" max="16384" width="9.109375" style="270"/>
  </cols>
  <sheetData>
    <row r="1" spans="1:10">
      <c r="A1" s="38" t="s">
        <v>991</v>
      </c>
    </row>
    <row r="3" spans="1:10" ht="24" customHeight="1">
      <c r="A3" s="83" t="s">
        <v>1224</v>
      </c>
      <c r="B3" s="52"/>
      <c r="C3" s="52"/>
      <c r="D3" s="52"/>
      <c r="E3" s="52"/>
      <c r="F3" s="52"/>
      <c r="G3" s="52"/>
      <c r="H3" s="52"/>
      <c r="I3" s="52"/>
      <c r="J3" s="52"/>
    </row>
    <row r="4" spans="1:10">
      <c r="A4" s="968"/>
      <c r="B4" s="968"/>
      <c r="C4" s="968"/>
      <c r="D4" s="968"/>
      <c r="E4" s="968"/>
      <c r="F4" s="932"/>
      <c r="G4" s="932"/>
      <c r="H4" s="932"/>
      <c r="I4" s="932"/>
      <c r="J4" s="932"/>
    </row>
    <row r="5" spans="1:10">
      <c r="F5" s="319"/>
      <c r="G5" s="319"/>
      <c r="H5" s="43" t="s">
        <v>993</v>
      </c>
      <c r="I5" s="319"/>
      <c r="J5" s="319"/>
    </row>
    <row r="6" spans="1:10">
      <c r="C6" s="286" t="s">
        <v>58</v>
      </c>
      <c r="D6" s="286" t="s">
        <v>57</v>
      </c>
      <c r="E6" s="286" t="s">
        <v>56</v>
      </c>
      <c r="F6" s="286" t="s">
        <v>59</v>
      </c>
      <c r="G6" s="286" t="s">
        <v>60</v>
      </c>
      <c r="H6" s="286" t="s">
        <v>107</v>
      </c>
      <c r="I6" s="319"/>
      <c r="J6" s="319"/>
    </row>
    <row r="7" spans="1:10" ht="27" customHeight="1">
      <c r="A7" s="23"/>
      <c r="B7" s="332"/>
      <c r="C7" s="960" t="s">
        <v>446</v>
      </c>
      <c r="D7" s="961"/>
      <c r="E7" s="961"/>
      <c r="F7" s="961"/>
      <c r="G7" s="959" t="s">
        <v>466</v>
      </c>
      <c r="H7" s="959" t="s">
        <v>468</v>
      </c>
      <c r="I7" s="969"/>
      <c r="J7" s="969"/>
    </row>
    <row r="8" spans="1:10" ht="27" customHeight="1">
      <c r="B8" s="322"/>
      <c r="C8" s="612"/>
      <c r="D8" s="960" t="s">
        <v>1226</v>
      </c>
      <c r="E8" s="961"/>
      <c r="F8" s="959" t="s">
        <v>1243</v>
      </c>
      <c r="G8" s="959"/>
      <c r="H8" s="959"/>
      <c r="I8" s="969"/>
      <c r="J8" s="969"/>
    </row>
    <row r="9" spans="1:10" ht="27" customHeight="1">
      <c r="A9" s="333"/>
      <c r="B9" s="334"/>
      <c r="C9" s="611"/>
      <c r="D9" s="342"/>
      <c r="E9" s="343" t="s">
        <v>457</v>
      </c>
      <c r="F9" s="959"/>
      <c r="G9" s="959"/>
      <c r="H9" s="959"/>
      <c r="I9" s="969"/>
      <c r="J9" s="969"/>
    </row>
    <row r="10" spans="1:10" ht="15" customHeight="1">
      <c r="A10" s="335" t="s">
        <v>214</v>
      </c>
      <c r="B10" s="336" t="s">
        <v>471</v>
      </c>
      <c r="C10" s="327">
        <v>1866.2258253399998</v>
      </c>
      <c r="D10" s="327">
        <v>87.855585129999994</v>
      </c>
      <c r="E10" s="327">
        <v>87.855585129999994</v>
      </c>
      <c r="F10" s="327">
        <v>1866.2258253399998</v>
      </c>
      <c r="G10" s="327">
        <v>-71.19737988</v>
      </c>
      <c r="H10" s="327">
        <v>0</v>
      </c>
      <c r="I10" s="932"/>
      <c r="J10" s="932"/>
    </row>
    <row r="11" spans="1:10" ht="15" customHeight="1">
      <c r="A11" s="337" t="s">
        <v>216</v>
      </c>
      <c r="B11" s="336" t="s">
        <v>472</v>
      </c>
      <c r="C11" s="327">
        <v>633.88963796000007</v>
      </c>
      <c r="D11" s="327">
        <v>3.45833732</v>
      </c>
      <c r="E11" s="327">
        <v>3.45833732</v>
      </c>
      <c r="F11" s="327">
        <v>633.88963796000007</v>
      </c>
      <c r="G11" s="327">
        <v>-5.4838641100000007</v>
      </c>
      <c r="H11" s="327">
        <v>0</v>
      </c>
      <c r="I11" s="932"/>
      <c r="J11" s="932"/>
    </row>
    <row r="12" spans="1:10" ht="15" customHeight="1">
      <c r="A12" s="337" t="s">
        <v>416</v>
      </c>
      <c r="B12" s="336" t="s">
        <v>473</v>
      </c>
      <c r="C12" s="327">
        <v>18928.715371480001</v>
      </c>
      <c r="D12" s="327">
        <v>616.36675033000006</v>
      </c>
      <c r="E12" s="327">
        <v>616.36675033000006</v>
      </c>
      <c r="F12" s="327">
        <v>18928.65585014</v>
      </c>
      <c r="G12" s="327">
        <v>-418.72183089999999</v>
      </c>
      <c r="H12" s="327">
        <v>0</v>
      </c>
      <c r="I12" s="932"/>
      <c r="J12" s="932"/>
    </row>
    <row r="13" spans="1:10" ht="15" customHeight="1">
      <c r="A13" s="337" t="s">
        <v>418</v>
      </c>
      <c r="B13" s="336" t="s">
        <v>474</v>
      </c>
      <c r="C13" s="327">
        <v>4317.0849463999994</v>
      </c>
      <c r="D13" s="327">
        <v>22.550742399999997</v>
      </c>
      <c r="E13" s="327">
        <v>22.550742399999997</v>
      </c>
      <c r="F13" s="327">
        <v>4317.07135036</v>
      </c>
      <c r="G13" s="327">
        <v>-49.273508149999998</v>
      </c>
      <c r="H13" s="327">
        <v>0</v>
      </c>
      <c r="I13" s="932"/>
      <c r="J13" s="932"/>
    </row>
    <row r="14" spans="1:10" ht="15" customHeight="1">
      <c r="A14" s="337" t="s">
        <v>420</v>
      </c>
      <c r="B14" s="336" t="s">
        <v>475</v>
      </c>
      <c r="C14" s="327">
        <v>789.15839889999995</v>
      </c>
      <c r="D14" s="167">
        <v>6.5263418499999997</v>
      </c>
      <c r="E14" s="167">
        <v>6.5263418499999997</v>
      </c>
      <c r="F14" s="327">
        <v>789.15839889999995</v>
      </c>
      <c r="G14" s="327">
        <v>-20.713987230000001</v>
      </c>
      <c r="H14" s="327">
        <v>0</v>
      </c>
      <c r="I14" s="932"/>
      <c r="J14" s="932"/>
    </row>
    <row r="15" spans="1:10" ht="15" customHeight="1">
      <c r="A15" s="337" t="s">
        <v>422</v>
      </c>
      <c r="B15" s="336" t="s">
        <v>476</v>
      </c>
      <c r="C15" s="327">
        <v>9582.5193939000001</v>
      </c>
      <c r="D15" s="327">
        <v>406.22423244999999</v>
      </c>
      <c r="E15" s="327">
        <v>406.22423244999999</v>
      </c>
      <c r="F15" s="327">
        <v>9570.8411530899994</v>
      </c>
      <c r="G15" s="327">
        <v>-296.45833406000003</v>
      </c>
      <c r="H15" s="327">
        <v>0</v>
      </c>
      <c r="I15" s="932"/>
      <c r="J15" s="932"/>
    </row>
    <row r="16" spans="1:10" ht="15" customHeight="1">
      <c r="A16" s="337" t="s">
        <v>424</v>
      </c>
      <c r="B16" s="336" t="s">
        <v>477</v>
      </c>
      <c r="C16" s="327">
        <v>13094.94633314</v>
      </c>
      <c r="D16" s="327">
        <v>413.56923473000001</v>
      </c>
      <c r="E16" s="327">
        <v>413.56923473000001</v>
      </c>
      <c r="F16" s="327">
        <v>13094.94633314</v>
      </c>
      <c r="G16" s="327">
        <v>-434.62605152999998</v>
      </c>
      <c r="H16" s="327">
        <v>0</v>
      </c>
      <c r="I16" s="932"/>
      <c r="J16" s="932"/>
    </row>
    <row r="17" spans="1:10" ht="15" customHeight="1">
      <c r="A17" s="337" t="s">
        <v>425</v>
      </c>
      <c r="B17" s="336" t="s">
        <v>478</v>
      </c>
      <c r="C17" s="327">
        <v>4496.4639067099997</v>
      </c>
      <c r="D17" s="327">
        <v>95.094481489999993</v>
      </c>
      <c r="E17" s="327">
        <v>95.094481489999993</v>
      </c>
      <c r="F17" s="327">
        <v>4496.4639067099997</v>
      </c>
      <c r="G17" s="327">
        <v>-96.243837630000002</v>
      </c>
      <c r="H17" s="327">
        <v>0</v>
      </c>
      <c r="I17" s="932"/>
      <c r="J17" s="932"/>
    </row>
    <row r="18" spans="1:10" ht="15" customHeight="1">
      <c r="A18" s="335" t="s">
        <v>427</v>
      </c>
      <c r="B18" s="336" t="s">
        <v>479</v>
      </c>
      <c r="C18" s="327">
        <v>4832.0774729799996</v>
      </c>
      <c r="D18" s="327">
        <v>232.85496384000001</v>
      </c>
      <c r="E18" s="327">
        <v>232.85496384000001</v>
      </c>
      <c r="F18" s="327">
        <v>4832.0740057100002</v>
      </c>
      <c r="G18" s="327">
        <v>-172.34181407</v>
      </c>
      <c r="H18" s="327">
        <v>0</v>
      </c>
      <c r="I18" s="932"/>
      <c r="J18" s="932"/>
    </row>
    <row r="19" spans="1:10" ht="15" customHeight="1">
      <c r="A19" s="337" t="s">
        <v>429</v>
      </c>
      <c r="B19" s="277" t="s">
        <v>480</v>
      </c>
      <c r="C19" s="278">
        <v>2216.7158971199997</v>
      </c>
      <c r="D19" s="278">
        <v>27.62865614</v>
      </c>
      <c r="E19" s="278">
        <v>27.62865614</v>
      </c>
      <c r="F19" s="278">
        <v>2216.7158971199997</v>
      </c>
      <c r="G19" s="278">
        <v>-30.733910379999998</v>
      </c>
      <c r="H19" s="278">
        <v>0</v>
      </c>
      <c r="I19" s="934"/>
      <c r="J19" s="934"/>
    </row>
    <row r="20" spans="1:10" ht="15" customHeight="1">
      <c r="A20" s="337" t="s">
        <v>430</v>
      </c>
      <c r="B20" s="338" t="s">
        <v>482</v>
      </c>
      <c r="C20" s="278">
        <v>347.92570204999998</v>
      </c>
      <c r="D20" s="278">
        <v>9.3640274100000003</v>
      </c>
      <c r="E20" s="278">
        <v>9.3640274100000003</v>
      </c>
      <c r="F20" s="278">
        <v>347.92570204999998</v>
      </c>
      <c r="G20" s="278">
        <v>-4.2688886699999999</v>
      </c>
      <c r="H20" s="278">
        <v>0</v>
      </c>
      <c r="I20" s="934"/>
      <c r="J20" s="934"/>
    </row>
    <row r="21" spans="1:10" ht="15" customHeight="1">
      <c r="A21" s="337" t="s">
        <v>431</v>
      </c>
      <c r="B21" s="339" t="s">
        <v>481</v>
      </c>
      <c r="C21" s="278">
        <v>32429.826282009999</v>
      </c>
      <c r="D21" s="278">
        <v>885.48171921000005</v>
      </c>
      <c r="E21" s="278">
        <v>885.48171921000005</v>
      </c>
      <c r="F21" s="278">
        <v>32415.497264639998</v>
      </c>
      <c r="G21" s="278">
        <v>-564.9535953300001</v>
      </c>
      <c r="H21" s="278">
        <v>0</v>
      </c>
      <c r="I21" s="272"/>
      <c r="J21" s="272"/>
    </row>
    <row r="22" spans="1:10" ht="15" customHeight="1">
      <c r="A22" s="335" t="s">
        <v>432</v>
      </c>
      <c r="B22" s="336" t="s">
        <v>483</v>
      </c>
      <c r="C22" s="327">
        <v>3845.8228204499997</v>
      </c>
      <c r="D22" s="327">
        <v>94.930875510000007</v>
      </c>
      <c r="E22" s="327">
        <v>94.930875510000007</v>
      </c>
      <c r="F22" s="327">
        <v>3845.8228204499997</v>
      </c>
      <c r="G22" s="327">
        <v>-66.567465609999999</v>
      </c>
      <c r="H22" s="327">
        <v>0</v>
      </c>
      <c r="I22" s="932"/>
      <c r="J22" s="932"/>
    </row>
    <row r="23" spans="1:10" ht="15" customHeight="1">
      <c r="A23" s="337" t="s">
        <v>433</v>
      </c>
      <c r="B23" s="277" t="s">
        <v>484</v>
      </c>
      <c r="C23" s="278">
        <v>1994.8784440999998</v>
      </c>
      <c r="D23" s="278">
        <v>64.925457659999992</v>
      </c>
      <c r="E23" s="278">
        <v>64.925457659999992</v>
      </c>
      <c r="F23" s="278">
        <v>1994.5506642</v>
      </c>
      <c r="G23" s="278">
        <v>-45.44503684</v>
      </c>
      <c r="H23" s="278">
        <v>-0.32777990000000001</v>
      </c>
      <c r="I23" s="934"/>
      <c r="J23" s="934"/>
    </row>
    <row r="24" spans="1:10" ht="15" customHeight="1">
      <c r="A24" s="337" t="s">
        <v>434</v>
      </c>
      <c r="B24" s="338" t="s">
        <v>485</v>
      </c>
      <c r="C24" s="278">
        <v>160.66132141</v>
      </c>
      <c r="D24" s="278">
        <v>9.515171E-2</v>
      </c>
      <c r="E24" s="278">
        <v>9.515171E-2</v>
      </c>
      <c r="F24" s="278">
        <v>160.66132141</v>
      </c>
      <c r="G24" s="278">
        <v>-5.5373893499999998</v>
      </c>
      <c r="H24" s="278">
        <v>0</v>
      </c>
      <c r="I24" s="934"/>
      <c r="J24" s="934"/>
    </row>
    <row r="25" spans="1:10" ht="15" customHeight="1">
      <c r="A25" s="337" t="s">
        <v>435</v>
      </c>
      <c r="B25" s="339" t="s">
        <v>486</v>
      </c>
      <c r="C25" s="278">
        <v>91.927705779999997</v>
      </c>
      <c r="D25" s="278">
        <v>1.41711817</v>
      </c>
      <c r="E25" s="278">
        <v>1.41711817</v>
      </c>
      <c r="F25" s="278">
        <v>91.927705779999997</v>
      </c>
      <c r="G25" s="278">
        <v>-3.3586305400000001</v>
      </c>
      <c r="H25" s="278">
        <v>0</v>
      </c>
      <c r="I25" s="272"/>
      <c r="J25" s="272"/>
    </row>
    <row r="26" spans="1:10" ht="15" customHeight="1">
      <c r="A26" s="335" t="s">
        <v>436</v>
      </c>
      <c r="B26" s="336" t="s">
        <v>487</v>
      </c>
      <c r="C26" s="327">
        <v>1022.0927044</v>
      </c>
      <c r="D26" s="327">
        <v>6.6020209400000001</v>
      </c>
      <c r="E26" s="327">
        <v>6.6020209400000001</v>
      </c>
      <c r="F26" s="327">
        <v>1022.0811546</v>
      </c>
      <c r="G26" s="327">
        <v>-18.609405890000001</v>
      </c>
      <c r="H26" s="327">
        <v>0</v>
      </c>
      <c r="I26" s="932"/>
      <c r="J26" s="932"/>
    </row>
    <row r="27" spans="1:10" ht="15" customHeight="1">
      <c r="A27" s="337" t="s">
        <v>437</v>
      </c>
      <c r="B27" s="277" t="s">
        <v>488</v>
      </c>
      <c r="C27" s="278">
        <v>771.92884982999999</v>
      </c>
      <c r="D27" s="278">
        <v>11.629398439999999</v>
      </c>
      <c r="E27" s="278">
        <v>11.629398439999999</v>
      </c>
      <c r="F27" s="278">
        <v>771.92884982999999</v>
      </c>
      <c r="G27" s="278">
        <v>-18.55467165</v>
      </c>
      <c r="H27" s="278">
        <v>0</v>
      </c>
      <c r="I27" s="934"/>
      <c r="J27" s="934"/>
    </row>
    <row r="28" spans="1:10" ht="15" customHeight="1">
      <c r="A28" s="337" t="s">
        <v>438</v>
      </c>
      <c r="B28" s="277" t="s">
        <v>489</v>
      </c>
      <c r="C28" s="278">
        <v>357.87679048000001</v>
      </c>
      <c r="D28" s="278">
        <v>7.6761048600000006</v>
      </c>
      <c r="E28" s="278">
        <v>7.6761048600000006</v>
      </c>
      <c r="F28" s="278">
        <v>357.87679048000001</v>
      </c>
      <c r="G28" s="278">
        <v>-8.0804571500000009</v>
      </c>
      <c r="H28" s="278">
        <v>0</v>
      </c>
      <c r="I28" s="934"/>
      <c r="J28" s="934"/>
    </row>
    <row r="29" spans="1:10" ht="15" customHeight="1">
      <c r="A29" s="348" t="s">
        <v>439</v>
      </c>
      <c r="B29" s="340" t="s">
        <v>26</v>
      </c>
      <c r="C29" s="341">
        <v>101780.73780444</v>
      </c>
      <c r="D29" s="278">
        <v>2994.2511995900009</v>
      </c>
      <c r="E29" s="278">
        <v>2994.2511995900009</v>
      </c>
      <c r="F29" s="278">
        <v>101754.31463191001</v>
      </c>
      <c r="G29" s="278">
        <v>-2331.1700589700004</v>
      </c>
      <c r="H29" s="278">
        <v>-0.32777990000000001</v>
      </c>
      <c r="I29" s="934"/>
      <c r="J29" s="934"/>
    </row>
    <row r="30" spans="1:10">
      <c r="B30" s="284"/>
      <c r="C30" s="284"/>
      <c r="D30" s="284"/>
      <c r="E30" s="284"/>
      <c r="F30" s="935"/>
      <c r="G30" s="935"/>
      <c r="H30" s="935"/>
      <c r="I30" s="935"/>
      <c r="J30" s="272"/>
    </row>
    <row r="31" spans="1:10">
      <c r="A31" s="965"/>
      <c r="B31" s="965"/>
      <c r="C31" s="965"/>
      <c r="D31" s="965"/>
      <c r="F31" s="966"/>
      <c r="G31" s="966"/>
      <c r="H31" s="966"/>
      <c r="I31" s="966"/>
      <c r="J31" s="319"/>
    </row>
    <row r="32" spans="1:10">
      <c r="F32" s="966"/>
      <c r="G32" s="966"/>
      <c r="H32" s="966"/>
      <c r="I32" s="966"/>
      <c r="J32" s="319"/>
    </row>
    <row r="33" spans="1:10">
      <c r="A33" s="965"/>
      <c r="B33" s="965"/>
      <c r="C33" s="965"/>
      <c r="D33" s="965"/>
      <c r="F33" s="966"/>
      <c r="G33" s="966"/>
      <c r="H33" s="966"/>
      <c r="I33" s="966"/>
      <c r="J33" s="319"/>
    </row>
    <row r="34" spans="1:10">
      <c r="A34" s="967"/>
      <c r="B34" s="967"/>
      <c r="C34" s="967"/>
      <c r="D34" s="967"/>
      <c r="E34" s="967"/>
      <c r="F34" s="967"/>
      <c r="G34" s="967"/>
      <c r="H34" s="967"/>
      <c r="I34" s="967"/>
      <c r="J34" s="319"/>
    </row>
    <row r="35" spans="1:10">
      <c r="A35" s="928"/>
      <c r="B35" s="928"/>
      <c r="C35" s="928"/>
      <c r="D35" s="928"/>
      <c r="E35" s="928"/>
      <c r="F35" s="928"/>
      <c r="G35" s="928"/>
      <c r="H35" s="928"/>
      <c r="I35" s="928"/>
      <c r="J35" s="932"/>
    </row>
    <row r="36" spans="1:10">
      <c r="A36" s="927"/>
      <c r="B36" s="927"/>
      <c r="C36" s="927"/>
      <c r="D36" s="927"/>
      <c r="E36" s="927"/>
      <c r="F36" s="927"/>
      <c r="G36" s="927"/>
      <c r="H36" s="927"/>
      <c r="I36" s="927"/>
      <c r="J36" s="932"/>
    </row>
    <row r="37" spans="1:10">
      <c r="A37" s="928"/>
      <c r="B37" s="928"/>
      <c r="C37" s="928"/>
      <c r="D37" s="928"/>
      <c r="E37" s="928"/>
      <c r="F37" s="928"/>
      <c r="G37" s="928"/>
      <c r="H37" s="928"/>
      <c r="I37" s="928"/>
      <c r="J37" s="932"/>
    </row>
    <row r="38" spans="1:10">
      <c r="A38" s="928"/>
      <c r="B38" s="928"/>
      <c r="C38" s="928"/>
      <c r="D38" s="928"/>
      <c r="E38" s="928"/>
      <c r="F38" s="928"/>
      <c r="G38" s="928"/>
      <c r="H38" s="928"/>
      <c r="I38" s="928"/>
      <c r="J38" s="932"/>
    </row>
    <row r="39" spans="1:10">
      <c r="A39" s="928"/>
      <c r="B39" s="928"/>
      <c r="C39" s="928"/>
      <c r="D39" s="928"/>
      <c r="E39" s="928"/>
      <c r="F39" s="928"/>
      <c r="G39" s="928"/>
      <c r="H39" s="928"/>
      <c r="I39" s="928"/>
      <c r="J39" s="932"/>
    </row>
    <row r="40" spans="1:10">
      <c r="A40" s="928"/>
      <c r="B40" s="928"/>
      <c r="C40" s="928"/>
      <c r="D40" s="928"/>
      <c r="E40" s="928"/>
      <c r="F40" s="928"/>
      <c r="G40" s="928"/>
      <c r="H40" s="928"/>
      <c r="I40" s="928"/>
      <c r="J40" s="932"/>
    </row>
    <row r="41" spans="1:10">
      <c r="A41" s="927"/>
      <c r="B41" s="927"/>
      <c r="C41" s="927"/>
      <c r="D41" s="927"/>
      <c r="E41" s="927"/>
      <c r="F41" s="927"/>
      <c r="G41" s="927"/>
      <c r="H41" s="927"/>
      <c r="I41" s="927"/>
      <c r="J41" s="932"/>
    </row>
    <row r="42" spans="1:10">
      <c r="A42" s="965"/>
      <c r="B42" s="965"/>
      <c r="C42" s="965"/>
      <c r="D42" s="965"/>
      <c r="F42" s="319"/>
      <c r="H42" s="966"/>
      <c r="I42" s="966"/>
      <c r="J42" s="966"/>
    </row>
    <row r="43" spans="1:10">
      <c r="A43" s="927"/>
      <c r="B43" s="927"/>
      <c r="C43" s="927"/>
      <c r="D43" s="927"/>
      <c r="E43" s="927"/>
      <c r="F43" s="927"/>
      <c r="G43" s="927"/>
      <c r="H43" s="927"/>
      <c r="I43" s="927"/>
      <c r="J43" s="932"/>
    </row>
    <row r="44" spans="1:10">
      <c r="A44" s="927"/>
      <c r="B44" s="927"/>
      <c r="C44" s="927"/>
      <c r="D44" s="927"/>
      <c r="E44" s="927"/>
      <c r="F44" s="927"/>
      <c r="G44" s="927"/>
      <c r="H44" s="927"/>
      <c r="I44" s="927"/>
      <c r="J44" s="932"/>
    </row>
    <row r="45" spans="1:10">
      <c r="A45" s="927"/>
      <c r="B45" s="927"/>
      <c r="C45" s="927"/>
      <c r="D45" s="927"/>
      <c r="E45" s="927"/>
      <c r="F45" s="927"/>
      <c r="G45" s="927"/>
      <c r="H45" s="927"/>
      <c r="I45" s="927"/>
      <c r="J45" s="932"/>
    </row>
    <row r="46" spans="1:10">
      <c r="A46" s="927"/>
      <c r="B46" s="927"/>
      <c r="C46" s="927"/>
      <c r="D46" s="927"/>
      <c r="E46" s="927"/>
      <c r="F46" s="927"/>
      <c r="G46" s="927"/>
      <c r="H46" s="927"/>
      <c r="I46" s="927"/>
      <c r="J46" s="932"/>
    </row>
    <row r="47" spans="1:10">
      <c r="A47" s="318"/>
    </row>
  </sheetData>
  <mergeCells count="55">
    <mergeCell ref="I15:J15"/>
    <mergeCell ref="A4:E4"/>
    <mergeCell ref="F4:J4"/>
    <mergeCell ref="C7:F7"/>
    <mergeCell ref="G7:G9"/>
    <mergeCell ref="H7:H9"/>
    <mergeCell ref="I7:J9"/>
    <mergeCell ref="D8:E8"/>
    <mergeCell ref="F8:F9"/>
    <mergeCell ref="I10:J10"/>
    <mergeCell ref="I11:J11"/>
    <mergeCell ref="I12:J12"/>
    <mergeCell ref="I13:J13"/>
    <mergeCell ref="I14:J14"/>
    <mergeCell ref="I29:J29"/>
    <mergeCell ref="I16:J16"/>
    <mergeCell ref="I17:J17"/>
    <mergeCell ref="I18:J18"/>
    <mergeCell ref="I19:J19"/>
    <mergeCell ref="I20:J20"/>
    <mergeCell ref="I22:J22"/>
    <mergeCell ref="I23:J23"/>
    <mergeCell ref="I24:J24"/>
    <mergeCell ref="I26:J26"/>
    <mergeCell ref="I27:J27"/>
    <mergeCell ref="I28:J28"/>
    <mergeCell ref="J35:J36"/>
    <mergeCell ref="A36:I36"/>
    <mergeCell ref="F30:G30"/>
    <mergeCell ref="H30:I30"/>
    <mergeCell ref="A31:D31"/>
    <mergeCell ref="F31:G31"/>
    <mergeCell ref="H31:I31"/>
    <mergeCell ref="F32:G32"/>
    <mergeCell ref="H32:I32"/>
    <mergeCell ref="A33:D33"/>
    <mergeCell ref="F33:G33"/>
    <mergeCell ref="H33:I33"/>
    <mergeCell ref="A34:I34"/>
    <mergeCell ref="A35:I35"/>
    <mergeCell ref="A45:I45"/>
    <mergeCell ref="J45:J46"/>
    <mergeCell ref="A46:I46"/>
    <mergeCell ref="A37:I37"/>
    <mergeCell ref="J37:J39"/>
    <mergeCell ref="A38:I38"/>
    <mergeCell ref="A39:I39"/>
    <mergeCell ref="A40:I40"/>
    <mergeCell ref="J40:J41"/>
    <mergeCell ref="A41:I41"/>
    <mergeCell ref="A42:D42"/>
    <mergeCell ref="H42:J42"/>
    <mergeCell ref="A43:I43"/>
    <mergeCell ref="J43:J44"/>
    <mergeCell ref="A44:I44"/>
  </mergeCells>
  <hyperlinks>
    <hyperlink ref="A1" location="Index!B5" display="&lt;- back" xr:uid="{4853780C-8DCC-4DE0-9682-CCDA3E936658}"/>
  </hyperlinks>
  <pageMargins left="0.7" right="0.7" top="0.75" bottom="0.75" header="0.3" footer="0.3"/>
  <pageSetup paperSize="9" orientation="portrait" horizontalDpi="200" verticalDpi="200" copies="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CDEB89-B53D-4DD5-AEE8-326210166573}">
  <dimension ref="A1:E41"/>
  <sheetViews>
    <sheetView showGridLines="0" zoomScale="80" zoomScaleNormal="80" workbookViewId="0"/>
  </sheetViews>
  <sheetFormatPr defaultColWidth="20.5546875" defaultRowHeight="13.2"/>
  <cols>
    <col min="1" max="1" width="6.44140625" style="158" customWidth="1"/>
    <col min="2" max="2" width="37.5546875" style="158" customWidth="1"/>
    <col min="3" max="3" width="22.5546875" style="158" bestFit="1" customWidth="1"/>
    <col min="4" max="16384" width="20.5546875" style="158"/>
  </cols>
  <sheetData>
    <row r="1" spans="1:4">
      <c r="A1" s="38" t="s">
        <v>991</v>
      </c>
    </row>
    <row r="3" spans="1:4" ht="24" customHeight="1">
      <c r="A3" s="83" t="s">
        <v>1244</v>
      </c>
      <c r="B3" s="52"/>
      <c r="C3" s="52"/>
      <c r="D3" s="52"/>
    </row>
    <row r="5" spans="1:4">
      <c r="D5" s="43" t="s">
        <v>993</v>
      </c>
    </row>
    <row r="6" spans="1:4">
      <c r="C6" s="212" t="s">
        <v>58</v>
      </c>
      <c r="D6" s="212" t="s">
        <v>57</v>
      </c>
    </row>
    <row r="7" spans="1:4" ht="27.6" customHeight="1">
      <c r="A7" s="23"/>
      <c r="B7" s="332"/>
      <c r="C7" s="971" t="s">
        <v>981</v>
      </c>
      <c r="D7" s="971"/>
    </row>
    <row r="8" spans="1:4" ht="27.6" customHeight="1">
      <c r="A8" s="159"/>
      <c r="B8" s="160"/>
      <c r="C8" s="30" t="s">
        <v>490</v>
      </c>
      <c r="D8" s="30" t="s">
        <v>491</v>
      </c>
    </row>
    <row r="9" spans="1:4" ht="15" customHeight="1">
      <c r="A9" s="343" t="s">
        <v>214</v>
      </c>
      <c r="B9" s="12" t="s">
        <v>492</v>
      </c>
      <c r="C9" s="327">
        <v>2.3725543</v>
      </c>
      <c r="D9" s="327">
        <v>-0.30193621000000004</v>
      </c>
    </row>
    <row r="10" spans="1:4" ht="15" customHeight="1">
      <c r="A10" s="343" t="s">
        <v>216</v>
      </c>
      <c r="B10" s="12" t="s">
        <v>982</v>
      </c>
      <c r="C10" s="327">
        <v>58.072362729999995</v>
      </c>
      <c r="D10" s="327">
        <v>-31.73799318</v>
      </c>
    </row>
    <row r="11" spans="1:4" ht="15" customHeight="1">
      <c r="A11" s="349" t="s">
        <v>416</v>
      </c>
      <c r="B11" s="617" t="s">
        <v>493</v>
      </c>
      <c r="C11" s="327">
        <v>29.676652730000001</v>
      </c>
      <c r="D11" s="327">
        <v>-16.81666366</v>
      </c>
    </row>
    <row r="12" spans="1:4" ht="15" customHeight="1">
      <c r="A12" s="349" t="s">
        <v>418</v>
      </c>
      <c r="B12" s="617" t="s">
        <v>494</v>
      </c>
      <c r="C12" s="327">
        <v>21.740373890000001</v>
      </c>
      <c r="D12" s="327">
        <v>-11.36219301</v>
      </c>
    </row>
    <row r="13" spans="1:4" ht="15" customHeight="1">
      <c r="A13" s="349" t="s">
        <v>420</v>
      </c>
      <c r="B13" s="617" t="s">
        <v>495</v>
      </c>
      <c r="C13" s="327">
        <v>1.7620778300000002</v>
      </c>
      <c r="D13" s="327">
        <v>-0.29588813000000003</v>
      </c>
    </row>
    <row r="14" spans="1:4" ht="15" customHeight="1">
      <c r="A14" s="349" t="s">
        <v>422</v>
      </c>
      <c r="B14" s="617" t="s">
        <v>496</v>
      </c>
      <c r="C14" s="327">
        <v>4.4901236100000004</v>
      </c>
      <c r="D14" s="327">
        <v>-2.8601137099999998</v>
      </c>
    </row>
    <row r="15" spans="1:4" ht="15" customHeight="1">
      <c r="A15" s="349" t="s">
        <v>424</v>
      </c>
      <c r="B15" s="617" t="s">
        <v>983</v>
      </c>
      <c r="C15" s="327">
        <v>0.40313466999999997</v>
      </c>
      <c r="D15" s="327">
        <v>-0.40313466999999997</v>
      </c>
    </row>
    <row r="16" spans="1:4" ht="15" customHeight="1">
      <c r="A16" s="350" t="s">
        <v>425</v>
      </c>
      <c r="B16" s="351" t="s">
        <v>26</v>
      </c>
      <c r="C16" s="327">
        <v>60.444917029999992</v>
      </c>
      <c r="D16" s="167">
        <v>-32.039929389999998</v>
      </c>
    </row>
    <row r="18" spans="1:5">
      <c r="A18" s="972"/>
      <c r="B18" s="972"/>
    </row>
    <row r="20" spans="1:5">
      <c r="A20" s="352"/>
    </row>
    <row r="21" spans="1:5">
      <c r="A21" s="970"/>
      <c r="B21" s="970"/>
      <c r="C21" s="970"/>
      <c r="D21" s="970"/>
      <c r="E21" s="970"/>
    </row>
    <row r="22" spans="1:5" ht="36" customHeight="1">
      <c r="A22" s="970"/>
      <c r="B22" s="970"/>
      <c r="C22" s="970"/>
      <c r="D22" s="970"/>
      <c r="E22" s="970"/>
    </row>
    <row r="23" spans="1:5" ht="60" customHeight="1">
      <c r="A23" s="970"/>
      <c r="B23" s="970"/>
      <c r="C23" s="970"/>
      <c r="D23" s="970"/>
      <c r="E23" s="970"/>
    </row>
    <row r="25" spans="1:5">
      <c r="A25" s="352"/>
    </row>
    <row r="26" spans="1:5">
      <c r="A26" s="970"/>
      <c r="B26" s="970"/>
      <c r="C26" s="970"/>
      <c r="D26" s="970"/>
      <c r="E26" s="970"/>
    </row>
    <row r="27" spans="1:5" ht="48" customHeight="1">
      <c r="A27" s="970"/>
      <c r="B27" s="970"/>
      <c r="C27" s="970"/>
      <c r="D27" s="970"/>
      <c r="E27" s="970"/>
    </row>
    <row r="28" spans="1:5">
      <c r="A28" s="970"/>
      <c r="B28" s="970"/>
      <c r="C28" s="970"/>
      <c r="D28" s="970"/>
      <c r="E28" s="970"/>
    </row>
    <row r="29" spans="1:5">
      <c r="A29" s="970"/>
      <c r="B29" s="970"/>
      <c r="C29" s="970"/>
      <c r="D29" s="970"/>
      <c r="E29" s="970"/>
    </row>
    <row r="30" spans="1:5" ht="96" customHeight="1">
      <c r="A30" s="970"/>
      <c r="B30" s="970"/>
      <c r="C30" s="970"/>
      <c r="D30" s="970"/>
      <c r="E30" s="970"/>
    </row>
    <row r="31" spans="1:5">
      <c r="A31" s="970"/>
      <c r="B31" s="970"/>
      <c r="C31" s="970"/>
      <c r="D31" s="970"/>
      <c r="E31" s="970"/>
    </row>
    <row r="32" spans="1:5" ht="36" customHeight="1">
      <c r="A32" s="970"/>
      <c r="B32" s="970"/>
      <c r="C32" s="970"/>
      <c r="D32" s="970"/>
      <c r="E32" s="970"/>
    </row>
    <row r="33" spans="1:5">
      <c r="A33" s="970"/>
      <c r="B33" s="970"/>
      <c r="C33" s="970"/>
      <c r="D33" s="970"/>
      <c r="E33" s="970"/>
    </row>
    <row r="34" spans="1:5" ht="60" customHeight="1">
      <c r="A34" s="970"/>
      <c r="B34" s="970"/>
      <c r="C34" s="970"/>
      <c r="D34" s="970"/>
      <c r="E34" s="970"/>
    </row>
    <row r="35" spans="1:5">
      <c r="A35" s="970"/>
      <c r="B35" s="970"/>
      <c r="C35" s="970"/>
      <c r="D35" s="970"/>
      <c r="E35" s="970"/>
    </row>
    <row r="36" spans="1:5" ht="24" customHeight="1">
      <c r="A36" s="970"/>
      <c r="B36" s="970"/>
      <c r="C36" s="970"/>
      <c r="D36" s="970"/>
      <c r="E36" s="970"/>
    </row>
    <row r="37" spans="1:5">
      <c r="A37" s="970"/>
      <c r="B37" s="970"/>
      <c r="C37" s="970"/>
      <c r="D37" s="970"/>
      <c r="E37" s="970"/>
    </row>
    <row r="38" spans="1:5" ht="24" customHeight="1">
      <c r="A38" s="970"/>
      <c r="B38" s="970"/>
      <c r="C38" s="970"/>
      <c r="D38" s="970"/>
      <c r="E38" s="970"/>
    </row>
    <row r="39" spans="1:5">
      <c r="A39" s="970"/>
      <c r="B39" s="970"/>
      <c r="C39" s="970"/>
      <c r="D39" s="970"/>
      <c r="E39" s="970"/>
    </row>
    <row r="40" spans="1:5" ht="60" customHeight="1">
      <c r="A40" s="970"/>
      <c r="B40" s="970"/>
      <c r="C40" s="970"/>
      <c r="D40" s="970"/>
      <c r="E40" s="970"/>
    </row>
    <row r="41" spans="1:5">
      <c r="A41" s="970"/>
      <c r="B41" s="970"/>
      <c r="C41" s="970"/>
      <c r="D41" s="970"/>
      <c r="E41" s="970"/>
    </row>
  </sheetData>
  <mergeCells count="21">
    <mergeCell ref="A32:E32"/>
    <mergeCell ref="C7:D7"/>
    <mergeCell ref="A18:B18"/>
    <mergeCell ref="A21:E21"/>
    <mergeCell ref="A22:E22"/>
    <mergeCell ref="A23:E23"/>
    <mergeCell ref="A26:E26"/>
    <mergeCell ref="A27:E27"/>
    <mergeCell ref="A28:E28"/>
    <mergeCell ref="A29:E29"/>
    <mergeCell ref="A30:E30"/>
    <mergeCell ref="A31:E31"/>
    <mergeCell ref="A39:E39"/>
    <mergeCell ref="A40:E40"/>
    <mergeCell ref="A41:E41"/>
    <mergeCell ref="A33:E33"/>
    <mergeCell ref="A34:E34"/>
    <mergeCell ref="A35:E35"/>
    <mergeCell ref="A36:E36"/>
    <mergeCell ref="A37:E37"/>
    <mergeCell ref="A38:E38"/>
  </mergeCells>
  <hyperlinks>
    <hyperlink ref="A1" location="Index!B5" display="&lt;- back" xr:uid="{4DD34762-D649-4D50-94E7-363401475103}"/>
  </hyperlinks>
  <pageMargins left="0.7" right="0.7" top="0.75" bottom="0.75" header="0.3" footer="0.3"/>
  <pageSetup paperSize="9" orientation="portrait" horizontalDpi="200" verticalDpi="200" copies="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44A4B-4AA5-43B0-BFFA-990ADD9EFE9B}">
  <dimension ref="A1:I15"/>
  <sheetViews>
    <sheetView showGridLines="0" zoomScale="80" zoomScaleNormal="80" workbookViewId="0"/>
  </sheetViews>
  <sheetFormatPr defaultColWidth="9.109375" defaultRowHeight="13.2"/>
  <cols>
    <col min="1" max="1" width="7.109375" style="9" customWidth="1"/>
    <col min="2" max="2" width="38.109375" style="9" customWidth="1"/>
    <col min="3" max="7" width="22.77734375" style="9" customWidth="1"/>
    <col min="8" max="16384" width="9.109375" style="9"/>
  </cols>
  <sheetData>
    <row r="1" spans="1:9">
      <c r="A1" s="38" t="s">
        <v>991</v>
      </c>
    </row>
    <row r="2" spans="1:9">
      <c r="B2" s="295"/>
      <c r="C2" s="295"/>
      <c r="D2" s="295"/>
      <c r="E2" s="295"/>
      <c r="F2" s="295"/>
      <c r="G2" s="295"/>
      <c r="H2" s="295"/>
      <c r="I2" s="29"/>
    </row>
    <row r="3" spans="1:9" ht="24" customHeight="1">
      <c r="A3" s="83" t="s">
        <v>1245</v>
      </c>
      <c r="I3" s="29"/>
    </row>
    <row r="5" spans="1:9">
      <c r="G5" s="43" t="s">
        <v>993</v>
      </c>
    </row>
    <row r="6" spans="1:9" ht="30.6" customHeight="1">
      <c r="A6" s="23"/>
      <c r="B6" s="332"/>
      <c r="C6" s="973" t="s">
        <v>500</v>
      </c>
      <c r="D6" s="976" t="s">
        <v>501</v>
      </c>
      <c r="E6" s="977"/>
      <c r="F6" s="977"/>
      <c r="G6" s="978"/>
      <c r="H6" s="29"/>
      <c r="I6" s="29"/>
    </row>
    <row r="7" spans="1:9" ht="30.6" customHeight="1">
      <c r="B7" s="353"/>
      <c r="C7" s="974"/>
      <c r="D7" s="974"/>
      <c r="E7" s="973" t="s">
        <v>1246</v>
      </c>
      <c r="F7" s="976" t="s">
        <v>1247</v>
      </c>
      <c r="G7" s="978"/>
      <c r="H7" s="29"/>
      <c r="I7" s="29"/>
    </row>
    <row r="8" spans="1:9" ht="30.6" customHeight="1">
      <c r="A8" s="361"/>
      <c r="B8" s="353"/>
      <c r="C8" s="975"/>
      <c r="D8" s="975"/>
      <c r="E8" s="975"/>
      <c r="F8" s="355"/>
      <c r="G8" s="356" t="s">
        <v>1248</v>
      </c>
      <c r="H8" s="29"/>
      <c r="I8" s="29"/>
    </row>
    <row r="9" spans="1:9" ht="30.6" customHeight="1">
      <c r="A9" s="144"/>
      <c r="B9" s="354"/>
      <c r="C9" s="362" t="s">
        <v>58</v>
      </c>
      <c r="D9" s="362" t="s">
        <v>57</v>
      </c>
      <c r="E9" s="362" t="s">
        <v>56</v>
      </c>
      <c r="F9" s="363" t="s">
        <v>59</v>
      </c>
      <c r="G9" s="364" t="s">
        <v>60</v>
      </c>
      <c r="H9" s="29"/>
      <c r="I9" s="29"/>
    </row>
    <row r="10" spans="1:9" ht="18" customHeight="1">
      <c r="A10" s="365">
        <v>1</v>
      </c>
      <c r="B10" s="309" t="s">
        <v>414</v>
      </c>
      <c r="C10" s="357">
        <v>113071.20533616999</v>
      </c>
      <c r="D10" s="357">
        <v>156549.40857976998</v>
      </c>
      <c r="E10" s="357">
        <v>146998.78803345002</v>
      </c>
      <c r="F10" s="357">
        <v>9550.6205463200004</v>
      </c>
      <c r="G10" s="357">
        <v>0</v>
      </c>
      <c r="H10" s="29"/>
      <c r="I10" s="29"/>
    </row>
    <row r="11" spans="1:9" ht="18" customHeight="1">
      <c r="A11" s="365">
        <v>2</v>
      </c>
      <c r="B11" s="309" t="s">
        <v>502</v>
      </c>
      <c r="C11" s="357">
        <v>52283.799821690001</v>
      </c>
      <c r="D11" s="357">
        <v>2654.8905166899999</v>
      </c>
      <c r="E11" s="357">
        <v>0</v>
      </c>
      <c r="F11" s="357">
        <v>2654.8905166899999</v>
      </c>
      <c r="G11" s="302"/>
      <c r="H11" s="29"/>
      <c r="I11" s="29"/>
    </row>
    <row r="12" spans="1:9" ht="18" customHeight="1">
      <c r="A12" s="365">
        <v>3</v>
      </c>
      <c r="B12" s="309" t="s">
        <v>26</v>
      </c>
      <c r="C12" s="357">
        <v>165355.00515786</v>
      </c>
      <c r="D12" s="357">
        <v>159204.29909645999</v>
      </c>
      <c r="E12" s="357">
        <v>146998.78803345002</v>
      </c>
      <c r="F12" s="357">
        <v>12205.511063010001</v>
      </c>
      <c r="G12" s="357">
        <v>0</v>
      </c>
      <c r="H12" s="29"/>
      <c r="I12" s="29"/>
    </row>
    <row r="13" spans="1:9" ht="18" customHeight="1">
      <c r="A13" s="365">
        <v>4</v>
      </c>
      <c r="B13" s="307" t="s">
        <v>503</v>
      </c>
      <c r="C13" s="357">
        <v>760.91141534999997</v>
      </c>
      <c r="D13" s="357">
        <v>2053.40812125</v>
      </c>
      <c r="E13" s="357">
        <v>1835.6751547599999</v>
      </c>
      <c r="F13" s="357">
        <v>217.73296649</v>
      </c>
      <c r="G13" s="357">
        <v>0</v>
      </c>
      <c r="H13" s="29"/>
      <c r="I13" s="29"/>
    </row>
    <row r="14" spans="1:9" ht="18" customHeight="1">
      <c r="A14" s="366" t="s">
        <v>315</v>
      </c>
      <c r="B14" s="307" t="s">
        <v>504</v>
      </c>
      <c r="C14" s="358">
        <f>C13</f>
        <v>760.91141534999997</v>
      </c>
      <c r="D14" s="359">
        <f>D13</f>
        <v>2053.40812125</v>
      </c>
      <c r="E14" s="360"/>
      <c r="F14" s="360"/>
      <c r="G14" s="360"/>
      <c r="H14" s="29"/>
      <c r="I14" s="29"/>
    </row>
    <row r="15" spans="1:9">
      <c r="B15" s="13"/>
    </row>
  </sheetData>
  <mergeCells count="5">
    <mergeCell ref="C6:C8"/>
    <mergeCell ref="D6:G6"/>
    <mergeCell ref="D7:D8"/>
    <mergeCell ref="E7:E8"/>
    <mergeCell ref="F7:G7"/>
  </mergeCells>
  <hyperlinks>
    <hyperlink ref="A1" location="Index!B5" display="&lt;- back" xr:uid="{A319C872-1BA6-4B82-B29D-DD52AB2E58FA}"/>
  </hyperlinks>
  <pageMargins left="0.7" right="0.7" top="0.75" bottom="0.75" header="0.3" footer="0.3"/>
  <pageSetup paperSize="9" orientation="portrait" horizontalDpi="200" verticalDpi="200" copies="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6A2942-BBB4-4DC5-A4FB-3CA3675B49AD}">
  <dimension ref="A1:DP30"/>
  <sheetViews>
    <sheetView zoomScale="80" zoomScaleNormal="80" zoomScalePageLayoutView="60" workbookViewId="0"/>
  </sheetViews>
  <sheetFormatPr defaultColWidth="11.5546875" defaultRowHeight="13.2"/>
  <cols>
    <col min="1" max="1" width="8" style="367" customWidth="1"/>
    <col min="2" max="2" width="61.88671875" style="367" bestFit="1" customWidth="1"/>
    <col min="3" max="8" width="26.6640625" style="367" customWidth="1"/>
    <col min="9" max="120" width="11.5546875" style="367"/>
    <col min="121" max="16384" width="11.5546875" style="9"/>
  </cols>
  <sheetData>
    <row r="1" spans="1:120">
      <c r="A1" s="38" t="s">
        <v>991</v>
      </c>
    </row>
    <row r="3" spans="1:120" ht="24" customHeight="1">
      <c r="A3" s="83" t="s">
        <v>1249</v>
      </c>
    </row>
    <row r="4" spans="1:120">
      <c r="DB4" s="9"/>
      <c r="DC4" s="9"/>
      <c r="DD4" s="9"/>
      <c r="DE4" s="9"/>
      <c r="DF4" s="9"/>
      <c r="DG4" s="9"/>
      <c r="DH4" s="9"/>
      <c r="DI4" s="9"/>
      <c r="DJ4" s="9"/>
      <c r="DK4" s="9"/>
      <c r="DL4" s="9"/>
      <c r="DM4" s="9"/>
      <c r="DN4" s="9"/>
      <c r="DO4" s="9"/>
      <c r="DP4" s="9"/>
    </row>
    <row r="5" spans="1:120">
      <c r="H5" s="43" t="s">
        <v>993</v>
      </c>
      <c r="DB5" s="9"/>
      <c r="DC5" s="9"/>
      <c r="DD5" s="9"/>
      <c r="DE5" s="9"/>
      <c r="DF5" s="9"/>
      <c r="DG5" s="9"/>
      <c r="DH5" s="9"/>
      <c r="DI5" s="9"/>
      <c r="DJ5" s="9"/>
      <c r="DK5" s="9"/>
      <c r="DL5" s="9"/>
      <c r="DM5" s="9"/>
      <c r="DN5" s="9"/>
      <c r="DO5" s="9"/>
      <c r="DP5" s="9"/>
    </row>
    <row r="6" spans="1:120" s="369" customFormat="1" ht="36.6" customHeight="1">
      <c r="A6" s="386"/>
      <c r="B6" s="984" t="s">
        <v>505</v>
      </c>
      <c r="C6" s="979" t="s">
        <v>506</v>
      </c>
      <c r="D6" s="980"/>
      <c r="E6" s="981" t="s">
        <v>507</v>
      </c>
      <c r="F6" s="979"/>
      <c r="G6" s="982" t="s">
        <v>508</v>
      </c>
      <c r="H6" s="983"/>
      <c r="I6" s="368"/>
      <c r="J6" s="368"/>
      <c r="K6" s="368"/>
      <c r="L6" s="368"/>
      <c r="M6" s="368"/>
      <c r="N6" s="368"/>
      <c r="O6" s="368"/>
      <c r="P6" s="368"/>
      <c r="Q6" s="368"/>
      <c r="R6" s="368"/>
      <c r="S6" s="368"/>
      <c r="T6" s="368"/>
      <c r="U6" s="368"/>
      <c r="V6" s="368"/>
      <c r="W6" s="368"/>
      <c r="X6" s="368"/>
      <c r="Y6" s="368"/>
      <c r="Z6" s="368"/>
      <c r="AA6" s="368"/>
      <c r="AB6" s="368"/>
      <c r="AC6" s="368"/>
      <c r="AD6" s="368"/>
      <c r="AE6" s="368"/>
      <c r="AF6" s="368"/>
      <c r="AG6" s="368"/>
      <c r="AH6" s="368"/>
      <c r="AI6" s="368"/>
      <c r="AJ6" s="368"/>
      <c r="AK6" s="368"/>
      <c r="AL6" s="368"/>
      <c r="AM6" s="368"/>
      <c r="AN6" s="368"/>
      <c r="AO6" s="368"/>
      <c r="AP6" s="368"/>
      <c r="AQ6" s="368"/>
      <c r="AR6" s="368"/>
      <c r="AS6" s="368"/>
      <c r="AT6" s="368"/>
      <c r="AU6" s="368"/>
      <c r="AV6" s="368"/>
      <c r="AW6" s="368"/>
      <c r="AX6" s="368"/>
      <c r="AY6" s="368"/>
      <c r="AZ6" s="368"/>
      <c r="BA6" s="368"/>
      <c r="BB6" s="368"/>
      <c r="BC6" s="368"/>
      <c r="BD6" s="368"/>
      <c r="BE6" s="368"/>
      <c r="BF6" s="368"/>
      <c r="BG6" s="368"/>
      <c r="BH6" s="368"/>
      <c r="BI6" s="368"/>
      <c r="BJ6" s="368"/>
      <c r="BK6" s="368"/>
      <c r="BL6" s="368"/>
      <c r="BM6" s="368"/>
      <c r="BN6" s="368"/>
      <c r="BO6" s="368"/>
      <c r="BP6" s="368"/>
      <c r="BQ6" s="368"/>
      <c r="BR6" s="368"/>
      <c r="BS6" s="368"/>
      <c r="BT6" s="368"/>
      <c r="BU6" s="368"/>
      <c r="BV6" s="368"/>
      <c r="BW6" s="368"/>
      <c r="BX6" s="368"/>
      <c r="BY6" s="368"/>
      <c r="BZ6" s="368"/>
      <c r="CA6" s="368"/>
      <c r="CB6" s="368"/>
      <c r="CC6" s="368"/>
      <c r="CD6" s="368"/>
      <c r="CE6" s="368"/>
      <c r="CF6" s="368"/>
      <c r="CG6" s="368"/>
      <c r="CH6" s="368"/>
      <c r="CI6" s="368"/>
      <c r="CJ6" s="368"/>
      <c r="CK6" s="368"/>
      <c r="CL6" s="368"/>
      <c r="CM6" s="368"/>
      <c r="CN6" s="368"/>
      <c r="CO6" s="368"/>
      <c r="CP6" s="368"/>
      <c r="CQ6" s="368"/>
      <c r="CR6" s="368"/>
      <c r="CS6" s="368"/>
      <c r="CT6" s="368"/>
      <c r="CU6" s="368"/>
      <c r="CV6" s="368"/>
      <c r="CW6" s="368"/>
      <c r="CX6" s="368"/>
      <c r="CY6" s="368"/>
      <c r="CZ6" s="368"/>
      <c r="DA6" s="368"/>
    </row>
    <row r="7" spans="1:120" s="369" customFormat="1" ht="37.200000000000003" customHeight="1">
      <c r="A7" s="387"/>
      <c r="B7" s="985"/>
      <c r="C7" s="370" t="s">
        <v>509</v>
      </c>
      <c r="D7" s="290" t="s">
        <v>510</v>
      </c>
      <c r="E7" s="370" t="s">
        <v>509</v>
      </c>
      <c r="F7" s="290" t="s">
        <v>511</v>
      </c>
      <c r="G7" s="11" t="s">
        <v>694</v>
      </c>
      <c r="H7" s="11" t="s">
        <v>1251</v>
      </c>
      <c r="I7" s="368"/>
      <c r="J7" s="368"/>
      <c r="K7" s="368"/>
      <c r="L7" s="368"/>
      <c r="M7" s="368"/>
      <c r="N7" s="368"/>
      <c r="O7" s="368"/>
      <c r="P7" s="368"/>
      <c r="Q7" s="368"/>
      <c r="R7" s="368"/>
      <c r="S7" s="368"/>
      <c r="T7" s="368"/>
      <c r="U7" s="368"/>
      <c r="V7" s="368"/>
      <c r="W7" s="368"/>
      <c r="X7" s="368"/>
      <c r="Y7" s="368"/>
      <c r="Z7" s="368"/>
      <c r="AA7" s="368"/>
      <c r="AB7" s="368"/>
      <c r="AC7" s="368"/>
      <c r="AD7" s="368"/>
      <c r="AE7" s="368"/>
      <c r="AF7" s="368"/>
      <c r="AG7" s="368"/>
      <c r="AH7" s="368"/>
      <c r="AI7" s="368"/>
      <c r="AJ7" s="368"/>
      <c r="AK7" s="368"/>
      <c r="AL7" s="368"/>
      <c r="AM7" s="368"/>
      <c r="AN7" s="368"/>
      <c r="AO7" s="368"/>
      <c r="AP7" s="368"/>
      <c r="AQ7" s="368"/>
      <c r="AR7" s="368"/>
      <c r="AS7" s="368"/>
      <c r="AT7" s="368"/>
      <c r="AU7" s="368"/>
      <c r="AV7" s="368"/>
      <c r="AW7" s="368"/>
      <c r="AX7" s="368"/>
      <c r="AY7" s="368"/>
      <c r="AZ7" s="368"/>
      <c r="BA7" s="368"/>
      <c r="BB7" s="368"/>
      <c r="BC7" s="368"/>
      <c r="BD7" s="368"/>
      <c r="BE7" s="368"/>
      <c r="BF7" s="368"/>
      <c r="BG7" s="368"/>
      <c r="BH7" s="368"/>
      <c r="BI7" s="368"/>
      <c r="BJ7" s="368"/>
      <c r="BK7" s="368"/>
      <c r="BL7" s="368"/>
      <c r="BM7" s="368"/>
      <c r="BN7" s="368"/>
      <c r="BO7" s="368"/>
      <c r="BP7" s="368"/>
      <c r="BQ7" s="368"/>
      <c r="BR7" s="368"/>
      <c r="BS7" s="368"/>
      <c r="BT7" s="368"/>
      <c r="BU7" s="368"/>
      <c r="BV7" s="368"/>
      <c r="BW7" s="368"/>
      <c r="BX7" s="368"/>
      <c r="BY7" s="368"/>
      <c r="BZ7" s="368"/>
      <c r="CA7" s="368"/>
      <c r="CB7" s="368"/>
      <c r="CC7" s="368"/>
      <c r="CD7" s="368"/>
      <c r="CE7" s="368"/>
      <c r="CF7" s="368"/>
      <c r="CG7" s="368"/>
      <c r="CH7" s="368"/>
      <c r="CI7" s="368"/>
      <c r="CJ7" s="368"/>
      <c r="CK7" s="368"/>
      <c r="CL7" s="368"/>
      <c r="CM7" s="368"/>
      <c r="CN7" s="368"/>
      <c r="CO7" s="368"/>
      <c r="CP7" s="368"/>
      <c r="CQ7" s="368"/>
      <c r="CR7" s="368"/>
      <c r="CS7" s="368"/>
      <c r="CT7" s="368"/>
      <c r="CU7" s="368"/>
      <c r="CV7" s="368"/>
      <c r="CW7" s="368"/>
      <c r="CX7" s="368"/>
      <c r="CY7" s="368"/>
      <c r="CZ7" s="368"/>
      <c r="DA7" s="368"/>
    </row>
    <row r="8" spans="1:120" s="369" customFormat="1" ht="19.2" customHeight="1">
      <c r="A8" s="387"/>
      <c r="B8" s="986"/>
      <c r="C8" s="33" t="s">
        <v>58</v>
      </c>
      <c r="D8" s="33" t="s">
        <v>57</v>
      </c>
      <c r="E8" s="33" t="s">
        <v>56</v>
      </c>
      <c r="F8" s="33" t="s">
        <v>59</v>
      </c>
      <c r="G8" s="385" t="s">
        <v>60</v>
      </c>
      <c r="H8" s="385" t="s">
        <v>107</v>
      </c>
      <c r="I8" s="368"/>
      <c r="J8" s="368"/>
      <c r="K8" s="368"/>
      <c r="L8" s="368"/>
      <c r="M8" s="368"/>
      <c r="N8" s="368"/>
      <c r="O8" s="368"/>
      <c r="P8" s="368"/>
      <c r="Q8" s="368"/>
      <c r="R8" s="368"/>
      <c r="S8" s="368"/>
      <c r="T8" s="368"/>
      <c r="U8" s="368"/>
      <c r="V8" s="368"/>
      <c r="W8" s="368"/>
      <c r="X8" s="368"/>
      <c r="Y8" s="368"/>
      <c r="Z8" s="368"/>
      <c r="AA8" s="368"/>
      <c r="AB8" s="368"/>
      <c r="AC8" s="368"/>
      <c r="AD8" s="368"/>
      <c r="AE8" s="368"/>
      <c r="AF8" s="368"/>
      <c r="AG8" s="368"/>
      <c r="AH8" s="368"/>
      <c r="AI8" s="368"/>
      <c r="AJ8" s="368"/>
      <c r="AK8" s="368"/>
      <c r="AL8" s="368"/>
      <c r="AM8" s="368"/>
      <c r="AN8" s="368"/>
      <c r="AO8" s="368"/>
      <c r="AP8" s="368"/>
      <c r="AQ8" s="368"/>
      <c r="AR8" s="368"/>
      <c r="AS8" s="368"/>
      <c r="AT8" s="368"/>
      <c r="AU8" s="368"/>
      <c r="AV8" s="368"/>
      <c r="AW8" s="368"/>
      <c r="AX8" s="368"/>
      <c r="AY8" s="368"/>
      <c r="AZ8" s="368"/>
      <c r="BA8" s="368"/>
      <c r="BB8" s="368"/>
      <c r="BC8" s="368"/>
      <c r="BD8" s="368"/>
      <c r="BE8" s="368"/>
      <c r="BF8" s="368"/>
      <c r="BG8" s="368"/>
      <c r="BH8" s="368"/>
      <c r="BI8" s="368"/>
      <c r="BJ8" s="368"/>
      <c r="BK8" s="368"/>
      <c r="BL8" s="368"/>
      <c r="BM8" s="368"/>
      <c r="BN8" s="368"/>
      <c r="BO8" s="368"/>
      <c r="BP8" s="368"/>
      <c r="BQ8" s="368"/>
      <c r="BR8" s="368"/>
      <c r="BS8" s="368"/>
      <c r="BT8" s="368"/>
      <c r="BU8" s="368"/>
      <c r="BV8" s="368"/>
      <c r="BW8" s="368"/>
      <c r="BX8" s="368"/>
      <c r="BY8" s="368"/>
      <c r="BZ8" s="368"/>
      <c r="CA8" s="368"/>
      <c r="CB8" s="368"/>
      <c r="CC8" s="368"/>
      <c r="CD8" s="368"/>
      <c r="CE8" s="368"/>
      <c r="CF8" s="368"/>
      <c r="CG8" s="368"/>
      <c r="CH8" s="368"/>
      <c r="CI8" s="368"/>
      <c r="CJ8" s="368"/>
      <c r="CK8" s="368"/>
      <c r="CL8" s="368"/>
      <c r="CM8" s="368"/>
      <c r="CN8" s="368"/>
      <c r="CO8" s="368"/>
      <c r="CP8" s="368"/>
      <c r="CQ8" s="368"/>
      <c r="CR8" s="368"/>
      <c r="CS8" s="368"/>
      <c r="CT8" s="368"/>
      <c r="CU8" s="368"/>
      <c r="CV8" s="368"/>
      <c r="CW8" s="368"/>
      <c r="CX8" s="368"/>
      <c r="CY8" s="368"/>
      <c r="CZ8" s="368"/>
      <c r="DA8" s="368"/>
    </row>
    <row r="9" spans="1:120" s="23" customFormat="1" ht="19.5" customHeight="1">
      <c r="A9" s="16">
        <v>1</v>
      </c>
      <c r="B9" s="36" t="s">
        <v>513</v>
      </c>
      <c r="C9" s="371">
        <v>53375.170012790004</v>
      </c>
      <c r="D9" s="371">
        <v>1465.9534151199998</v>
      </c>
      <c r="E9" s="371">
        <v>60325.204057199997</v>
      </c>
      <c r="F9" s="371">
        <v>425.46645281999997</v>
      </c>
      <c r="G9" s="371">
        <v>1321.5374323800002</v>
      </c>
      <c r="H9" s="372">
        <v>2.1753462493258002E-2</v>
      </c>
      <c r="I9" s="373"/>
      <c r="J9" s="373"/>
      <c r="K9" s="373"/>
      <c r="L9" s="373"/>
      <c r="M9" s="373"/>
      <c r="N9" s="373"/>
      <c r="O9" s="373"/>
      <c r="P9" s="373"/>
      <c r="Q9" s="373"/>
      <c r="R9" s="373"/>
      <c r="S9" s="373"/>
      <c r="T9" s="373"/>
      <c r="U9" s="373"/>
      <c r="V9" s="373"/>
      <c r="W9" s="373"/>
      <c r="X9" s="373"/>
      <c r="Y9" s="373"/>
      <c r="Z9" s="373"/>
      <c r="AA9" s="373"/>
      <c r="AB9" s="373"/>
      <c r="AC9" s="373"/>
      <c r="AD9" s="373"/>
      <c r="AE9" s="373"/>
      <c r="AF9" s="373"/>
      <c r="AG9" s="373"/>
      <c r="AH9" s="373"/>
      <c r="AI9" s="373"/>
      <c r="AJ9" s="373"/>
      <c r="AK9" s="373"/>
      <c r="AL9" s="373"/>
      <c r="AM9" s="373"/>
      <c r="AN9" s="373"/>
      <c r="AO9" s="373"/>
      <c r="AP9" s="373"/>
      <c r="AQ9" s="373"/>
      <c r="AR9" s="373"/>
      <c r="AS9" s="373"/>
      <c r="AT9" s="373"/>
      <c r="AU9" s="373"/>
      <c r="AV9" s="373"/>
      <c r="AW9" s="373"/>
      <c r="AX9" s="373"/>
      <c r="AY9" s="373"/>
      <c r="AZ9" s="373"/>
      <c r="BA9" s="373"/>
      <c r="BB9" s="373"/>
      <c r="BC9" s="373"/>
      <c r="BD9" s="373"/>
      <c r="BE9" s="373"/>
      <c r="BF9" s="373"/>
      <c r="BG9" s="373"/>
      <c r="BH9" s="373"/>
      <c r="BI9" s="373"/>
      <c r="BJ9" s="373"/>
      <c r="BK9" s="373"/>
      <c r="BL9" s="373"/>
      <c r="BM9" s="373"/>
      <c r="BN9" s="373"/>
      <c r="BO9" s="373"/>
      <c r="BP9" s="373"/>
      <c r="BQ9" s="373"/>
      <c r="BR9" s="373"/>
      <c r="BS9" s="373"/>
      <c r="BT9" s="373"/>
      <c r="BU9" s="373"/>
      <c r="BV9" s="373"/>
      <c r="BW9" s="373"/>
      <c r="BX9" s="373"/>
      <c r="BY9" s="373"/>
      <c r="BZ9" s="373"/>
      <c r="CA9" s="373"/>
      <c r="CB9" s="373"/>
      <c r="CC9" s="373"/>
      <c r="CD9" s="373"/>
      <c r="CE9" s="373"/>
      <c r="CF9" s="373"/>
      <c r="CG9" s="373"/>
      <c r="CH9" s="373"/>
      <c r="CI9" s="373"/>
      <c r="CJ9" s="373"/>
      <c r="CK9" s="373"/>
      <c r="CL9" s="373"/>
      <c r="CM9" s="373"/>
      <c r="CN9" s="373"/>
      <c r="CO9" s="373"/>
      <c r="CP9" s="373"/>
      <c r="CQ9" s="373"/>
      <c r="CR9" s="373"/>
      <c r="CS9" s="373"/>
      <c r="CT9" s="373"/>
      <c r="CU9" s="373"/>
      <c r="CV9" s="373"/>
      <c r="CW9" s="373"/>
      <c r="CX9" s="373"/>
      <c r="CY9" s="373"/>
      <c r="CZ9" s="373"/>
      <c r="DA9" s="373"/>
    </row>
    <row r="10" spans="1:120" s="23" customFormat="1" ht="19.5" customHeight="1">
      <c r="A10" s="16">
        <v>2</v>
      </c>
      <c r="B10" s="374" t="s">
        <v>514</v>
      </c>
      <c r="C10" s="371">
        <v>5224.5301433900004</v>
      </c>
      <c r="D10" s="371">
        <v>1370.8407134300001</v>
      </c>
      <c r="E10" s="371">
        <v>6521.0163364999999</v>
      </c>
      <c r="F10" s="371">
        <v>546.54035335000003</v>
      </c>
      <c r="G10" s="371">
        <v>447.13425956999998</v>
      </c>
      <c r="H10" s="372">
        <v>6.3265747866181998E-2</v>
      </c>
      <c r="I10" s="373"/>
      <c r="J10" s="373"/>
      <c r="K10" s="373"/>
      <c r="L10" s="373"/>
      <c r="M10" s="373"/>
      <c r="N10" s="373"/>
      <c r="O10" s="373"/>
      <c r="P10" s="373"/>
      <c r="Q10" s="373"/>
      <c r="R10" s="373"/>
      <c r="S10" s="373"/>
      <c r="T10" s="373"/>
      <c r="U10" s="373"/>
      <c r="V10" s="373"/>
      <c r="W10" s="373"/>
      <c r="X10" s="373"/>
      <c r="Y10" s="373"/>
      <c r="Z10" s="373"/>
      <c r="AA10" s="373"/>
      <c r="AB10" s="373"/>
      <c r="AC10" s="373"/>
      <c r="AD10" s="373"/>
      <c r="AE10" s="373"/>
      <c r="AF10" s="373"/>
      <c r="AG10" s="373"/>
      <c r="AH10" s="373"/>
      <c r="AI10" s="373"/>
      <c r="AJ10" s="373"/>
      <c r="AK10" s="373"/>
      <c r="AL10" s="373"/>
      <c r="AM10" s="373"/>
      <c r="AN10" s="373"/>
      <c r="AO10" s="373"/>
      <c r="AP10" s="373"/>
      <c r="AQ10" s="373"/>
      <c r="AR10" s="373"/>
      <c r="AS10" s="373"/>
      <c r="AT10" s="373"/>
      <c r="AU10" s="373"/>
      <c r="AV10" s="373"/>
      <c r="AW10" s="373"/>
      <c r="AX10" s="373"/>
      <c r="AY10" s="373"/>
      <c r="AZ10" s="373"/>
      <c r="BA10" s="373"/>
      <c r="BB10" s="373"/>
      <c r="BC10" s="373"/>
      <c r="BD10" s="373"/>
      <c r="BE10" s="373"/>
      <c r="BF10" s="373"/>
      <c r="BG10" s="373"/>
      <c r="BH10" s="373"/>
      <c r="BI10" s="373"/>
      <c r="BJ10" s="373"/>
      <c r="BK10" s="373"/>
      <c r="BL10" s="373"/>
      <c r="BM10" s="373"/>
      <c r="BN10" s="373"/>
      <c r="BO10" s="373"/>
      <c r="BP10" s="373"/>
      <c r="BQ10" s="373"/>
      <c r="BR10" s="373"/>
      <c r="BS10" s="373"/>
      <c r="BT10" s="373"/>
      <c r="BU10" s="373"/>
      <c r="BV10" s="373"/>
      <c r="BW10" s="373"/>
      <c r="BX10" s="373"/>
      <c r="BY10" s="373"/>
      <c r="BZ10" s="373"/>
      <c r="CA10" s="373"/>
      <c r="CB10" s="373"/>
      <c r="CC10" s="373"/>
      <c r="CD10" s="373"/>
      <c r="CE10" s="373"/>
      <c r="CF10" s="373"/>
      <c r="CG10" s="373"/>
      <c r="CH10" s="373"/>
      <c r="CI10" s="373"/>
      <c r="CJ10" s="373"/>
      <c r="CK10" s="373"/>
      <c r="CL10" s="373"/>
      <c r="CM10" s="373"/>
      <c r="CN10" s="373"/>
      <c r="CO10" s="373"/>
      <c r="CP10" s="373"/>
      <c r="CQ10" s="373"/>
      <c r="CR10" s="373"/>
      <c r="CS10" s="373"/>
      <c r="CT10" s="373"/>
      <c r="CU10" s="373"/>
      <c r="CV10" s="373"/>
      <c r="CW10" s="373"/>
      <c r="CX10" s="373"/>
      <c r="CY10" s="373"/>
      <c r="CZ10" s="373"/>
      <c r="DA10" s="373"/>
    </row>
    <row r="11" spans="1:120" s="23" customFormat="1" ht="19.5" customHeight="1">
      <c r="A11" s="16">
        <v>3</v>
      </c>
      <c r="B11" s="374" t="s">
        <v>515</v>
      </c>
      <c r="C11" s="371">
        <v>2340.3392181999998</v>
      </c>
      <c r="D11" s="371">
        <v>384.26720632999996</v>
      </c>
      <c r="E11" s="371">
        <v>1620.8639117100001</v>
      </c>
      <c r="F11" s="371">
        <v>142.96303122999998</v>
      </c>
      <c r="G11" s="371">
        <v>177.12515675</v>
      </c>
      <c r="H11" s="372">
        <v>0.100420938380022</v>
      </c>
      <c r="I11" s="373"/>
      <c r="J11" s="373"/>
      <c r="K11" s="373"/>
      <c r="L11" s="373"/>
      <c r="M11" s="373"/>
      <c r="N11" s="373"/>
      <c r="O11" s="373"/>
      <c r="P11" s="373"/>
      <c r="Q11" s="373"/>
      <c r="R11" s="373"/>
      <c r="S11" s="373"/>
      <c r="T11" s="373"/>
      <c r="U11" s="373"/>
      <c r="V11" s="373"/>
      <c r="W11" s="373"/>
      <c r="X11" s="373"/>
      <c r="Y11" s="373"/>
      <c r="Z11" s="373"/>
      <c r="AA11" s="373"/>
      <c r="AB11" s="373"/>
      <c r="AC11" s="373"/>
      <c r="AD11" s="373"/>
      <c r="AE11" s="373"/>
      <c r="AF11" s="373"/>
      <c r="AG11" s="373"/>
      <c r="AH11" s="373"/>
      <c r="AI11" s="373"/>
      <c r="AJ11" s="373"/>
      <c r="AK11" s="373"/>
      <c r="AL11" s="373"/>
      <c r="AM11" s="373"/>
      <c r="AN11" s="373"/>
      <c r="AO11" s="373"/>
      <c r="AP11" s="373"/>
      <c r="AQ11" s="373"/>
      <c r="AR11" s="373"/>
      <c r="AS11" s="373"/>
      <c r="AT11" s="373"/>
      <c r="AU11" s="373"/>
      <c r="AV11" s="373"/>
      <c r="AW11" s="373"/>
      <c r="AX11" s="373"/>
      <c r="AY11" s="373"/>
      <c r="AZ11" s="373"/>
      <c r="BA11" s="373"/>
      <c r="BB11" s="373"/>
      <c r="BC11" s="373"/>
      <c r="BD11" s="373"/>
      <c r="BE11" s="373"/>
      <c r="BF11" s="373"/>
      <c r="BG11" s="373"/>
      <c r="BH11" s="373"/>
      <c r="BI11" s="373"/>
      <c r="BJ11" s="373"/>
      <c r="BK11" s="373"/>
      <c r="BL11" s="373"/>
      <c r="BM11" s="373"/>
      <c r="BN11" s="373"/>
      <c r="BO11" s="373"/>
      <c r="BP11" s="373"/>
      <c r="BQ11" s="373"/>
      <c r="BR11" s="373"/>
      <c r="BS11" s="373"/>
      <c r="BT11" s="373"/>
      <c r="BU11" s="373"/>
      <c r="BV11" s="373"/>
      <c r="BW11" s="373"/>
      <c r="BX11" s="373"/>
      <c r="BY11" s="373"/>
      <c r="BZ11" s="373"/>
      <c r="CA11" s="373"/>
      <c r="CB11" s="373"/>
      <c r="CC11" s="373"/>
      <c r="CD11" s="373"/>
      <c r="CE11" s="373"/>
      <c r="CF11" s="373"/>
      <c r="CG11" s="373"/>
      <c r="CH11" s="373"/>
      <c r="CI11" s="373"/>
      <c r="CJ11" s="373"/>
      <c r="CK11" s="373"/>
      <c r="CL11" s="373"/>
      <c r="CM11" s="373"/>
      <c r="CN11" s="373"/>
      <c r="CO11" s="373"/>
      <c r="CP11" s="373"/>
      <c r="CQ11" s="373"/>
      <c r="CR11" s="373"/>
      <c r="CS11" s="373"/>
      <c r="CT11" s="373"/>
      <c r="CU11" s="373"/>
      <c r="CV11" s="373"/>
      <c r="CW11" s="373"/>
      <c r="CX11" s="373"/>
      <c r="CY11" s="373"/>
      <c r="CZ11" s="373"/>
      <c r="DA11" s="373"/>
    </row>
    <row r="12" spans="1:120" s="23" customFormat="1" ht="19.5" customHeight="1">
      <c r="A12" s="16">
        <v>4</v>
      </c>
      <c r="B12" s="374" t="s">
        <v>516</v>
      </c>
      <c r="C12" s="371">
        <v>260.54517163999998</v>
      </c>
      <c r="D12" s="371">
        <v>4.4095670999999994</v>
      </c>
      <c r="E12" s="371">
        <v>693.2485822000001</v>
      </c>
      <c r="F12" s="371">
        <v>103.19254008</v>
      </c>
      <c r="G12" s="371">
        <v>0</v>
      </c>
      <c r="H12" s="372">
        <v>0</v>
      </c>
      <c r="I12" s="373"/>
      <c r="J12" s="373"/>
      <c r="K12" s="373"/>
      <c r="L12" s="373"/>
      <c r="M12" s="373"/>
      <c r="N12" s="373"/>
      <c r="O12" s="373"/>
      <c r="P12" s="373"/>
      <c r="Q12" s="373"/>
      <c r="R12" s="373"/>
      <c r="S12" s="373"/>
      <c r="T12" s="373"/>
      <c r="U12" s="373"/>
      <c r="V12" s="373"/>
      <c r="W12" s="373"/>
      <c r="X12" s="373"/>
      <c r="Y12" s="373"/>
      <c r="Z12" s="373"/>
      <c r="AA12" s="373"/>
      <c r="AB12" s="373"/>
      <c r="AC12" s="373"/>
      <c r="AD12" s="373"/>
      <c r="AE12" s="373"/>
      <c r="AF12" s="373"/>
      <c r="AG12" s="373"/>
      <c r="AH12" s="373"/>
      <c r="AI12" s="373"/>
      <c r="AJ12" s="373"/>
      <c r="AK12" s="373"/>
      <c r="AL12" s="373"/>
      <c r="AM12" s="373"/>
      <c r="AN12" s="373"/>
      <c r="AO12" s="373"/>
      <c r="AP12" s="373"/>
      <c r="AQ12" s="373"/>
      <c r="AR12" s="373"/>
      <c r="AS12" s="373"/>
      <c r="AT12" s="373"/>
      <c r="AU12" s="373"/>
      <c r="AV12" s="373"/>
      <c r="AW12" s="373"/>
      <c r="AX12" s="373"/>
      <c r="AY12" s="373"/>
      <c r="AZ12" s="373"/>
      <c r="BA12" s="373"/>
      <c r="BB12" s="373"/>
      <c r="BC12" s="373"/>
      <c r="BD12" s="373"/>
      <c r="BE12" s="373"/>
      <c r="BF12" s="373"/>
      <c r="BG12" s="373"/>
      <c r="BH12" s="373"/>
      <c r="BI12" s="373"/>
      <c r="BJ12" s="373"/>
      <c r="BK12" s="373"/>
      <c r="BL12" s="373"/>
      <c r="BM12" s="373"/>
      <c r="BN12" s="373"/>
      <c r="BO12" s="373"/>
      <c r="BP12" s="373"/>
      <c r="BQ12" s="373"/>
      <c r="BR12" s="373"/>
      <c r="BS12" s="373"/>
      <c r="BT12" s="373"/>
      <c r="BU12" s="373"/>
      <c r="BV12" s="373"/>
      <c r="BW12" s="373"/>
      <c r="BX12" s="373"/>
      <c r="BY12" s="373"/>
      <c r="BZ12" s="373"/>
      <c r="CA12" s="373"/>
      <c r="CB12" s="373"/>
      <c r="CC12" s="373"/>
      <c r="CD12" s="373"/>
      <c r="CE12" s="373"/>
      <c r="CF12" s="373"/>
      <c r="CG12" s="373"/>
      <c r="CH12" s="373"/>
      <c r="CI12" s="373"/>
      <c r="CJ12" s="373"/>
      <c r="CK12" s="373"/>
      <c r="CL12" s="373"/>
      <c r="CM12" s="373"/>
      <c r="CN12" s="373"/>
      <c r="CO12" s="373"/>
      <c r="CP12" s="373"/>
      <c r="CQ12" s="373"/>
      <c r="CR12" s="373"/>
      <c r="CS12" s="373"/>
      <c r="CT12" s="373"/>
      <c r="CU12" s="373"/>
      <c r="CV12" s="373"/>
      <c r="CW12" s="373"/>
      <c r="CX12" s="373"/>
      <c r="CY12" s="373"/>
      <c r="CZ12" s="373"/>
      <c r="DA12" s="373"/>
    </row>
    <row r="13" spans="1:120" s="23" customFormat="1" ht="19.5" customHeight="1">
      <c r="A13" s="16">
        <v>5</v>
      </c>
      <c r="B13" s="374" t="s">
        <v>517</v>
      </c>
      <c r="C13" s="371">
        <v>894.17742235000003</v>
      </c>
      <c r="D13" s="371">
        <v>8.9671100000000004E-3</v>
      </c>
      <c r="E13" s="371">
        <v>894.17742235000003</v>
      </c>
      <c r="F13" s="371">
        <v>0</v>
      </c>
      <c r="G13" s="371">
        <v>0</v>
      </c>
      <c r="H13" s="372">
        <v>0</v>
      </c>
      <c r="I13" s="373"/>
      <c r="J13" s="373"/>
      <c r="K13" s="373"/>
      <c r="L13" s="373"/>
      <c r="M13" s="373"/>
      <c r="N13" s="373"/>
      <c r="O13" s="373"/>
      <c r="P13" s="373"/>
      <c r="Q13" s="373"/>
      <c r="R13" s="373"/>
      <c r="S13" s="373"/>
      <c r="T13" s="373"/>
      <c r="U13" s="373"/>
      <c r="V13" s="373"/>
      <c r="W13" s="373"/>
      <c r="X13" s="373"/>
      <c r="Y13" s="373"/>
      <c r="Z13" s="373"/>
      <c r="AA13" s="373"/>
      <c r="AB13" s="373"/>
      <c r="AC13" s="373"/>
      <c r="AD13" s="373"/>
      <c r="AE13" s="373"/>
      <c r="AF13" s="373"/>
      <c r="AG13" s="373"/>
      <c r="AH13" s="373"/>
      <c r="AI13" s="373"/>
      <c r="AJ13" s="373"/>
      <c r="AK13" s="373"/>
      <c r="AL13" s="373"/>
      <c r="AM13" s="373"/>
      <c r="AN13" s="373"/>
      <c r="AO13" s="373"/>
      <c r="AP13" s="373"/>
      <c r="AQ13" s="373"/>
      <c r="AR13" s="373"/>
      <c r="AS13" s="373"/>
      <c r="AT13" s="373"/>
      <c r="AU13" s="373"/>
      <c r="AV13" s="373"/>
      <c r="AW13" s="373"/>
      <c r="AX13" s="373"/>
      <c r="AY13" s="373"/>
      <c r="AZ13" s="373"/>
      <c r="BA13" s="373"/>
      <c r="BB13" s="373"/>
      <c r="BC13" s="373"/>
      <c r="BD13" s="373"/>
      <c r="BE13" s="373"/>
      <c r="BF13" s="373"/>
      <c r="BG13" s="373"/>
      <c r="BH13" s="373"/>
      <c r="BI13" s="373"/>
      <c r="BJ13" s="373"/>
      <c r="BK13" s="373"/>
      <c r="BL13" s="373"/>
      <c r="BM13" s="373"/>
      <c r="BN13" s="373"/>
      <c r="BO13" s="373"/>
      <c r="BP13" s="373"/>
      <c r="BQ13" s="373"/>
      <c r="BR13" s="373"/>
      <c r="BS13" s="373"/>
      <c r="BT13" s="373"/>
      <c r="BU13" s="373"/>
      <c r="BV13" s="373"/>
      <c r="BW13" s="373"/>
      <c r="BX13" s="373"/>
      <c r="BY13" s="373"/>
      <c r="BZ13" s="373"/>
      <c r="CA13" s="373"/>
      <c r="CB13" s="373"/>
      <c r="CC13" s="373"/>
      <c r="CD13" s="373"/>
      <c r="CE13" s="373"/>
      <c r="CF13" s="373"/>
      <c r="CG13" s="373"/>
      <c r="CH13" s="373"/>
      <c r="CI13" s="373"/>
      <c r="CJ13" s="373"/>
      <c r="CK13" s="373"/>
      <c r="CL13" s="373"/>
      <c r="CM13" s="373"/>
      <c r="CN13" s="373"/>
      <c r="CO13" s="373"/>
      <c r="CP13" s="373"/>
      <c r="CQ13" s="373"/>
      <c r="CR13" s="373"/>
      <c r="CS13" s="373"/>
      <c r="CT13" s="373"/>
      <c r="CU13" s="373"/>
      <c r="CV13" s="373"/>
      <c r="CW13" s="373"/>
      <c r="CX13" s="373"/>
      <c r="CY13" s="373"/>
      <c r="CZ13" s="373"/>
      <c r="DA13" s="373"/>
    </row>
    <row r="14" spans="1:120" s="23" customFormat="1" ht="19.5" customHeight="1">
      <c r="A14" s="16">
        <v>6</v>
      </c>
      <c r="B14" s="374" t="s">
        <v>319</v>
      </c>
      <c r="C14" s="371">
        <v>458.41474135000004</v>
      </c>
      <c r="D14" s="371">
        <v>377.87149860000005</v>
      </c>
      <c r="E14" s="371">
        <v>474.47507508999996</v>
      </c>
      <c r="F14" s="371">
        <v>85.866999250000006</v>
      </c>
      <c r="G14" s="371">
        <v>297.68141123999999</v>
      </c>
      <c r="H14" s="372">
        <v>0.53124943649934697</v>
      </c>
      <c r="I14" s="373"/>
      <c r="J14" s="373"/>
      <c r="K14" s="373"/>
      <c r="L14" s="373"/>
      <c r="M14" s="373"/>
      <c r="N14" s="373"/>
      <c r="O14" s="373"/>
      <c r="P14" s="373"/>
      <c r="Q14" s="373"/>
      <c r="R14" s="373"/>
      <c r="S14" s="373"/>
      <c r="T14" s="373"/>
      <c r="U14" s="373"/>
      <c r="V14" s="373"/>
      <c r="W14" s="373"/>
      <c r="X14" s="373"/>
      <c r="Y14" s="373"/>
      <c r="Z14" s="373"/>
      <c r="AA14" s="373"/>
      <c r="AB14" s="373"/>
      <c r="AC14" s="373"/>
      <c r="AD14" s="373"/>
      <c r="AE14" s="373"/>
      <c r="AF14" s="373"/>
      <c r="AG14" s="373"/>
      <c r="AH14" s="373"/>
      <c r="AI14" s="373"/>
      <c r="AJ14" s="373"/>
      <c r="AK14" s="373"/>
      <c r="AL14" s="373"/>
      <c r="AM14" s="373"/>
      <c r="AN14" s="373"/>
      <c r="AO14" s="373"/>
      <c r="AP14" s="373"/>
      <c r="AQ14" s="373"/>
      <c r="AR14" s="373"/>
      <c r="AS14" s="373"/>
      <c r="AT14" s="373"/>
      <c r="AU14" s="373"/>
      <c r="AV14" s="373"/>
      <c r="AW14" s="373"/>
      <c r="AX14" s="373"/>
      <c r="AY14" s="373"/>
      <c r="AZ14" s="373"/>
      <c r="BA14" s="373"/>
      <c r="BB14" s="373"/>
      <c r="BC14" s="373"/>
      <c r="BD14" s="373"/>
      <c r="BE14" s="373"/>
      <c r="BF14" s="373"/>
      <c r="BG14" s="373"/>
      <c r="BH14" s="373"/>
      <c r="BI14" s="373"/>
      <c r="BJ14" s="373"/>
      <c r="BK14" s="373"/>
      <c r="BL14" s="373"/>
      <c r="BM14" s="373"/>
      <c r="BN14" s="373"/>
      <c r="BO14" s="373"/>
      <c r="BP14" s="373"/>
      <c r="BQ14" s="373"/>
      <c r="BR14" s="373"/>
      <c r="BS14" s="373"/>
      <c r="BT14" s="373"/>
      <c r="BU14" s="373"/>
      <c r="BV14" s="373"/>
      <c r="BW14" s="373"/>
      <c r="BX14" s="373"/>
      <c r="BY14" s="373"/>
      <c r="BZ14" s="373"/>
      <c r="CA14" s="373"/>
      <c r="CB14" s="373"/>
      <c r="CC14" s="373"/>
      <c r="CD14" s="373"/>
      <c r="CE14" s="373"/>
      <c r="CF14" s="373"/>
      <c r="CG14" s="373"/>
      <c r="CH14" s="373"/>
      <c r="CI14" s="373"/>
      <c r="CJ14" s="373"/>
      <c r="CK14" s="373"/>
      <c r="CL14" s="373"/>
      <c r="CM14" s="373"/>
      <c r="CN14" s="373"/>
      <c r="CO14" s="373"/>
      <c r="CP14" s="373"/>
      <c r="CQ14" s="373"/>
      <c r="CR14" s="373"/>
      <c r="CS14" s="373"/>
      <c r="CT14" s="373"/>
      <c r="CU14" s="373"/>
      <c r="CV14" s="373"/>
      <c r="CW14" s="373"/>
      <c r="CX14" s="373"/>
      <c r="CY14" s="373"/>
      <c r="CZ14" s="373"/>
      <c r="DA14" s="373"/>
    </row>
    <row r="15" spans="1:120" s="23" customFormat="1" ht="19.5" customHeight="1">
      <c r="A15" s="16">
        <v>7</v>
      </c>
      <c r="B15" s="374" t="s">
        <v>518</v>
      </c>
      <c r="C15" s="371">
        <v>12370.964518979999</v>
      </c>
      <c r="D15" s="371">
        <v>8004.3067115600006</v>
      </c>
      <c r="E15" s="371">
        <v>11866.09259475</v>
      </c>
      <c r="F15" s="371">
        <v>1114.2894725799999</v>
      </c>
      <c r="G15" s="371">
        <v>11995.986141399999</v>
      </c>
      <c r="H15" s="372">
        <v>0.92416279268022505</v>
      </c>
      <c r="I15" s="373"/>
      <c r="J15" s="373"/>
      <c r="K15" s="373"/>
      <c r="L15" s="373"/>
      <c r="M15" s="373"/>
      <c r="N15" s="373"/>
      <c r="O15" s="373"/>
      <c r="P15" s="373"/>
      <c r="Q15" s="373"/>
      <c r="R15" s="373"/>
      <c r="S15" s="373"/>
      <c r="T15" s="373"/>
      <c r="U15" s="373"/>
      <c r="V15" s="373"/>
      <c r="W15" s="373"/>
      <c r="X15" s="373"/>
      <c r="Y15" s="373"/>
      <c r="Z15" s="373"/>
      <c r="AA15" s="373"/>
      <c r="AB15" s="373"/>
      <c r="AC15" s="373"/>
      <c r="AD15" s="373"/>
      <c r="AE15" s="373"/>
      <c r="AF15" s="373"/>
      <c r="AG15" s="373"/>
      <c r="AH15" s="373"/>
      <c r="AI15" s="373"/>
      <c r="AJ15" s="373"/>
      <c r="AK15" s="373"/>
      <c r="AL15" s="373"/>
      <c r="AM15" s="373"/>
      <c r="AN15" s="373"/>
      <c r="AO15" s="373"/>
      <c r="AP15" s="373"/>
      <c r="AQ15" s="373"/>
      <c r="AR15" s="373"/>
      <c r="AS15" s="373"/>
      <c r="AT15" s="373"/>
      <c r="AU15" s="373"/>
      <c r="AV15" s="373"/>
      <c r="AW15" s="373"/>
      <c r="AX15" s="373"/>
      <c r="AY15" s="373"/>
      <c r="AZ15" s="373"/>
      <c r="BA15" s="373"/>
      <c r="BB15" s="373"/>
      <c r="BC15" s="373"/>
      <c r="BD15" s="373"/>
      <c r="BE15" s="373"/>
      <c r="BF15" s="373"/>
      <c r="BG15" s="373"/>
      <c r="BH15" s="373"/>
      <c r="BI15" s="373"/>
      <c r="BJ15" s="373"/>
      <c r="BK15" s="373"/>
      <c r="BL15" s="373"/>
      <c r="BM15" s="373"/>
      <c r="BN15" s="373"/>
      <c r="BO15" s="373"/>
      <c r="BP15" s="373"/>
      <c r="BQ15" s="373"/>
      <c r="BR15" s="373"/>
      <c r="BS15" s="373"/>
      <c r="BT15" s="373"/>
      <c r="BU15" s="373"/>
      <c r="BV15" s="373"/>
      <c r="BW15" s="373"/>
      <c r="BX15" s="373"/>
      <c r="BY15" s="373"/>
      <c r="BZ15" s="373"/>
      <c r="CA15" s="373"/>
      <c r="CB15" s="373"/>
      <c r="CC15" s="373"/>
      <c r="CD15" s="373"/>
      <c r="CE15" s="373"/>
      <c r="CF15" s="373"/>
      <c r="CG15" s="373"/>
      <c r="CH15" s="373"/>
      <c r="CI15" s="373"/>
      <c r="CJ15" s="373"/>
      <c r="CK15" s="373"/>
      <c r="CL15" s="373"/>
      <c r="CM15" s="373"/>
      <c r="CN15" s="373"/>
      <c r="CO15" s="373"/>
      <c r="CP15" s="373"/>
      <c r="CQ15" s="373"/>
      <c r="CR15" s="373"/>
      <c r="CS15" s="373"/>
      <c r="CT15" s="373"/>
      <c r="CU15" s="373"/>
      <c r="CV15" s="373"/>
      <c r="CW15" s="373"/>
      <c r="CX15" s="373"/>
      <c r="CY15" s="373"/>
      <c r="CZ15" s="373"/>
      <c r="DA15" s="373"/>
    </row>
    <row r="16" spans="1:120" s="23" customFormat="1" ht="19.5" customHeight="1">
      <c r="A16" s="16">
        <v>8</v>
      </c>
      <c r="B16" s="374" t="s">
        <v>519</v>
      </c>
      <c r="C16" s="371">
        <v>8890.0698869299995</v>
      </c>
      <c r="D16" s="371">
        <v>1362.5760040799998</v>
      </c>
      <c r="E16" s="371">
        <v>7190.6742286899998</v>
      </c>
      <c r="F16" s="371">
        <v>501.09572113000002</v>
      </c>
      <c r="G16" s="371">
        <v>5324.6159044799997</v>
      </c>
      <c r="H16" s="372">
        <v>0.69224846026558595</v>
      </c>
      <c r="I16" s="373"/>
      <c r="J16" s="373"/>
      <c r="K16" s="373"/>
      <c r="L16" s="373"/>
      <c r="M16" s="373"/>
      <c r="N16" s="373"/>
      <c r="O16" s="373"/>
      <c r="P16" s="373"/>
      <c r="Q16" s="373"/>
      <c r="R16" s="373"/>
      <c r="S16" s="373"/>
      <c r="T16" s="373"/>
      <c r="U16" s="373"/>
      <c r="V16" s="373"/>
      <c r="W16" s="373"/>
      <c r="X16" s="373"/>
      <c r="Y16" s="373"/>
      <c r="Z16" s="373"/>
      <c r="AA16" s="373"/>
      <c r="AB16" s="373"/>
      <c r="AC16" s="373"/>
      <c r="AD16" s="373"/>
      <c r="AE16" s="373"/>
      <c r="AF16" s="373"/>
      <c r="AG16" s="373"/>
      <c r="AH16" s="373"/>
      <c r="AI16" s="373"/>
      <c r="AJ16" s="373"/>
      <c r="AK16" s="373"/>
      <c r="AL16" s="373"/>
      <c r="AM16" s="373"/>
      <c r="AN16" s="373"/>
      <c r="AO16" s="373"/>
      <c r="AP16" s="373"/>
      <c r="AQ16" s="373"/>
      <c r="AR16" s="373"/>
      <c r="AS16" s="373"/>
      <c r="AT16" s="373"/>
      <c r="AU16" s="373"/>
      <c r="AV16" s="373"/>
      <c r="AW16" s="373"/>
      <c r="AX16" s="373"/>
      <c r="AY16" s="373"/>
      <c r="AZ16" s="373"/>
      <c r="BA16" s="373"/>
      <c r="BB16" s="373"/>
      <c r="BC16" s="373"/>
      <c r="BD16" s="373"/>
      <c r="BE16" s="373"/>
      <c r="BF16" s="373"/>
      <c r="BG16" s="373"/>
      <c r="BH16" s="373"/>
      <c r="BI16" s="373"/>
      <c r="BJ16" s="373"/>
      <c r="BK16" s="373"/>
      <c r="BL16" s="373"/>
      <c r="BM16" s="373"/>
      <c r="BN16" s="373"/>
      <c r="BO16" s="373"/>
      <c r="BP16" s="373"/>
      <c r="BQ16" s="373"/>
      <c r="BR16" s="373"/>
      <c r="BS16" s="373"/>
      <c r="BT16" s="373"/>
      <c r="BU16" s="373"/>
      <c r="BV16" s="373"/>
      <c r="BW16" s="373"/>
      <c r="BX16" s="373"/>
      <c r="BY16" s="373"/>
      <c r="BZ16" s="373"/>
      <c r="CA16" s="373"/>
      <c r="CB16" s="373"/>
      <c r="CC16" s="373"/>
      <c r="CD16" s="373"/>
      <c r="CE16" s="373"/>
      <c r="CF16" s="373"/>
      <c r="CG16" s="373"/>
      <c r="CH16" s="373"/>
      <c r="CI16" s="373"/>
      <c r="CJ16" s="373"/>
      <c r="CK16" s="373"/>
      <c r="CL16" s="373"/>
      <c r="CM16" s="373"/>
      <c r="CN16" s="373"/>
      <c r="CO16" s="373"/>
      <c r="CP16" s="373"/>
      <c r="CQ16" s="373"/>
      <c r="CR16" s="373"/>
      <c r="CS16" s="373"/>
      <c r="CT16" s="373"/>
      <c r="CU16" s="373"/>
      <c r="CV16" s="373"/>
      <c r="CW16" s="373"/>
      <c r="CX16" s="373"/>
      <c r="CY16" s="373"/>
      <c r="CZ16" s="373"/>
      <c r="DA16" s="373"/>
    </row>
    <row r="17" spans="1:120" s="23" customFormat="1" ht="19.5" customHeight="1">
      <c r="A17" s="16">
        <v>9</v>
      </c>
      <c r="B17" s="374" t="s">
        <v>520</v>
      </c>
      <c r="C17" s="371">
        <v>5703.83095039</v>
      </c>
      <c r="D17" s="371">
        <v>108.27349995</v>
      </c>
      <c r="E17" s="371">
        <v>5703.83095039</v>
      </c>
      <c r="F17" s="371">
        <v>29.231409289999998</v>
      </c>
      <c r="G17" s="371">
        <v>2045.5935615000001</v>
      </c>
      <c r="H17" s="372">
        <v>0.356806438368164</v>
      </c>
      <c r="I17" s="373"/>
      <c r="J17" s="373"/>
      <c r="K17" s="373"/>
      <c r="L17" s="373"/>
      <c r="M17" s="373"/>
      <c r="N17" s="373"/>
      <c r="O17" s="373"/>
      <c r="P17" s="373"/>
      <c r="Q17" s="373"/>
      <c r="R17" s="373"/>
      <c r="S17" s="373"/>
      <c r="T17" s="373"/>
      <c r="U17" s="373"/>
      <c r="V17" s="373"/>
      <c r="W17" s="373"/>
      <c r="X17" s="373"/>
      <c r="Y17" s="373"/>
      <c r="Z17" s="373"/>
      <c r="AA17" s="373"/>
      <c r="AB17" s="373"/>
      <c r="AC17" s="373"/>
      <c r="AD17" s="373"/>
      <c r="AE17" s="373"/>
      <c r="AF17" s="373"/>
      <c r="AG17" s="373"/>
      <c r="AH17" s="373"/>
      <c r="AI17" s="373"/>
      <c r="AJ17" s="373"/>
      <c r="AK17" s="373"/>
      <c r="AL17" s="373"/>
      <c r="AM17" s="373"/>
      <c r="AN17" s="373"/>
      <c r="AO17" s="373"/>
      <c r="AP17" s="373"/>
      <c r="AQ17" s="373"/>
      <c r="AR17" s="373"/>
      <c r="AS17" s="373"/>
      <c r="AT17" s="373"/>
      <c r="AU17" s="373"/>
      <c r="AV17" s="373"/>
      <c r="AW17" s="373"/>
      <c r="AX17" s="373"/>
      <c r="AY17" s="373"/>
      <c r="AZ17" s="373"/>
      <c r="BA17" s="373"/>
      <c r="BB17" s="373"/>
      <c r="BC17" s="373"/>
      <c r="BD17" s="373"/>
      <c r="BE17" s="373"/>
      <c r="BF17" s="373"/>
      <c r="BG17" s="373"/>
      <c r="BH17" s="373"/>
      <c r="BI17" s="373"/>
      <c r="BJ17" s="373"/>
      <c r="BK17" s="373"/>
      <c r="BL17" s="373"/>
      <c r="BM17" s="373"/>
      <c r="BN17" s="373"/>
      <c r="BO17" s="373"/>
      <c r="BP17" s="373"/>
      <c r="BQ17" s="373"/>
      <c r="BR17" s="373"/>
      <c r="BS17" s="373"/>
      <c r="BT17" s="373"/>
      <c r="BU17" s="373"/>
      <c r="BV17" s="373"/>
      <c r="BW17" s="373"/>
      <c r="BX17" s="373"/>
      <c r="BY17" s="373"/>
      <c r="BZ17" s="373"/>
      <c r="CA17" s="373"/>
      <c r="CB17" s="373"/>
      <c r="CC17" s="373"/>
      <c r="CD17" s="373"/>
      <c r="CE17" s="373"/>
      <c r="CF17" s="373"/>
      <c r="CG17" s="373"/>
      <c r="CH17" s="373"/>
      <c r="CI17" s="373"/>
      <c r="CJ17" s="373"/>
      <c r="CK17" s="373"/>
      <c r="CL17" s="373"/>
      <c r="CM17" s="373"/>
      <c r="CN17" s="373"/>
      <c r="CO17" s="373"/>
      <c r="CP17" s="373"/>
      <c r="CQ17" s="373"/>
      <c r="CR17" s="373"/>
      <c r="CS17" s="373"/>
      <c r="CT17" s="373"/>
      <c r="CU17" s="373"/>
      <c r="CV17" s="373"/>
      <c r="CW17" s="373"/>
      <c r="CX17" s="373"/>
      <c r="CY17" s="373"/>
      <c r="CZ17" s="373"/>
      <c r="DA17" s="373"/>
    </row>
    <row r="18" spans="1:120" s="23" customFormat="1" ht="19.5" customHeight="1">
      <c r="A18" s="16">
        <v>10</v>
      </c>
      <c r="B18" s="374" t="s">
        <v>326</v>
      </c>
      <c r="C18" s="371">
        <v>221.46808829</v>
      </c>
      <c r="D18" s="371">
        <v>18.551639000000002</v>
      </c>
      <c r="E18" s="371">
        <v>198.40616137000001</v>
      </c>
      <c r="F18" s="371">
        <v>3.5500810299999999</v>
      </c>
      <c r="G18" s="371">
        <v>234.34029285</v>
      </c>
      <c r="H18" s="372">
        <v>1.1603518171320459</v>
      </c>
      <c r="I18" s="373"/>
      <c r="J18" s="373"/>
      <c r="K18" s="373"/>
      <c r="L18" s="373"/>
      <c r="M18" s="373"/>
      <c r="N18" s="373"/>
      <c r="O18" s="373"/>
      <c r="P18" s="373"/>
      <c r="Q18" s="373"/>
      <c r="R18" s="373"/>
      <c r="S18" s="373"/>
      <c r="T18" s="373"/>
      <c r="U18" s="373"/>
      <c r="V18" s="373"/>
      <c r="W18" s="373"/>
      <c r="X18" s="373"/>
      <c r="Y18" s="373"/>
      <c r="Z18" s="373"/>
      <c r="AA18" s="373"/>
      <c r="AB18" s="373"/>
      <c r="AC18" s="373"/>
      <c r="AD18" s="373"/>
      <c r="AE18" s="373"/>
      <c r="AF18" s="373"/>
      <c r="AG18" s="373"/>
      <c r="AH18" s="373"/>
      <c r="AI18" s="373"/>
      <c r="AJ18" s="373"/>
      <c r="AK18" s="373"/>
      <c r="AL18" s="373"/>
      <c r="AM18" s="373"/>
      <c r="AN18" s="373"/>
      <c r="AO18" s="373"/>
      <c r="AP18" s="373"/>
      <c r="AQ18" s="373"/>
      <c r="AR18" s="373"/>
      <c r="AS18" s="373"/>
      <c r="AT18" s="373"/>
      <c r="AU18" s="373"/>
      <c r="AV18" s="373"/>
      <c r="AW18" s="373"/>
      <c r="AX18" s="373"/>
      <c r="AY18" s="373"/>
      <c r="AZ18" s="373"/>
      <c r="BA18" s="373"/>
      <c r="BB18" s="373"/>
      <c r="BC18" s="373"/>
      <c r="BD18" s="373"/>
      <c r="BE18" s="373"/>
      <c r="BF18" s="373"/>
      <c r="BG18" s="373"/>
      <c r="BH18" s="373"/>
      <c r="BI18" s="373"/>
      <c r="BJ18" s="373"/>
      <c r="BK18" s="373"/>
      <c r="BL18" s="373"/>
      <c r="BM18" s="373"/>
      <c r="BN18" s="373"/>
      <c r="BO18" s="373"/>
      <c r="BP18" s="373"/>
      <c r="BQ18" s="373"/>
      <c r="BR18" s="373"/>
      <c r="BS18" s="373"/>
      <c r="BT18" s="373"/>
      <c r="BU18" s="373"/>
      <c r="BV18" s="373"/>
      <c r="BW18" s="373"/>
      <c r="BX18" s="373"/>
      <c r="BY18" s="373"/>
      <c r="BZ18" s="373"/>
      <c r="CA18" s="373"/>
      <c r="CB18" s="373"/>
      <c r="CC18" s="373"/>
      <c r="CD18" s="373"/>
      <c r="CE18" s="373"/>
      <c r="CF18" s="373"/>
      <c r="CG18" s="373"/>
      <c r="CH18" s="373"/>
      <c r="CI18" s="373"/>
      <c r="CJ18" s="373"/>
      <c r="CK18" s="373"/>
      <c r="CL18" s="373"/>
      <c r="CM18" s="373"/>
      <c r="CN18" s="373"/>
      <c r="CO18" s="373"/>
      <c r="CP18" s="373"/>
      <c r="CQ18" s="373"/>
      <c r="CR18" s="373"/>
      <c r="CS18" s="373"/>
      <c r="CT18" s="373"/>
      <c r="CU18" s="373"/>
      <c r="CV18" s="373"/>
      <c r="CW18" s="373"/>
      <c r="CX18" s="373"/>
      <c r="CY18" s="373"/>
      <c r="CZ18" s="373"/>
      <c r="DA18" s="373"/>
    </row>
    <row r="19" spans="1:120" s="23" customFormat="1" ht="19.5" customHeight="1">
      <c r="A19" s="16">
        <v>11</v>
      </c>
      <c r="B19" s="374" t="s">
        <v>521</v>
      </c>
      <c r="C19" s="371">
        <v>36.888340479999997</v>
      </c>
      <c r="D19" s="371">
        <v>23.863014370000002</v>
      </c>
      <c r="E19" s="371">
        <v>36.888340479999997</v>
      </c>
      <c r="F19" s="371">
        <v>11.93150719</v>
      </c>
      <c r="G19" s="371">
        <v>73.229771499999998</v>
      </c>
      <c r="H19" s="372">
        <v>1.499999999897583</v>
      </c>
      <c r="I19" s="373"/>
      <c r="J19" s="373"/>
      <c r="K19" s="373"/>
      <c r="L19" s="373"/>
      <c r="M19" s="373"/>
      <c r="N19" s="373"/>
      <c r="O19" s="373"/>
      <c r="P19" s="373"/>
      <c r="Q19" s="373"/>
      <c r="R19" s="373"/>
      <c r="S19" s="373"/>
      <c r="T19" s="373"/>
      <c r="U19" s="373"/>
      <c r="V19" s="373"/>
      <c r="W19" s="373"/>
      <c r="X19" s="373"/>
      <c r="Y19" s="373"/>
      <c r="Z19" s="373"/>
      <c r="AA19" s="373"/>
      <c r="AB19" s="373"/>
      <c r="AC19" s="373"/>
      <c r="AD19" s="373"/>
      <c r="AE19" s="373"/>
      <c r="AF19" s="373"/>
      <c r="AG19" s="373"/>
      <c r="AH19" s="373"/>
      <c r="AI19" s="373"/>
      <c r="AJ19" s="373"/>
      <c r="AK19" s="373"/>
      <c r="AL19" s="373"/>
      <c r="AM19" s="373"/>
      <c r="AN19" s="373"/>
      <c r="AO19" s="373"/>
      <c r="AP19" s="373"/>
      <c r="AQ19" s="373"/>
      <c r="AR19" s="373"/>
      <c r="AS19" s="373"/>
      <c r="AT19" s="373"/>
      <c r="AU19" s="373"/>
      <c r="AV19" s="373"/>
      <c r="AW19" s="373"/>
      <c r="AX19" s="373"/>
      <c r="AY19" s="373"/>
      <c r="AZ19" s="373"/>
      <c r="BA19" s="373"/>
      <c r="BB19" s="373"/>
      <c r="BC19" s="373"/>
      <c r="BD19" s="373"/>
      <c r="BE19" s="373"/>
      <c r="BF19" s="373"/>
      <c r="BG19" s="373"/>
      <c r="BH19" s="373"/>
      <c r="BI19" s="373"/>
      <c r="BJ19" s="373"/>
      <c r="BK19" s="373"/>
      <c r="BL19" s="373"/>
      <c r="BM19" s="373"/>
      <c r="BN19" s="373"/>
      <c r="BO19" s="373"/>
      <c r="BP19" s="373"/>
      <c r="BQ19" s="373"/>
      <c r="BR19" s="373"/>
      <c r="BS19" s="373"/>
      <c r="BT19" s="373"/>
      <c r="BU19" s="373"/>
      <c r="BV19" s="373"/>
      <c r="BW19" s="373"/>
      <c r="BX19" s="373"/>
      <c r="BY19" s="373"/>
      <c r="BZ19" s="373"/>
      <c r="CA19" s="373"/>
      <c r="CB19" s="373"/>
      <c r="CC19" s="373"/>
      <c r="CD19" s="373"/>
      <c r="CE19" s="373"/>
      <c r="CF19" s="373"/>
      <c r="CG19" s="373"/>
      <c r="CH19" s="373"/>
      <c r="CI19" s="373"/>
      <c r="CJ19" s="373"/>
      <c r="CK19" s="373"/>
      <c r="CL19" s="373"/>
      <c r="CM19" s="373"/>
      <c r="CN19" s="373"/>
      <c r="CO19" s="373"/>
      <c r="CP19" s="373"/>
      <c r="CQ19" s="373"/>
      <c r="CR19" s="373"/>
      <c r="CS19" s="373"/>
      <c r="CT19" s="373"/>
      <c r="CU19" s="373"/>
      <c r="CV19" s="373"/>
      <c r="CW19" s="373"/>
      <c r="CX19" s="373"/>
      <c r="CY19" s="373"/>
      <c r="CZ19" s="373"/>
      <c r="DA19" s="373"/>
    </row>
    <row r="20" spans="1:120" s="23" customFormat="1" ht="19.2" customHeight="1">
      <c r="A20" s="16">
        <v>12</v>
      </c>
      <c r="B20" s="374" t="s">
        <v>314</v>
      </c>
      <c r="C20" s="371">
        <v>0</v>
      </c>
      <c r="D20" s="371">
        <v>0</v>
      </c>
      <c r="E20" s="371">
        <v>0</v>
      </c>
      <c r="F20" s="371">
        <v>0</v>
      </c>
      <c r="G20" s="371">
        <v>0</v>
      </c>
      <c r="H20" s="372">
        <v>0</v>
      </c>
      <c r="I20" s="373"/>
      <c r="J20" s="373"/>
      <c r="K20" s="373"/>
      <c r="L20" s="373"/>
      <c r="M20" s="373"/>
      <c r="N20" s="373"/>
      <c r="O20" s="373"/>
      <c r="P20" s="373"/>
      <c r="Q20" s="373"/>
      <c r="R20" s="373"/>
      <c r="S20" s="373"/>
      <c r="T20" s="373"/>
      <c r="U20" s="373"/>
      <c r="V20" s="373"/>
      <c r="W20" s="373"/>
      <c r="X20" s="373"/>
      <c r="Y20" s="373"/>
      <c r="Z20" s="373"/>
      <c r="AA20" s="373"/>
      <c r="AB20" s="373"/>
      <c r="AC20" s="373"/>
      <c r="AD20" s="373"/>
      <c r="AE20" s="373"/>
      <c r="AF20" s="373"/>
      <c r="AG20" s="373"/>
      <c r="AH20" s="373"/>
      <c r="AI20" s="373"/>
      <c r="AJ20" s="373"/>
      <c r="AK20" s="373"/>
      <c r="AL20" s="373"/>
      <c r="AM20" s="373"/>
      <c r="AN20" s="373"/>
      <c r="AO20" s="373"/>
      <c r="AP20" s="373"/>
      <c r="AQ20" s="373"/>
      <c r="AR20" s="373"/>
      <c r="AS20" s="373"/>
      <c r="AT20" s="373"/>
      <c r="AU20" s="373"/>
      <c r="AV20" s="373"/>
      <c r="AW20" s="373"/>
      <c r="AX20" s="373"/>
      <c r="AY20" s="373"/>
      <c r="AZ20" s="373"/>
      <c r="BA20" s="373"/>
      <c r="BB20" s="373"/>
      <c r="BC20" s="373"/>
      <c r="BD20" s="373"/>
      <c r="BE20" s="373"/>
      <c r="BF20" s="373"/>
      <c r="BG20" s="373"/>
      <c r="BH20" s="373"/>
      <c r="BI20" s="373"/>
      <c r="BJ20" s="373"/>
      <c r="BK20" s="373"/>
      <c r="BL20" s="373"/>
      <c r="BM20" s="373"/>
      <c r="BN20" s="373"/>
      <c r="BO20" s="373"/>
      <c r="BP20" s="373"/>
      <c r="BQ20" s="373"/>
      <c r="BR20" s="373"/>
      <c r="BS20" s="373"/>
      <c r="BT20" s="373"/>
      <c r="BU20" s="373"/>
      <c r="BV20" s="373"/>
      <c r="BW20" s="373"/>
      <c r="BX20" s="373"/>
      <c r="BY20" s="373"/>
      <c r="BZ20" s="373"/>
      <c r="CA20" s="373"/>
      <c r="CB20" s="373"/>
      <c r="CC20" s="373"/>
      <c r="CD20" s="373"/>
      <c r="CE20" s="373"/>
      <c r="CF20" s="373"/>
      <c r="CG20" s="373"/>
      <c r="CH20" s="373"/>
      <c r="CI20" s="373"/>
      <c r="CJ20" s="373"/>
      <c r="CK20" s="373"/>
      <c r="CL20" s="373"/>
      <c r="CM20" s="373"/>
      <c r="CN20" s="373"/>
      <c r="CO20" s="373"/>
      <c r="CP20" s="373"/>
      <c r="CQ20" s="373"/>
      <c r="CR20" s="373"/>
      <c r="CS20" s="373"/>
      <c r="CT20" s="373"/>
      <c r="CU20" s="373"/>
      <c r="CV20" s="373"/>
      <c r="CW20" s="373"/>
      <c r="CX20" s="373"/>
      <c r="CY20" s="373"/>
      <c r="CZ20" s="373"/>
      <c r="DA20" s="373"/>
    </row>
    <row r="21" spans="1:120" s="23" customFormat="1" ht="19.2" customHeight="1">
      <c r="A21" s="16">
        <v>13</v>
      </c>
      <c r="B21" s="374" t="s">
        <v>522</v>
      </c>
      <c r="C21" s="371">
        <v>0</v>
      </c>
      <c r="D21" s="371">
        <v>0</v>
      </c>
      <c r="E21" s="371">
        <v>0</v>
      </c>
      <c r="F21" s="371">
        <v>0</v>
      </c>
      <c r="G21" s="371">
        <v>0</v>
      </c>
      <c r="H21" s="372">
        <v>0</v>
      </c>
      <c r="I21" s="373"/>
      <c r="J21" s="373"/>
      <c r="K21" s="373"/>
      <c r="L21" s="373"/>
      <c r="M21" s="373"/>
      <c r="N21" s="373"/>
      <c r="O21" s="373"/>
      <c r="P21" s="373"/>
      <c r="Q21" s="373"/>
      <c r="R21" s="373"/>
      <c r="S21" s="373"/>
      <c r="T21" s="373"/>
      <c r="U21" s="373"/>
      <c r="V21" s="373"/>
      <c r="W21" s="373"/>
      <c r="X21" s="373"/>
      <c r="Y21" s="373"/>
      <c r="Z21" s="373"/>
      <c r="AA21" s="373"/>
      <c r="AB21" s="373"/>
      <c r="AC21" s="373"/>
      <c r="AD21" s="373"/>
      <c r="AE21" s="373"/>
      <c r="AF21" s="373"/>
      <c r="AG21" s="373"/>
      <c r="AH21" s="373"/>
      <c r="AI21" s="373"/>
      <c r="AJ21" s="373"/>
      <c r="AK21" s="373"/>
      <c r="AL21" s="373"/>
      <c r="AM21" s="373"/>
      <c r="AN21" s="373"/>
      <c r="AO21" s="373"/>
      <c r="AP21" s="373"/>
      <c r="AQ21" s="373"/>
      <c r="AR21" s="373"/>
      <c r="AS21" s="373"/>
      <c r="AT21" s="373"/>
      <c r="AU21" s="373"/>
      <c r="AV21" s="373"/>
      <c r="AW21" s="373"/>
      <c r="AX21" s="373"/>
      <c r="AY21" s="373"/>
      <c r="AZ21" s="373"/>
      <c r="BA21" s="373"/>
      <c r="BB21" s="373"/>
      <c r="BC21" s="373"/>
      <c r="BD21" s="373"/>
      <c r="BE21" s="373"/>
      <c r="BF21" s="373"/>
      <c r="BG21" s="373"/>
      <c r="BH21" s="373"/>
      <c r="BI21" s="373"/>
      <c r="BJ21" s="373"/>
      <c r="BK21" s="373"/>
      <c r="BL21" s="373"/>
      <c r="BM21" s="373"/>
      <c r="BN21" s="373"/>
      <c r="BO21" s="373"/>
      <c r="BP21" s="373"/>
      <c r="BQ21" s="373"/>
      <c r="BR21" s="373"/>
      <c r="BS21" s="373"/>
      <c r="BT21" s="373"/>
      <c r="BU21" s="373"/>
      <c r="BV21" s="373"/>
      <c r="BW21" s="373"/>
      <c r="BX21" s="373"/>
      <c r="BY21" s="373"/>
      <c r="BZ21" s="373"/>
      <c r="CA21" s="373"/>
      <c r="CB21" s="373"/>
      <c r="CC21" s="373"/>
      <c r="CD21" s="373"/>
      <c r="CE21" s="373"/>
      <c r="CF21" s="373"/>
      <c r="CG21" s="373"/>
      <c r="CH21" s="373"/>
      <c r="CI21" s="373"/>
      <c r="CJ21" s="373"/>
      <c r="CK21" s="373"/>
      <c r="CL21" s="373"/>
      <c r="CM21" s="373"/>
      <c r="CN21" s="373"/>
      <c r="CO21" s="373"/>
      <c r="CP21" s="373"/>
      <c r="CQ21" s="373"/>
      <c r="CR21" s="373"/>
      <c r="CS21" s="373"/>
      <c r="CT21" s="373"/>
      <c r="CU21" s="373"/>
      <c r="CV21" s="373"/>
      <c r="CW21" s="373"/>
      <c r="CX21" s="373"/>
      <c r="CY21" s="373"/>
      <c r="CZ21" s="373"/>
      <c r="DA21" s="373"/>
    </row>
    <row r="22" spans="1:120" s="23" customFormat="1" ht="19.5" customHeight="1">
      <c r="A22" s="16">
        <v>14</v>
      </c>
      <c r="B22" s="374" t="s">
        <v>523</v>
      </c>
      <c r="C22" s="371">
        <v>662.01931348000005</v>
      </c>
      <c r="D22" s="371">
        <v>0</v>
      </c>
      <c r="E22" s="371">
        <v>662.01931348000005</v>
      </c>
      <c r="F22" s="371">
        <v>0</v>
      </c>
      <c r="G22" s="371">
        <v>129.86664189000001</v>
      </c>
      <c r="H22" s="372">
        <v>0.19616745198465199</v>
      </c>
      <c r="I22" s="373"/>
      <c r="J22" s="373"/>
      <c r="K22" s="373"/>
      <c r="L22" s="373"/>
      <c r="M22" s="373"/>
      <c r="N22" s="373"/>
      <c r="O22" s="373"/>
      <c r="P22" s="373"/>
      <c r="Q22" s="373"/>
      <c r="R22" s="373"/>
      <c r="S22" s="373"/>
      <c r="T22" s="373"/>
      <c r="U22" s="373"/>
      <c r="V22" s="373"/>
      <c r="W22" s="373"/>
      <c r="X22" s="373"/>
      <c r="Y22" s="373"/>
      <c r="Z22" s="373"/>
      <c r="AA22" s="373"/>
      <c r="AB22" s="373"/>
      <c r="AC22" s="373"/>
      <c r="AD22" s="373"/>
      <c r="AE22" s="373"/>
      <c r="AF22" s="373"/>
      <c r="AG22" s="373"/>
      <c r="AH22" s="373"/>
      <c r="AI22" s="373"/>
      <c r="AJ22" s="373"/>
      <c r="AK22" s="373"/>
      <c r="AL22" s="373"/>
      <c r="AM22" s="373"/>
      <c r="AN22" s="373"/>
      <c r="AO22" s="373"/>
      <c r="AP22" s="373"/>
      <c r="AQ22" s="373"/>
      <c r="AR22" s="373"/>
      <c r="AS22" s="373"/>
      <c r="AT22" s="373"/>
      <c r="AU22" s="373"/>
      <c r="AV22" s="373"/>
      <c r="AW22" s="373"/>
      <c r="AX22" s="373"/>
      <c r="AY22" s="373"/>
      <c r="AZ22" s="373"/>
      <c r="BA22" s="373"/>
      <c r="BB22" s="373"/>
      <c r="BC22" s="373"/>
      <c r="BD22" s="373"/>
      <c r="BE22" s="373"/>
      <c r="BF22" s="373"/>
      <c r="BG22" s="373"/>
      <c r="BH22" s="373"/>
      <c r="BI22" s="373"/>
      <c r="BJ22" s="373"/>
      <c r="BK22" s="373"/>
      <c r="BL22" s="373"/>
      <c r="BM22" s="373"/>
      <c r="BN22" s="373"/>
      <c r="BO22" s="373"/>
      <c r="BP22" s="373"/>
      <c r="BQ22" s="373"/>
      <c r="BR22" s="373"/>
      <c r="BS22" s="373"/>
      <c r="BT22" s="373"/>
      <c r="BU22" s="373"/>
      <c r="BV22" s="373"/>
      <c r="BW22" s="373"/>
      <c r="BX22" s="373"/>
      <c r="BY22" s="373"/>
      <c r="BZ22" s="373"/>
      <c r="CA22" s="373"/>
      <c r="CB22" s="373"/>
      <c r="CC22" s="373"/>
      <c r="CD22" s="373"/>
      <c r="CE22" s="373"/>
      <c r="CF22" s="373"/>
      <c r="CG22" s="373"/>
      <c r="CH22" s="373"/>
      <c r="CI22" s="373"/>
      <c r="CJ22" s="373"/>
      <c r="CK22" s="373"/>
      <c r="CL22" s="373"/>
      <c r="CM22" s="373"/>
      <c r="CN22" s="373"/>
      <c r="CO22" s="373"/>
      <c r="CP22" s="373"/>
      <c r="CQ22" s="373"/>
      <c r="CR22" s="373"/>
      <c r="CS22" s="373"/>
      <c r="CT22" s="373"/>
      <c r="CU22" s="373"/>
      <c r="CV22" s="373"/>
      <c r="CW22" s="373"/>
      <c r="CX22" s="373"/>
      <c r="CY22" s="373"/>
      <c r="CZ22" s="373"/>
      <c r="DA22" s="373"/>
    </row>
    <row r="23" spans="1:120" s="23" customFormat="1" ht="19.5" customHeight="1">
      <c r="A23" s="16">
        <v>15</v>
      </c>
      <c r="B23" s="374" t="s">
        <v>110</v>
      </c>
      <c r="C23" s="371">
        <v>189.55669649000001</v>
      </c>
      <c r="D23" s="371">
        <v>0</v>
      </c>
      <c r="E23" s="371">
        <v>189.55669649000001</v>
      </c>
      <c r="F23" s="371">
        <v>0</v>
      </c>
      <c r="G23" s="371">
        <v>320.34703582999998</v>
      </c>
      <c r="H23" s="372">
        <v>1.689980052205118</v>
      </c>
      <c r="I23" s="373"/>
      <c r="J23" s="373"/>
      <c r="K23" s="373"/>
      <c r="L23" s="373"/>
      <c r="M23" s="373"/>
      <c r="N23" s="373"/>
      <c r="O23" s="373"/>
      <c r="P23" s="373"/>
      <c r="Q23" s="373"/>
      <c r="R23" s="373"/>
      <c r="S23" s="373"/>
      <c r="T23" s="373"/>
      <c r="U23" s="373"/>
      <c r="V23" s="373"/>
      <c r="W23" s="373"/>
      <c r="X23" s="373"/>
      <c r="Y23" s="373"/>
      <c r="Z23" s="373"/>
      <c r="AA23" s="373"/>
      <c r="AB23" s="373"/>
      <c r="AC23" s="373"/>
      <c r="AD23" s="373"/>
      <c r="AE23" s="373"/>
      <c r="AF23" s="373"/>
      <c r="AG23" s="373"/>
      <c r="AH23" s="373"/>
      <c r="AI23" s="373"/>
      <c r="AJ23" s="373"/>
      <c r="AK23" s="373"/>
      <c r="AL23" s="373"/>
      <c r="AM23" s="373"/>
      <c r="AN23" s="373"/>
      <c r="AO23" s="373"/>
      <c r="AP23" s="373"/>
      <c r="AQ23" s="373"/>
      <c r="AR23" s="373"/>
      <c r="AS23" s="373"/>
      <c r="AT23" s="373"/>
      <c r="AU23" s="373"/>
      <c r="AV23" s="373"/>
      <c r="AW23" s="373"/>
      <c r="AX23" s="373"/>
      <c r="AY23" s="373"/>
      <c r="AZ23" s="373"/>
      <c r="BA23" s="373"/>
      <c r="BB23" s="373"/>
      <c r="BC23" s="373"/>
      <c r="BD23" s="373"/>
      <c r="BE23" s="373"/>
      <c r="BF23" s="373"/>
      <c r="BG23" s="373"/>
      <c r="BH23" s="373"/>
      <c r="BI23" s="373"/>
      <c r="BJ23" s="373"/>
      <c r="BK23" s="373"/>
      <c r="BL23" s="373"/>
      <c r="BM23" s="373"/>
      <c r="BN23" s="373"/>
      <c r="BO23" s="373"/>
      <c r="BP23" s="373"/>
      <c r="BQ23" s="373"/>
      <c r="BR23" s="373"/>
      <c r="BS23" s="373"/>
      <c r="BT23" s="373"/>
      <c r="BU23" s="373"/>
      <c r="BV23" s="373"/>
      <c r="BW23" s="373"/>
      <c r="BX23" s="373"/>
      <c r="BY23" s="373"/>
      <c r="BZ23" s="373"/>
      <c r="CA23" s="373"/>
      <c r="CB23" s="373"/>
      <c r="CC23" s="373"/>
      <c r="CD23" s="373"/>
      <c r="CE23" s="373"/>
      <c r="CF23" s="373"/>
      <c r="CG23" s="373"/>
      <c r="CH23" s="373"/>
      <c r="CI23" s="373"/>
      <c r="CJ23" s="373"/>
      <c r="CK23" s="373"/>
      <c r="CL23" s="373"/>
      <c r="CM23" s="373"/>
      <c r="CN23" s="373"/>
      <c r="CO23" s="373"/>
      <c r="CP23" s="373"/>
      <c r="CQ23" s="373"/>
      <c r="CR23" s="373"/>
      <c r="CS23" s="373"/>
      <c r="CT23" s="373"/>
      <c r="CU23" s="373"/>
      <c r="CV23" s="373"/>
      <c r="CW23" s="373"/>
      <c r="CX23" s="373"/>
      <c r="CY23" s="373"/>
      <c r="CZ23" s="373"/>
      <c r="DA23" s="373"/>
    </row>
    <row r="24" spans="1:120" s="23" customFormat="1" ht="19.5" customHeight="1">
      <c r="A24" s="16">
        <v>16</v>
      </c>
      <c r="B24" s="374" t="s">
        <v>524</v>
      </c>
      <c r="C24" s="371">
        <v>3223.5965829199999</v>
      </c>
      <c r="D24" s="371">
        <v>0</v>
      </c>
      <c r="E24" s="371">
        <v>3223.5965829199999</v>
      </c>
      <c r="F24" s="371">
        <v>0</v>
      </c>
      <c r="G24" s="371">
        <v>2427.7110118400001</v>
      </c>
      <c r="H24" s="372">
        <v>0.75310633616596301</v>
      </c>
      <c r="I24" s="373"/>
      <c r="J24" s="373"/>
      <c r="K24" s="373"/>
      <c r="L24" s="373"/>
      <c r="M24" s="373"/>
      <c r="N24" s="373"/>
      <c r="O24" s="373"/>
      <c r="P24" s="373"/>
      <c r="Q24" s="373"/>
      <c r="R24" s="373"/>
      <c r="S24" s="373"/>
      <c r="T24" s="373"/>
      <c r="U24" s="373"/>
      <c r="V24" s="373"/>
      <c r="W24" s="373"/>
      <c r="X24" s="373"/>
      <c r="Y24" s="373"/>
      <c r="Z24" s="373"/>
      <c r="AA24" s="373"/>
      <c r="AB24" s="373"/>
      <c r="AC24" s="373"/>
      <c r="AD24" s="373"/>
      <c r="AE24" s="373"/>
      <c r="AF24" s="373"/>
      <c r="AG24" s="373"/>
      <c r="AH24" s="373"/>
      <c r="AI24" s="373"/>
      <c r="AJ24" s="373"/>
      <c r="AK24" s="373"/>
      <c r="AL24" s="373"/>
      <c r="AM24" s="373"/>
      <c r="AN24" s="373"/>
      <c r="AO24" s="373"/>
      <c r="AP24" s="373"/>
      <c r="AQ24" s="373"/>
      <c r="AR24" s="373"/>
      <c r="AS24" s="373"/>
      <c r="AT24" s="373"/>
      <c r="AU24" s="373"/>
      <c r="AV24" s="373"/>
      <c r="AW24" s="373"/>
      <c r="AX24" s="373"/>
      <c r="AY24" s="373"/>
      <c r="AZ24" s="373"/>
      <c r="BA24" s="373"/>
      <c r="BB24" s="373"/>
      <c r="BC24" s="373"/>
      <c r="BD24" s="373"/>
      <c r="BE24" s="373"/>
      <c r="BF24" s="373"/>
      <c r="BG24" s="373"/>
      <c r="BH24" s="373"/>
      <c r="BI24" s="373"/>
      <c r="BJ24" s="373"/>
      <c r="BK24" s="373"/>
      <c r="BL24" s="373"/>
      <c r="BM24" s="373"/>
      <c r="BN24" s="373"/>
      <c r="BO24" s="373"/>
      <c r="BP24" s="373"/>
      <c r="BQ24" s="373"/>
      <c r="BR24" s="373"/>
      <c r="BS24" s="373"/>
      <c r="BT24" s="373"/>
      <c r="BU24" s="373"/>
      <c r="BV24" s="373"/>
      <c r="BW24" s="373"/>
      <c r="BX24" s="373"/>
      <c r="BY24" s="373"/>
      <c r="BZ24" s="373"/>
      <c r="CA24" s="373"/>
      <c r="CB24" s="373"/>
      <c r="CC24" s="373"/>
      <c r="CD24" s="373"/>
      <c r="CE24" s="373"/>
      <c r="CF24" s="373"/>
      <c r="CG24" s="373"/>
      <c r="CH24" s="373"/>
      <c r="CI24" s="373"/>
      <c r="CJ24" s="373"/>
      <c r="CK24" s="373"/>
      <c r="CL24" s="373"/>
      <c r="CM24" s="373"/>
      <c r="CN24" s="373"/>
      <c r="CO24" s="373"/>
      <c r="CP24" s="373"/>
      <c r="CQ24" s="373"/>
      <c r="CR24" s="373"/>
      <c r="CS24" s="373"/>
      <c r="CT24" s="373"/>
      <c r="CU24" s="373"/>
      <c r="CV24" s="373"/>
      <c r="CW24" s="373"/>
      <c r="CX24" s="373"/>
      <c r="CY24" s="373"/>
      <c r="CZ24" s="373"/>
      <c r="DA24" s="373"/>
    </row>
    <row r="25" spans="1:120" s="23" customFormat="1" ht="19.5" customHeight="1">
      <c r="A25" s="304">
        <v>17</v>
      </c>
      <c r="B25" s="375" t="s">
        <v>525</v>
      </c>
      <c r="C25" s="376">
        <v>93851.571087679986</v>
      </c>
      <c r="D25" s="376">
        <v>13120.922236650002</v>
      </c>
      <c r="E25" s="376">
        <v>99600.050253619993</v>
      </c>
      <c r="F25" s="376">
        <v>2964.1275679500004</v>
      </c>
      <c r="G25" s="376">
        <v>24795.168621230001</v>
      </c>
      <c r="H25" s="377">
        <v>0.241752716668445</v>
      </c>
      <c r="I25" s="373"/>
      <c r="J25" s="373"/>
      <c r="K25" s="373"/>
      <c r="L25" s="373"/>
      <c r="M25" s="373"/>
      <c r="N25" s="373"/>
      <c r="O25" s="373"/>
      <c r="P25" s="373"/>
      <c r="Q25" s="373"/>
      <c r="R25" s="373"/>
      <c r="S25" s="373"/>
      <c r="T25" s="373"/>
      <c r="U25" s="373"/>
      <c r="V25" s="373"/>
      <c r="W25" s="373"/>
      <c r="X25" s="373"/>
      <c r="Y25" s="373"/>
      <c r="Z25" s="373"/>
      <c r="AA25" s="373"/>
      <c r="AB25" s="373"/>
      <c r="AC25" s="373"/>
      <c r="AD25" s="373"/>
      <c r="AE25" s="373"/>
      <c r="AF25" s="373"/>
      <c r="AG25" s="373"/>
      <c r="AH25" s="373"/>
      <c r="AI25" s="373"/>
      <c r="AJ25" s="373"/>
      <c r="AK25" s="373"/>
      <c r="AL25" s="373"/>
      <c r="AM25" s="373"/>
      <c r="AN25" s="373"/>
      <c r="AO25" s="373"/>
      <c r="AP25" s="373"/>
      <c r="AQ25" s="373"/>
      <c r="AR25" s="373"/>
      <c r="AS25" s="373"/>
      <c r="AT25" s="373"/>
      <c r="AU25" s="373"/>
      <c r="AV25" s="373"/>
      <c r="AW25" s="373"/>
      <c r="AX25" s="373"/>
      <c r="AY25" s="373"/>
      <c r="AZ25" s="373"/>
      <c r="BA25" s="373"/>
      <c r="BB25" s="373"/>
      <c r="BC25" s="373"/>
      <c r="BD25" s="373"/>
      <c r="BE25" s="373"/>
      <c r="BF25" s="373"/>
      <c r="BG25" s="373"/>
      <c r="BH25" s="373"/>
      <c r="BI25" s="373"/>
      <c r="BJ25" s="373"/>
      <c r="BK25" s="373"/>
      <c r="BL25" s="373"/>
      <c r="BM25" s="373"/>
      <c r="BN25" s="373"/>
      <c r="BO25" s="373"/>
      <c r="BP25" s="373"/>
      <c r="BQ25" s="373"/>
      <c r="BR25" s="373"/>
      <c r="BS25" s="373"/>
      <c r="BT25" s="373"/>
      <c r="BU25" s="373"/>
      <c r="BV25" s="373"/>
      <c r="BW25" s="373"/>
      <c r="BX25" s="373"/>
      <c r="BY25" s="373"/>
      <c r="BZ25" s="373"/>
      <c r="CA25" s="373"/>
      <c r="CB25" s="373"/>
      <c r="CC25" s="373"/>
      <c r="CD25" s="373"/>
      <c r="CE25" s="373"/>
      <c r="CF25" s="373"/>
      <c r="CG25" s="373"/>
      <c r="CH25" s="373"/>
      <c r="CI25" s="373"/>
      <c r="CJ25" s="373"/>
      <c r="CK25" s="373"/>
      <c r="CL25" s="373"/>
      <c r="CM25" s="373"/>
      <c r="CN25" s="373"/>
      <c r="CO25" s="373"/>
      <c r="CP25" s="373"/>
      <c r="CQ25" s="373"/>
      <c r="CR25" s="373"/>
      <c r="CS25" s="373"/>
      <c r="CT25" s="373"/>
      <c r="CU25" s="373"/>
      <c r="CV25" s="373"/>
      <c r="CW25" s="373"/>
      <c r="CX25" s="373"/>
      <c r="CY25" s="373"/>
      <c r="CZ25" s="373"/>
      <c r="DA25" s="373"/>
    </row>
    <row r="26" spans="1:120" s="23" customFormat="1">
      <c r="A26" s="373"/>
      <c r="B26" s="373"/>
      <c r="C26" s="373"/>
      <c r="D26" s="373"/>
      <c r="E26" s="373"/>
      <c r="F26" s="373"/>
      <c r="H26" s="373"/>
      <c r="I26" s="373"/>
      <c r="J26" s="373"/>
      <c r="K26" s="373"/>
      <c r="L26" s="373"/>
      <c r="M26" s="373"/>
      <c r="N26" s="373"/>
      <c r="O26" s="373"/>
      <c r="P26" s="373"/>
      <c r="Q26" s="373"/>
      <c r="R26" s="373"/>
      <c r="S26" s="373"/>
      <c r="T26" s="373"/>
      <c r="U26" s="373"/>
      <c r="V26" s="373"/>
      <c r="W26" s="373"/>
      <c r="X26" s="373"/>
      <c r="Y26" s="373"/>
      <c r="Z26" s="373"/>
      <c r="AA26" s="373"/>
      <c r="AB26" s="373"/>
      <c r="AC26" s="373"/>
      <c r="AD26" s="373"/>
      <c r="AE26" s="373"/>
      <c r="AF26" s="373"/>
      <c r="AG26" s="373"/>
      <c r="AH26" s="373"/>
      <c r="AI26" s="373"/>
      <c r="AJ26" s="373"/>
      <c r="AK26" s="373"/>
      <c r="AL26" s="373"/>
      <c r="AM26" s="373"/>
      <c r="AN26" s="373"/>
      <c r="AO26" s="373"/>
      <c r="AP26" s="373"/>
      <c r="AQ26" s="373"/>
      <c r="AR26" s="373"/>
      <c r="AS26" s="373"/>
      <c r="AT26" s="373"/>
      <c r="AU26" s="373"/>
      <c r="AV26" s="373"/>
      <c r="AW26" s="373"/>
      <c r="AX26" s="373"/>
      <c r="AY26" s="373"/>
      <c r="AZ26" s="373"/>
      <c r="BA26" s="373"/>
      <c r="BB26" s="373"/>
      <c r="BC26" s="373"/>
      <c r="BD26" s="373"/>
      <c r="BE26" s="373"/>
      <c r="BF26" s="373"/>
      <c r="BG26" s="373"/>
      <c r="BH26" s="373"/>
      <c r="BI26" s="373"/>
      <c r="BJ26" s="373"/>
      <c r="BK26" s="373"/>
      <c r="BL26" s="373"/>
      <c r="BM26" s="373"/>
      <c r="BN26" s="373"/>
      <c r="BO26" s="373"/>
      <c r="BP26" s="373"/>
      <c r="BQ26" s="373"/>
      <c r="BR26" s="373"/>
      <c r="BS26" s="373"/>
      <c r="BT26" s="373"/>
      <c r="BU26" s="373"/>
      <c r="BV26" s="373"/>
      <c r="BW26" s="373"/>
      <c r="BX26" s="373"/>
      <c r="BY26" s="373"/>
      <c r="BZ26" s="373"/>
      <c r="CA26" s="373"/>
      <c r="CB26" s="373"/>
      <c r="CC26" s="373"/>
      <c r="CD26" s="373"/>
      <c r="CE26" s="373"/>
      <c r="CF26" s="373"/>
      <c r="CG26" s="373"/>
      <c r="CH26" s="373"/>
      <c r="CI26" s="373"/>
      <c r="CJ26" s="373"/>
      <c r="CK26" s="373"/>
      <c r="CL26" s="373"/>
      <c r="CM26" s="373"/>
      <c r="CN26" s="373"/>
      <c r="CO26" s="373"/>
      <c r="CP26" s="373"/>
      <c r="CQ26" s="373"/>
      <c r="CR26" s="373"/>
      <c r="CS26" s="373"/>
      <c r="CT26" s="373"/>
      <c r="CU26" s="373"/>
      <c r="CV26" s="373"/>
      <c r="CW26" s="373"/>
      <c r="CX26" s="373"/>
      <c r="CY26" s="373"/>
      <c r="CZ26" s="373"/>
      <c r="DA26" s="373"/>
    </row>
    <row r="27" spans="1:120" s="23" customFormat="1">
      <c r="A27" s="373"/>
      <c r="B27" s="373"/>
      <c r="C27" s="373"/>
      <c r="D27" s="373"/>
      <c r="E27" s="373"/>
      <c r="F27" s="373"/>
      <c r="G27" s="373"/>
      <c r="H27" s="373"/>
      <c r="I27" s="373"/>
      <c r="J27" s="373"/>
      <c r="K27" s="373"/>
      <c r="L27" s="373"/>
      <c r="M27" s="373"/>
      <c r="N27" s="373"/>
      <c r="O27" s="373"/>
      <c r="P27" s="373"/>
      <c r="Q27" s="373"/>
      <c r="R27" s="373"/>
      <c r="S27" s="373"/>
      <c r="T27" s="373"/>
      <c r="U27" s="373"/>
      <c r="V27" s="373"/>
      <c r="W27" s="373"/>
      <c r="X27" s="373"/>
      <c r="Y27" s="373"/>
      <c r="Z27" s="373"/>
      <c r="AA27" s="373"/>
      <c r="AB27" s="373"/>
      <c r="AC27" s="373"/>
      <c r="AD27" s="373"/>
      <c r="AE27" s="373"/>
      <c r="AF27" s="373"/>
      <c r="AG27" s="373"/>
      <c r="AH27" s="373"/>
      <c r="AI27" s="373"/>
      <c r="AJ27" s="373"/>
      <c r="AK27" s="373"/>
      <c r="AL27" s="373"/>
      <c r="AM27" s="373"/>
      <c r="AN27" s="373"/>
      <c r="AO27" s="373"/>
      <c r="AP27" s="373"/>
      <c r="AQ27" s="373"/>
      <c r="AR27" s="373"/>
      <c r="AS27" s="373"/>
      <c r="AT27" s="373"/>
      <c r="AU27" s="373"/>
      <c r="AV27" s="373"/>
      <c r="AW27" s="373"/>
      <c r="AX27" s="373"/>
      <c r="AY27" s="373"/>
      <c r="AZ27" s="373"/>
      <c r="BA27" s="373"/>
      <c r="BB27" s="373"/>
      <c r="BC27" s="373"/>
      <c r="BD27" s="373"/>
      <c r="BE27" s="373"/>
      <c r="BF27" s="373"/>
      <c r="BG27" s="373"/>
      <c r="BH27" s="373"/>
      <c r="BI27" s="373"/>
      <c r="BJ27" s="373"/>
      <c r="BK27" s="373"/>
      <c r="BL27" s="373"/>
      <c r="BM27" s="373"/>
      <c r="BN27" s="373"/>
      <c r="BO27" s="373"/>
      <c r="BP27" s="373"/>
      <c r="BQ27" s="373"/>
      <c r="BR27" s="373"/>
      <c r="BS27" s="373"/>
      <c r="BT27" s="373"/>
      <c r="BU27" s="373"/>
      <c r="BV27" s="373"/>
      <c r="BW27" s="373"/>
      <c r="BX27" s="373"/>
      <c r="BY27" s="373"/>
      <c r="BZ27" s="373"/>
      <c r="CA27" s="373"/>
      <c r="CB27" s="373"/>
      <c r="CC27" s="373"/>
      <c r="CD27" s="373"/>
      <c r="CE27" s="373"/>
      <c r="CF27" s="373"/>
      <c r="CG27" s="373"/>
      <c r="CH27" s="373"/>
      <c r="CI27" s="373"/>
      <c r="CJ27" s="373"/>
      <c r="CK27" s="373"/>
      <c r="CL27" s="373"/>
      <c r="CM27" s="373"/>
      <c r="CN27" s="373"/>
      <c r="CO27" s="373"/>
      <c r="CP27" s="373"/>
      <c r="CQ27" s="373"/>
      <c r="CR27" s="373"/>
      <c r="CS27" s="373"/>
      <c r="CT27" s="373"/>
      <c r="CU27" s="373"/>
      <c r="CV27" s="373"/>
      <c r="CW27" s="373"/>
      <c r="CX27" s="373"/>
      <c r="CY27" s="373"/>
      <c r="CZ27" s="373"/>
      <c r="DA27" s="373"/>
    </row>
    <row r="28" spans="1:120" s="23" customFormat="1">
      <c r="A28" s="373"/>
      <c r="B28" s="373"/>
      <c r="C28" s="373"/>
      <c r="D28" s="373"/>
      <c r="E28" s="373"/>
      <c r="F28" s="373"/>
      <c r="G28" s="373"/>
      <c r="H28" s="373"/>
      <c r="I28" s="368"/>
      <c r="J28" s="373"/>
      <c r="K28" s="373"/>
      <c r="L28" s="373"/>
      <c r="M28" s="373"/>
      <c r="N28" s="373"/>
      <c r="O28" s="373"/>
      <c r="P28" s="373"/>
      <c r="Q28" s="373"/>
      <c r="R28" s="373"/>
      <c r="S28" s="373"/>
      <c r="T28" s="373"/>
      <c r="U28" s="373"/>
      <c r="V28" s="373"/>
      <c r="W28" s="373"/>
      <c r="X28" s="373"/>
      <c r="Y28" s="373"/>
      <c r="Z28" s="373"/>
      <c r="AA28" s="373"/>
      <c r="AB28" s="373"/>
      <c r="AC28" s="373"/>
      <c r="AD28" s="373"/>
      <c r="AE28" s="373"/>
      <c r="AF28" s="373"/>
      <c r="AG28" s="373"/>
      <c r="AH28" s="373"/>
      <c r="AI28" s="373"/>
      <c r="AJ28" s="373"/>
      <c r="AK28" s="373"/>
      <c r="AL28" s="373"/>
      <c r="AM28" s="373"/>
      <c r="AN28" s="373"/>
      <c r="AO28" s="373"/>
      <c r="AP28" s="373"/>
      <c r="AQ28" s="373"/>
      <c r="AR28" s="373"/>
      <c r="AS28" s="373"/>
      <c r="AT28" s="373"/>
      <c r="AU28" s="373"/>
      <c r="AV28" s="373"/>
      <c r="AW28" s="373"/>
      <c r="AX28" s="373"/>
      <c r="AY28" s="373"/>
      <c r="AZ28" s="373"/>
      <c r="BA28" s="373"/>
      <c r="BB28" s="373"/>
      <c r="BC28" s="373"/>
      <c r="BD28" s="373"/>
      <c r="BE28" s="373"/>
      <c r="BF28" s="373"/>
      <c r="BG28" s="373"/>
      <c r="BH28" s="373"/>
      <c r="BI28" s="373"/>
      <c r="BJ28" s="373"/>
      <c r="BK28" s="373"/>
      <c r="BL28" s="373"/>
      <c r="BM28" s="373"/>
      <c r="BN28" s="373"/>
      <c r="BO28" s="373"/>
      <c r="BP28" s="373"/>
      <c r="BQ28" s="373"/>
      <c r="BR28" s="373"/>
      <c r="BS28" s="373"/>
      <c r="BT28" s="373"/>
      <c r="BU28" s="373"/>
      <c r="BV28" s="373"/>
      <c r="BW28" s="373"/>
      <c r="BX28" s="373"/>
      <c r="BY28" s="373"/>
      <c r="BZ28" s="373"/>
      <c r="CA28" s="373"/>
      <c r="CB28" s="373"/>
      <c r="CC28" s="373"/>
      <c r="CD28" s="373"/>
      <c r="CE28" s="373"/>
      <c r="CF28" s="373"/>
      <c r="CG28" s="373"/>
      <c r="CH28" s="373"/>
      <c r="CI28" s="373"/>
      <c r="CJ28" s="373"/>
      <c r="CK28" s="373"/>
      <c r="CL28" s="373"/>
      <c r="CM28" s="373"/>
      <c r="CN28" s="373"/>
      <c r="CO28" s="373"/>
      <c r="CP28" s="373"/>
      <c r="CQ28" s="373"/>
      <c r="CR28" s="373"/>
      <c r="CS28" s="373"/>
      <c r="CT28" s="373"/>
      <c r="CU28" s="373"/>
      <c r="CV28" s="373"/>
      <c r="CW28" s="373"/>
      <c r="CX28" s="373"/>
      <c r="CY28" s="373"/>
      <c r="CZ28" s="373"/>
      <c r="DA28" s="373"/>
    </row>
    <row r="29" spans="1:120">
      <c r="DB29" s="9"/>
      <c r="DC29" s="9"/>
      <c r="DD29" s="9"/>
      <c r="DE29" s="9"/>
      <c r="DF29" s="9"/>
      <c r="DG29" s="9"/>
      <c r="DH29" s="9"/>
      <c r="DI29" s="9"/>
      <c r="DJ29" s="9"/>
      <c r="DK29" s="9"/>
      <c r="DL29" s="9"/>
      <c r="DM29" s="9"/>
      <c r="DN29" s="9"/>
      <c r="DO29" s="9"/>
      <c r="DP29" s="9"/>
    </row>
    <row r="30" spans="1:120">
      <c r="DB30" s="9"/>
      <c r="DC30" s="9"/>
      <c r="DD30" s="9"/>
      <c r="DE30" s="9"/>
      <c r="DF30" s="9"/>
      <c r="DG30" s="9"/>
      <c r="DH30" s="9"/>
      <c r="DI30" s="9"/>
      <c r="DJ30" s="9"/>
      <c r="DK30" s="9"/>
      <c r="DL30" s="9"/>
      <c r="DM30" s="9"/>
      <c r="DN30" s="9"/>
      <c r="DO30" s="9"/>
      <c r="DP30" s="9"/>
    </row>
  </sheetData>
  <mergeCells count="4">
    <mergeCell ref="C6:D6"/>
    <mergeCell ref="E6:F6"/>
    <mergeCell ref="G6:H6"/>
    <mergeCell ref="B6:B8"/>
  </mergeCells>
  <hyperlinks>
    <hyperlink ref="A1" location="Index!B5" display="&lt;- back" xr:uid="{EBCA4E3C-19F4-4B28-BE21-34B8A1B632D9}"/>
  </hyperlinks>
  <pageMargins left="0.7" right="0.7" top="0.75" bottom="0.75" header="0.3" footer="0.3"/>
  <pageSetup paperSize="9" scale="10" orientation="landscape" r:id="rId1"/>
  <colBreaks count="1" manualBreakCount="1">
    <brk id="10"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1A3FD-F643-4824-BB1A-26021A5BBAF8}">
  <dimension ref="A1:DT25"/>
  <sheetViews>
    <sheetView zoomScale="80" zoomScaleNormal="80" zoomScaleSheetLayoutView="90" workbookViewId="0"/>
  </sheetViews>
  <sheetFormatPr defaultColWidth="22.6640625" defaultRowHeight="13.2"/>
  <cols>
    <col min="1" max="1" width="5.44140625" style="367" customWidth="1"/>
    <col min="2" max="2" width="45.21875" style="367" customWidth="1"/>
    <col min="3" max="17" width="10.88671875" style="367" customWidth="1"/>
    <col min="18" max="18" width="17.77734375" style="367" customWidth="1"/>
    <col min="19" max="19" width="17.77734375" style="378" customWidth="1"/>
    <col min="20" max="124" width="22.6640625" style="367"/>
    <col min="125" max="16384" width="22.6640625" style="9"/>
  </cols>
  <sheetData>
    <row r="1" spans="1:124">
      <c r="A1" s="38" t="s">
        <v>991</v>
      </c>
    </row>
    <row r="3" spans="1:124" ht="24" customHeight="1">
      <c r="A3" s="83" t="s">
        <v>1250</v>
      </c>
    </row>
    <row r="4" spans="1:124">
      <c r="DF4" s="9"/>
      <c r="DG4" s="9"/>
      <c r="DH4" s="9"/>
      <c r="DI4" s="9"/>
      <c r="DJ4" s="9"/>
      <c r="DK4" s="9"/>
      <c r="DL4" s="9"/>
      <c r="DM4" s="9"/>
      <c r="DN4" s="9"/>
      <c r="DO4" s="9"/>
      <c r="DP4" s="9"/>
      <c r="DQ4" s="9"/>
      <c r="DR4" s="9"/>
      <c r="DS4" s="9"/>
      <c r="DT4" s="9"/>
    </row>
    <row r="5" spans="1:124">
      <c r="S5" s="43" t="s">
        <v>993</v>
      </c>
      <c r="DF5" s="9"/>
      <c r="DG5" s="9"/>
      <c r="DH5" s="9"/>
      <c r="DI5" s="9"/>
      <c r="DJ5" s="9"/>
      <c r="DK5" s="9"/>
      <c r="DL5" s="9"/>
      <c r="DM5" s="9"/>
      <c r="DN5" s="9"/>
      <c r="DO5" s="9"/>
      <c r="DP5" s="9"/>
      <c r="DQ5" s="9"/>
      <c r="DR5" s="9"/>
      <c r="DS5" s="9"/>
      <c r="DT5" s="9"/>
    </row>
    <row r="6" spans="1:124" s="369" customFormat="1" ht="14.4" customHeight="1">
      <c r="A6" s="23"/>
      <c r="B6" s="984" t="s">
        <v>505</v>
      </c>
      <c r="C6" s="987" t="s">
        <v>526</v>
      </c>
      <c r="D6" s="987"/>
      <c r="E6" s="987"/>
      <c r="F6" s="987"/>
      <c r="G6" s="987"/>
      <c r="H6" s="987"/>
      <c r="I6" s="987"/>
      <c r="J6" s="987"/>
      <c r="K6" s="987"/>
      <c r="L6" s="987"/>
      <c r="M6" s="987"/>
      <c r="N6" s="987"/>
      <c r="O6" s="987"/>
      <c r="P6" s="987"/>
      <c r="Q6" s="988"/>
      <c r="R6" s="989" t="s">
        <v>26</v>
      </c>
      <c r="S6" s="989" t="s">
        <v>527</v>
      </c>
      <c r="T6" s="368"/>
      <c r="U6" s="368"/>
      <c r="V6" s="368"/>
      <c r="W6" s="368"/>
      <c r="X6" s="368"/>
      <c r="Y6" s="368"/>
      <c r="Z6" s="368"/>
      <c r="AA6" s="368"/>
      <c r="AB6" s="368"/>
      <c r="AC6" s="368"/>
      <c r="AD6" s="368"/>
      <c r="AE6" s="368"/>
      <c r="AF6" s="368"/>
      <c r="AG6" s="368"/>
      <c r="AH6" s="368"/>
      <c r="AI6" s="368"/>
      <c r="AJ6" s="368"/>
      <c r="AK6" s="368"/>
      <c r="AL6" s="368"/>
      <c r="AM6" s="368"/>
      <c r="AN6" s="368"/>
      <c r="AO6" s="368"/>
      <c r="AP6" s="368"/>
      <c r="AQ6" s="368"/>
      <c r="AR6" s="368"/>
      <c r="AS6" s="368"/>
      <c r="AT6" s="368"/>
      <c r="AU6" s="368"/>
      <c r="AV6" s="368"/>
      <c r="AW6" s="368"/>
      <c r="AX6" s="368"/>
      <c r="AY6" s="368"/>
      <c r="AZ6" s="368"/>
      <c r="BA6" s="368"/>
      <c r="BB6" s="368"/>
      <c r="BC6" s="368"/>
      <c r="BD6" s="368"/>
      <c r="BE6" s="368"/>
      <c r="BF6" s="368"/>
      <c r="BG6" s="368"/>
      <c r="BH6" s="368"/>
      <c r="BI6" s="368"/>
      <c r="BJ6" s="368"/>
      <c r="BK6" s="368"/>
      <c r="BL6" s="368"/>
      <c r="BM6" s="368"/>
      <c r="BN6" s="368"/>
      <c r="BO6" s="368"/>
      <c r="BP6" s="368"/>
      <c r="BQ6" s="368"/>
      <c r="BR6" s="368"/>
      <c r="BS6" s="368"/>
      <c r="BT6" s="368"/>
      <c r="BU6" s="368"/>
      <c r="BV6" s="368"/>
      <c r="BW6" s="368"/>
      <c r="BX6" s="368"/>
      <c r="BY6" s="368"/>
      <c r="BZ6" s="368"/>
      <c r="CA6" s="368"/>
      <c r="CB6" s="368"/>
      <c r="CC6" s="368"/>
      <c r="CD6" s="368"/>
      <c r="CE6" s="368"/>
      <c r="CF6" s="368"/>
      <c r="CG6" s="368"/>
      <c r="CH6" s="368"/>
      <c r="CI6" s="368"/>
      <c r="CJ6" s="368"/>
      <c r="CK6" s="368"/>
      <c r="CL6" s="368"/>
      <c r="CM6" s="368"/>
      <c r="CN6" s="368"/>
      <c r="CO6" s="368"/>
      <c r="CP6" s="368"/>
      <c r="CQ6" s="368"/>
      <c r="CR6" s="368"/>
      <c r="CS6" s="368"/>
      <c r="CT6" s="368"/>
      <c r="CU6" s="368"/>
      <c r="CV6" s="368"/>
      <c r="CW6" s="368"/>
      <c r="CX6" s="368"/>
      <c r="CY6" s="368"/>
      <c r="CZ6" s="368"/>
      <c r="DA6" s="368"/>
      <c r="DB6" s="368"/>
      <c r="DC6" s="368"/>
      <c r="DD6" s="368"/>
      <c r="DE6" s="368"/>
    </row>
    <row r="7" spans="1:124" s="369" customFormat="1" ht="14.4" customHeight="1">
      <c r="A7" s="387"/>
      <c r="B7" s="985"/>
      <c r="C7" s="380">
        <v>0</v>
      </c>
      <c r="D7" s="381">
        <v>0.02</v>
      </c>
      <c r="E7" s="380">
        <v>0.04</v>
      </c>
      <c r="F7" s="381">
        <v>0.1</v>
      </c>
      <c r="G7" s="381">
        <v>0.2</v>
      </c>
      <c r="H7" s="381">
        <v>0.35</v>
      </c>
      <c r="I7" s="381">
        <v>0.5</v>
      </c>
      <c r="J7" s="381">
        <v>0.7</v>
      </c>
      <c r="K7" s="381">
        <v>0.75</v>
      </c>
      <c r="L7" s="382">
        <v>1</v>
      </c>
      <c r="M7" s="382">
        <v>1.5</v>
      </c>
      <c r="N7" s="382">
        <v>2.5</v>
      </c>
      <c r="O7" s="382">
        <v>3.7</v>
      </c>
      <c r="P7" s="382">
        <v>12.5</v>
      </c>
      <c r="Q7" s="382" t="s">
        <v>528</v>
      </c>
      <c r="R7" s="990"/>
      <c r="S7" s="990"/>
      <c r="T7" s="368"/>
      <c r="U7" s="368"/>
      <c r="V7" s="368"/>
      <c r="W7" s="368"/>
      <c r="X7" s="368"/>
      <c r="Y7" s="368"/>
      <c r="Z7" s="368"/>
      <c r="AA7" s="368"/>
      <c r="AB7" s="368"/>
      <c r="AC7" s="368"/>
      <c r="AD7" s="368"/>
      <c r="AE7" s="368"/>
      <c r="AF7" s="368"/>
      <c r="AG7" s="368"/>
      <c r="AH7" s="368"/>
      <c r="AI7" s="368"/>
      <c r="AJ7" s="368"/>
      <c r="AK7" s="368"/>
      <c r="AL7" s="368"/>
      <c r="AM7" s="368"/>
      <c r="AN7" s="368"/>
      <c r="AO7" s="368"/>
      <c r="AP7" s="368"/>
      <c r="AQ7" s="368"/>
      <c r="AR7" s="368"/>
      <c r="AS7" s="368"/>
      <c r="AT7" s="368"/>
      <c r="AU7" s="368"/>
      <c r="AV7" s="368"/>
      <c r="AW7" s="368"/>
      <c r="AX7" s="368"/>
      <c r="AY7" s="368"/>
      <c r="AZ7" s="368"/>
      <c r="BA7" s="368"/>
      <c r="BB7" s="368"/>
      <c r="BC7" s="368"/>
      <c r="BD7" s="368"/>
      <c r="BE7" s="368"/>
      <c r="BF7" s="368"/>
      <c r="BG7" s="368"/>
      <c r="BH7" s="368"/>
      <c r="BI7" s="368"/>
      <c r="BJ7" s="368"/>
      <c r="BK7" s="368"/>
      <c r="BL7" s="368"/>
      <c r="BM7" s="368"/>
      <c r="BN7" s="368"/>
      <c r="BO7" s="368"/>
      <c r="BP7" s="368"/>
      <c r="BQ7" s="368"/>
      <c r="BR7" s="368"/>
      <c r="BS7" s="368"/>
      <c r="BT7" s="368"/>
      <c r="BU7" s="368"/>
      <c r="BV7" s="368"/>
      <c r="BW7" s="368"/>
      <c r="BX7" s="368"/>
      <c r="BY7" s="368"/>
      <c r="BZ7" s="368"/>
      <c r="CA7" s="368"/>
      <c r="CB7" s="368"/>
      <c r="CC7" s="368"/>
      <c r="CD7" s="368"/>
      <c r="CE7" s="368"/>
      <c r="CF7" s="368"/>
      <c r="CG7" s="368"/>
      <c r="CH7" s="368"/>
      <c r="CI7" s="368"/>
      <c r="CJ7" s="368"/>
      <c r="CK7" s="368"/>
      <c r="CL7" s="368"/>
      <c r="CM7" s="368"/>
      <c r="CN7" s="368"/>
      <c r="CO7" s="368"/>
      <c r="CP7" s="368"/>
      <c r="CQ7" s="368"/>
      <c r="CR7" s="368"/>
      <c r="CS7" s="368"/>
      <c r="CT7" s="368"/>
      <c r="CU7" s="368"/>
      <c r="CV7" s="368"/>
      <c r="CW7" s="368"/>
      <c r="CX7" s="368"/>
      <c r="CY7" s="368"/>
      <c r="CZ7" s="368"/>
      <c r="DA7" s="368"/>
      <c r="DB7" s="368"/>
      <c r="DC7" s="368"/>
      <c r="DD7" s="368"/>
      <c r="DE7" s="368"/>
    </row>
    <row r="8" spans="1:124" s="369" customFormat="1" ht="14.4" customHeight="1">
      <c r="A8" s="379"/>
      <c r="B8" s="986"/>
      <c r="C8" s="388" t="s">
        <v>58</v>
      </c>
      <c r="D8" s="388" t="s">
        <v>57</v>
      </c>
      <c r="E8" s="388" t="s">
        <v>56</v>
      </c>
      <c r="F8" s="388" t="s">
        <v>59</v>
      </c>
      <c r="G8" s="388" t="s">
        <v>60</v>
      </c>
      <c r="H8" s="388" t="s">
        <v>107</v>
      </c>
      <c r="I8" s="388" t="s">
        <v>108</v>
      </c>
      <c r="J8" s="388" t="s">
        <v>109</v>
      </c>
      <c r="K8" s="388" t="s">
        <v>196</v>
      </c>
      <c r="L8" s="389" t="s">
        <v>197</v>
      </c>
      <c r="M8" s="389" t="s">
        <v>198</v>
      </c>
      <c r="N8" s="389" t="s">
        <v>199</v>
      </c>
      <c r="O8" s="389" t="s">
        <v>200</v>
      </c>
      <c r="P8" s="389" t="s">
        <v>403</v>
      </c>
      <c r="Q8" s="389" t="s">
        <v>404</v>
      </c>
      <c r="R8" s="390" t="s">
        <v>529</v>
      </c>
      <c r="S8" s="390" t="s">
        <v>530</v>
      </c>
      <c r="T8" s="368"/>
      <c r="U8" s="368"/>
      <c r="V8" s="368"/>
      <c r="W8" s="368"/>
      <c r="X8" s="368"/>
      <c r="Y8" s="368"/>
      <c r="Z8" s="368"/>
      <c r="AA8" s="368"/>
      <c r="AB8" s="368"/>
      <c r="AC8" s="368"/>
      <c r="AD8" s="368"/>
      <c r="AE8" s="368"/>
      <c r="AF8" s="368"/>
      <c r="AG8" s="368"/>
      <c r="AH8" s="368"/>
      <c r="AI8" s="368"/>
      <c r="AJ8" s="368"/>
      <c r="AK8" s="368"/>
      <c r="AL8" s="368"/>
      <c r="AM8" s="368"/>
      <c r="AN8" s="368"/>
      <c r="AO8" s="368"/>
      <c r="AP8" s="368"/>
      <c r="AQ8" s="368"/>
      <c r="AR8" s="368"/>
      <c r="AS8" s="368"/>
      <c r="AT8" s="368"/>
      <c r="AU8" s="368"/>
      <c r="AV8" s="368"/>
      <c r="AW8" s="368"/>
      <c r="AX8" s="368"/>
      <c r="AY8" s="368"/>
      <c r="AZ8" s="368"/>
      <c r="BA8" s="368"/>
      <c r="BB8" s="368"/>
      <c r="BC8" s="368"/>
      <c r="BD8" s="368"/>
      <c r="BE8" s="368"/>
      <c r="BF8" s="368"/>
      <c r="BG8" s="368"/>
      <c r="BH8" s="368"/>
      <c r="BI8" s="368"/>
      <c r="BJ8" s="368"/>
      <c r="BK8" s="368"/>
      <c r="BL8" s="368"/>
      <c r="BM8" s="368"/>
      <c r="BN8" s="368"/>
      <c r="BO8" s="368"/>
      <c r="BP8" s="368"/>
      <c r="BQ8" s="368"/>
      <c r="BR8" s="368"/>
      <c r="BS8" s="368"/>
      <c r="BT8" s="368"/>
      <c r="BU8" s="368"/>
      <c r="BV8" s="368"/>
      <c r="BW8" s="368"/>
      <c r="BX8" s="368"/>
      <c r="BY8" s="368"/>
      <c r="BZ8" s="368"/>
      <c r="CA8" s="368"/>
      <c r="CB8" s="368"/>
      <c r="CC8" s="368"/>
      <c r="CD8" s="368"/>
      <c r="CE8" s="368"/>
      <c r="CF8" s="368"/>
      <c r="CG8" s="368"/>
      <c r="CH8" s="368"/>
      <c r="CI8" s="368"/>
      <c r="CJ8" s="368"/>
      <c r="CK8" s="368"/>
      <c r="CL8" s="368"/>
      <c r="CM8" s="368"/>
      <c r="CN8" s="368"/>
      <c r="CO8" s="368"/>
      <c r="CP8" s="368"/>
      <c r="CQ8" s="368"/>
      <c r="CR8" s="368"/>
      <c r="CS8" s="368"/>
      <c r="CT8" s="368"/>
      <c r="CU8" s="368"/>
      <c r="CV8" s="368"/>
      <c r="CW8" s="368"/>
      <c r="CX8" s="368"/>
      <c r="CY8" s="368"/>
      <c r="CZ8" s="368"/>
      <c r="DA8" s="368"/>
      <c r="DB8" s="368"/>
      <c r="DC8" s="368"/>
      <c r="DD8" s="368"/>
      <c r="DE8" s="368"/>
    </row>
    <row r="9" spans="1:124" s="23" customFormat="1">
      <c r="A9" s="16">
        <v>1</v>
      </c>
      <c r="B9" s="19" t="s">
        <v>513</v>
      </c>
      <c r="C9" s="371">
        <v>58004.49757965</v>
      </c>
      <c r="D9" s="371">
        <v>0</v>
      </c>
      <c r="E9" s="371">
        <v>0</v>
      </c>
      <c r="F9" s="371">
        <v>10.037919220000001</v>
      </c>
      <c r="G9" s="371">
        <v>0</v>
      </c>
      <c r="H9" s="371">
        <v>0</v>
      </c>
      <c r="I9" s="371">
        <v>5.4830419999999998E-2</v>
      </c>
      <c r="J9" s="371">
        <v>0</v>
      </c>
      <c r="K9" s="371">
        <v>0</v>
      </c>
      <c r="L9" s="371">
        <v>667.92609367999989</v>
      </c>
      <c r="M9" s="371">
        <v>0</v>
      </c>
      <c r="N9" s="371">
        <v>60.243372350000001</v>
      </c>
      <c r="O9" s="371">
        <v>0</v>
      </c>
      <c r="P9" s="371">
        <v>0</v>
      </c>
      <c r="Q9" s="371">
        <v>2007.9107147</v>
      </c>
      <c r="R9" s="371">
        <v>60750.670510019998</v>
      </c>
      <c r="S9" s="383">
        <v>60750.670510019998</v>
      </c>
      <c r="T9" s="373"/>
      <c r="U9" s="373"/>
      <c r="V9" s="373"/>
      <c r="W9" s="373"/>
      <c r="X9" s="373"/>
      <c r="Y9" s="373"/>
      <c r="Z9" s="373"/>
      <c r="AA9" s="373"/>
      <c r="AB9" s="373"/>
      <c r="AC9" s="373"/>
      <c r="AD9" s="373"/>
      <c r="AE9" s="373"/>
      <c r="AF9" s="373"/>
      <c r="AG9" s="373"/>
      <c r="AH9" s="373"/>
      <c r="AI9" s="373"/>
      <c r="AJ9" s="373"/>
      <c r="AK9" s="373"/>
      <c r="AL9" s="373"/>
      <c r="AM9" s="373"/>
      <c r="AN9" s="373"/>
      <c r="AO9" s="373"/>
      <c r="AP9" s="373"/>
      <c r="AQ9" s="373"/>
      <c r="AR9" s="373"/>
      <c r="AS9" s="373"/>
      <c r="AT9" s="373"/>
      <c r="AU9" s="373"/>
      <c r="AV9" s="373"/>
      <c r="AW9" s="373"/>
      <c r="AX9" s="373"/>
      <c r="AY9" s="373"/>
      <c r="AZ9" s="373"/>
      <c r="BA9" s="373"/>
      <c r="BB9" s="373"/>
      <c r="BC9" s="373"/>
      <c r="BD9" s="373"/>
      <c r="BE9" s="373"/>
      <c r="BF9" s="373"/>
      <c r="BG9" s="373"/>
      <c r="BH9" s="373"/>
      <c r="BI9" s="373"/>
      <c r="BJ9" s="373"/>
      <c r="BK9" s="373"/>
      <c r="BL9" s="373"/>
      <c r="BM9" s="373"/>
      <c r="BN9" s="373"/>
      <c r="BO9" s="373"/>
      <c r="BP9" s="373"/>
      <c r="BQ9" s="373"/>
      <c r="BR9" s="373"/>
      <c r="BS9" s="373"/>
      <c r="BT9" s="373"/>
      <c r="BU9" s="373"/>
      <c r="BV9" s="373"/>
      <c r="BW9" s="373"/>
      <c r="BX9" s="373"/>
      <c r="BY9" s="373"/>
      <c r="BZ9" s="373"/>
      <c r="CA9" s="373"/>
      <c r="CB9" s="373"/>
      <c r="CC9" s="373"/>
      <c r="CD9" s="373"/>
      <c r="CE9" s="373"/>
      <c r="CF9" s="373"/>
      <c r="CG9" s="373"/>
      <c r="CH9" s="373"/>
      <c r="CI9" s="373"/>
      <c r="CJ9" s="373"/>
      <c r="CK9" s="373"/>
      <c r="CL9" s="373"/>
      <c r="CM9" s="373"/>
      <c r="CN9" s="373"/>
      <c r="CO9" s="373"/>
      <c r="CP9" s="373"/>
      <c r="CQ9" s="373"/>
      <c r="CR9" s="373"/>
      <c r="CS9" s="373"/>
      <c r="CT9" s="373"/>
      <c r="CU9" s="373"/>
      <c r="CV9" s="373"/>
      <c r="CW9" s="373"/>
      <c r="CX9" s="373"/>
      <c r="CY9" s="373"/>
      <c r="CZ9" s="373"/>
      <c r="DA9" s="373"/>
      <c r="DB9" s="373"/>
      <c r="DC9" s="373"/>
      <c r="DD9" s="373"/>
      <c r="DE9" s="373"/>
    </row>
    <row r="10" spans="1:124" s="23" customFormat="1">
      <c r="A10" s="16">
        <v>2</v>
      </c>
      <c r="B10" s="374" t="s">
        <v>514</v>
      </c>
      <c r="C10" s="371">
        <v>5069.5031851800004</v>
      </c>
      <c r="D10" s="371">
        <v>0</v>
      </c>
      <c r="E10" s="371">
        <v>0</v>
      </c>
      <c r="F10" s="371">
        <v>0</v>
      </c>
      <c r="G10" s="371">
        <v>1941.1556502000001</v>
      </c>
      <c r="H10" s="371">
        <v>0</v>
      </c>
      <c r="I10" s="371">
        <v>6.2099999999999998E-6</v>
      </c>
      <c r="J10" s="371">
        <v>0</v>
      </c>
      <c r="K10" s="371">
        <v>0</v>
      </c>
      <c r="L10" s="371">
        <v>55.560996150000001</v>
      </c>
      <c r="M10" s="371">
        <v>0</v>
      </c>
      <c r="N10" s="371">
        <v>1.3368521100000001</v>
      </c>
      <c r="O10" s="371">
        <v>0</v>
      </c>
      <c r="P10" s="371">
        <v>0</v>
      </c>
      <c r="Q10" s="371">
        <v>0</v>
      </c>
      <c r="R10" s="371">
        <v>7067.5566898499992</v>
      </c>
      <c r="S10" s="383">
        <v>2.8073633556082815</v>
      </c>
      <c r="T10" s="373"/>
      <c r="U10" s="373"/>
      <c r="V10" s="373"/>
      <c r="W10" s="373"/>
      <c r="X10" s="373"/>
      <c r="Y10" s="373"/>
      <c r="Z10" s="373"/>
      <c r="AA10" s="373"/>
      <c r="AB10" s="373"/>
      <c r="AC10" s="373"/>
      <c r="AD10" s="373"/>
      <c r="AE10" s="373"/>
      <c r="AF10" s="373"/>
      <c r="AG10" s="373"/>
      <c r="AH10" s="373"/>
      <c r="AI10" s="373"/>
      <c r="AJ10" s="373"/>
      <c r="AK10" s="373"/>
      <c r="AL10" s="373"/>
      <c r="AM10" s="373"/>
      <c r="AN10" s="373"/>
      <c r="AO10" s="373"/>
      <c r="AP10" s="373"/>
      <c r="AQ10" s="373"/>
      <c r="AR10" s="373"/>
      <c r="AS10" s="373"/>
      <c r="AT10" s="373"/>
      <c r="AU10" s="373"/>
      <c r="AV10" s="373"/>
      <c r="AW10" s="373"/>
      <c r="AX10" s="373"/>
      <c r="AY10" s="373"/>
      <c r="AZ10" s="373"/>
      <c r="BA10" s="373"/>
      <c r="BB10" s="373"/>
      <c r="BC10" s="373"/>
      <c r="BD10" s="373"/>
      <c r="BE10" s="373"/>
      <c r="BF10" s="373"/>
      <c r="BG10" s="373"/>
      <c r="BH10" s="373"/>
      <c r="BI10" s="373"/>
      <c r="BJ10" s="373"/>
      <c r="BK10" s="373"/>
      <c r="BL10" s="373"/>
      <c r="BM10" s="373"/>
      <c r="BN10" s="373"/>
      <c r="BO10" s="373"/>
      <c r="BP10" s="373"/>
      <c r="BQ10" s="373"/>
      <c r="BR10" s="373"/>
      <c r="BS10" s="373"/>
      <c r="BT10" s="373"/>
      <c r="BU10" s="373"/>
      <c r="BV10" s="373"/>
      <c r="BW10" s="373"/>
      <c r="BX10" s="373"/>
      <c r="BY10" s="373"/>
      <c r="BZ10" s="373"/>
      <c r="CA10" s="373"/>
      <c r="CB10" s="373"/>
      <c r="CC10" s="373"/>
      <c r="CD10" s="373"/>
      <c r="CE10" s="373"/>
      <c r="CF10" s="373"/>
      <c r="CG10" s="373"/>
      <c r="CH10" s="373"/>
      <c r="CI10" s="373"/>
      <c r="CJ10" s="373"/>
      <c r="CK10" s="373"/>
      <c r="CL10" s="373"/>
      <c r="CM10" s="373"/>
      <c r="CN10" s="373"/>
      <c r="CO10" s="373"/>
      <c r="CP10" s="373"/>
      <c r="CQ10" s="373"/>
      <c r="CR10" s="373"/>
      <c r="CS10" s="373"/>
      <c r="CT10" s="373"/>
      <c r="CU10" s="373"/>
      <c r="CV10" s="373"/>
      <c r="CW10" s="373"/>
      <c r="CX10" s="373"/>
      <c r="CY10" s="373"/>
      <c r="CZ10" s="373"/>
      <c r="DA10" s="373"/>
      <c r="DB10" s="373"/>
      <c r="DC10" s="373"/>
      <c r="DD10" s="373"/>
      <c r="DE10" s="373"/>
    </row>
    <row r="11" spans="1:124" s="23" customFormat="1">
      <c r="A11" s="16">
        <v>3</v>
      </c>
      <c r="B11" s="374" t="s">
        <v>515</v>
      </c>
      <c r="C11" s="371">
        <v>1015.1022710499999</v>
      </c>
      <c r="D11" s="371">
        <v>0</v>
      </c>
      <c r="E11" s="371">
        <v>0</v>
      </c>
      <c r="F11" s="371">
        <v>0</v>
      </c>
      <c r="G11" s="371">
        <v>713.44706177</v>
      </c>
      <c r="H11" s="371">
        <v>0</v>
      </c>
      <c r="I11" s="371">
        <v>0.49024023999999999</v>
      </c>
      <c r="J11" s="371">
        <v>0</v>
      </c>
      <c r="K11" s="371">
        <v>0</v>
      </c>
      <c r="L11" s="371">
        <v>34.787369869999999</v>
      </c>
      <c r="M11" s="371">
        <v>0</v>
      </c>
      <c r="N11" s="371">
        <v>0</v>
      </c>
      <c r="O11" s="371">
        <v>0</v>
      </c>
      <c r="P11" s="371">
        <v>0</v>
      </c>
      <c r="Q11" s="371">
        <v>0</v>
      </c>
      <c r="R11" s="371">
        <v>1763.8269429299999</v>
      </c>
      <c r="S11" s="383">
        <v>20.676025308232347</v>
      </c>
      <c r="T11" s="373"/>
      <c r="U11" s="373"/>
      <c r="V11" s="373"/>
      <c r="W11" s="373"/>
      <c r="X11" s="373"/>
      <c r="Y11" s="373"/>
      <c r="Z11" s="373"/>
      <c r="AA11" s="373"/>
      <c r="AB11" s="373"/>
      <c r="AC11" s="373"/>
      <c r="AD11" s="373"/>
      <c r="AE11" s="373"/>
      <c r="AF11" s="373"/>
      <c r="AG11" s="373"/>
      <c r="AH11" s="373"/>
      <c r="AI11" s="373"/>
      <c r="AJ11" s="373"/>
      <c r="AK11" s="373"/>
      <c r="AL11" s="373"/>
      <c r="AM11" s="373"/>
      <c r="AN11" s="373"/>
      <c r="AO11" s="373"/>
      <c r="AP11" s="373"/>
      <c r="AQ11" s="373"/>
      <c r="AR11" s="373"/>
      <c r="AS11" s="373"/>
      <c r="AT11" s="373"/>
      <c r="AU11" s="373"/>
      <c r="AV11" s="373"/>
      <c r="AW11" s="373"/>
      <c r="AX11" s="373"/>
      <c r="AY11" s="373"/>
      <c r="AZ11" s="373"/>
      <c r="BA11" s="373"/>
      <c r="BB11" s="373"/>
      <c r="BC11" s="373"/>
      <c r="BD11" s="373"/>
      <c r="BE11" s="373"/>
      <c r="BF11" s="373"/>
      <c r="BG11" s="373"/>
      <c r="BH11" s="373"/>
      <c r="BI11" s="373"/>
      <c r="BJ11" s="373"/>
      <c r="BK11" s="373"/>
      <c r="BL11" s="373"/>
      <c r="BM11" s="373"/>
      <c r="BN11" s="373"/>
      <c r="BO11" s="373"/>
      <c r="BP11" s="373"/>
      <c r="BQ11" s="373"/>
      <c r="BR11" s="373"/>
      <c r="BS11" s="373"/>
      <c r="BT11" s="373"/>
      <c r="BU11" s="373"/>
      <c r="BV11" s="373"/>
      <c r="BW11" s="373"/>
      <c r="BX11" s="373"/>
      <c r="BY11" s="373"/>
      <c r="BZ11" s="373"/>
      <c r="CA11" s="373"/>
      <c r="CB11" s="373"/>
      <c r="CC11" s="373"/>
      <c r="CD11" s="373"/>
      <c r="CE11" s="373"/>
      <c r="CF11" s="373"/>
      <c r="CG11" s="373"/>
      <c r="CH11" s="373"/>
      <c r="CI11" s="373"/>
      <c r="CJ11" s="373"/>
      <c r="CK11" s="373"/>
      <c r="CL11" s="373"/>
      <c r="CM11" s="373"/>
      <c r="CN11" s="373"/>
      <c r="CO11" s="373"/>
      <c r="CP11" s="373"/>
      <c r="CQ11" s="373"/>
      <c r="CR11" s="373"/>
      <c r="CS11" s="373"/>
      <c r="CT11" s="373"/>
      <c r="CU11" s="373"/>
      <c r="CV11" s="373"/>
      <c r="CW11" s="373"/>
      <c r="CX11" s="373"/>
      <c r="CY11" s="373"/>
      <c r="CZ11" s="373"/>
      <c r="DA11" s="373"/>
      <c r="DB11" s="373"/>
      <c r="DC11" s="373"/>
      <c r="DD11" s="373"/>
      <c r="DE11" s="373"/>
    </row>
    <row r="12" spans="1:124" s="23" customFormat="1">
      <c r="A12" s="16">
        <v>4</v>
      </c>
      <c r="B12" s="374" t="s">
        <v>516</v>
      </c>
      <c r="C12" s="371">
        <v>796.44112227999995</v>
      </c>
      <c r="D12" s="371">
        <v>0</v>
      </c>
      <c r="E12" s="371">
        <v>0</v>
      </c>
      <c r="F12" s="371">
        <v>0</v>
      </c>
      <c r="G12" s="371">
        <v>0</v>
      </c>
      <c r="H12" s="371">
        <v>0</v>
      </c>
      <c r="I12" s="371">
        <v>0</v>
      </c>
      <c r="J12" s="371">
        <v>0</v>
      </c>
      <c r="K12" s="371">
        <v>0</v>
      </c>
      <c r="L12" s="371">
        <v>0</v>
      </c>
      <c r="M12" s="371">
        <v>0</v>
      </c>
      <c r="N12" s="371">
        <v>0</v>
      </c>
      <c r="O12" s="371">
        <v>0</v>
      </c>
      <c r="P12" s="371">
        <v>0</v>
      </c>
      <c r="Q12" s="371">
        <v>0</v>
      </c>
      <c r="R12" s="371">
        <v>796.44112227999995</v>
      </c>
      <c r="S12" s="383">
        <v>796.44112227999995</v>
      </c>
      <c r="T12" s="373"/>
      <c r="U12" s="373"/>
      <c r="V12" s="373"/>
      <c r="W12" s="373"/>
      <c r="X12" s="373"/>
      <c r="Y12" s="373"/>
      <c r="Z12" s="373"/>
      <c r="AA12" s="373"/>
      <c r="AB12" s="373"/>
      <c r="AC12" s="373"/>
      <c r="AD12" s="373"/>
      <c r="AE12" s="373"/>
      <c r="AF12" s="373"/>
      <c r="AG12" s="373"/>
      <c r="AH12" s="373"/>
      <c r="AI12" s="373"/>
      <c r="AJ12" s="373"/>
      <c r="AK12" s="373"/>
      <c r="AL12" s="373"/>
      <c r="AM12" s="373"/>
      <c r="AN12" s="373"/>
      <c r="AO12" s="373"/>
      <c r="AP12" s="373"/>
      <c r="AQ12" s="373"/>
      <c r="AR12" s="373"/>
      <c r="AS12" s="373"/>
      <c r="AT12" s="373"/>
      <c r="AU12" s="373"/>
      <c r="AV12" s="373"/>
      <c r="AW12" s="373"/>
      <c r="AX12" s="373"/>
      <c r="AY12" s="373"/>
      <c r="AZ12" s="373"/>
      <c r="BA12" s="373"/>
      <c r="BB12" s="373"/>
      <c r="BC12" s="373"/>
      <c r="BD12" s="373"/>
      <c r="BE12" s="373"/>
      <c r="BF12" s="373"/>
      <c r="BG12" s="373"/>
      <c r="BH12" s="373"/>
      <c r="BI12" s="373"/>
      <c r="BJ12" s="373"/>
      <c r="BK12" s="373"/>
      <c r="BL12" s="373"/>
      <c r="BM12" s="373"/>
      <c r="BN12" s="373"/>
      <c r="BO12" s="373"/>
      <c r="BP12" s="373"/>
      <c r="BQ12" s="373"/>
      <c r="BR12" s="373"/>
      <c r="BS12" s="373"/>
      <c r="BT12" s="373"/>
      <c r="BU12" s="373"/>
      <c r="BV12" s="373"/>
      <c r="BW12" s="373"/>
      <c r="BX12" s="373"/>
      <c r="BY12" s="373"/>
      <c r="BZ12" s="373"/>
      <c r="CA12" s="373"/>
      <c r="CB12" s="373"/>
      <c r="CC12" s="373"/>
      <c r="CD12" s="373"/>
      <c r="CE12" s="373"/>
      <c r="CF12" s="373"/>
      <c r="CG12" s="373"/>
      <c r="CH12" s="373"/>
      <c r="CI12" s="373"/>
      <c r="CJ12" s="373"/>
      <c r="CK12" s="373"/>
      <c r="CL12" s="373"/>
      <c r="CM12" s="373"/>
      <c r="CN12" s="373"/>
      <c r="CO12" s="373"/>
      <c r="CP12" s="373"/>
      <c r="CQ12" s="373"/>
      <c r="CR12" s="373"/>
      <c r="CS12" s="373"/>
      <c r="CT12" s="373"/>
      <c r="CU12" s="373"/>
      <c r="CV12" s="373"/>
      <c r="CW12" s="373"/>
      <c r="CX12" s="373"/>
      <c r="CY12" s="373"/>
      <c r="CZ12" s="373"/>
      <c r="DA12" s="373"/>
      <c r="DB12" s="373"/>
      <c r="DC12" s="373"/>
      <c r="DD12" s="373"/>
      <c r="DE12" s="373"/>
    </row>
    <row r="13" spans="1:124" s="23" customFormat="1">
      <c r="A13" s="16">
        <v>5</v>
      </c>
      <c r="B13" s="374" t="s">
        <v>517</v>
      </c>
      <c r="C13" s="371">
        <v>894.17742235000003</v>
      </c>
      <c r="D13" s="371">
        <v>0</v>
      </c>
      <c r="E13" s="371">
        <v>0</v>
      </c>
      <c r="F13" s="371">
        <v>0</v>
      </c>
      <c r="G13" s="371">
        <v>0</v>
      </c>
      <c r="H13" s="371">
        <v>0</v>
      </c>
      <c r="I13" s="371">
        <v>0</v>
      </c>
      <c r="J13" s="371">
        <v>0</v>
      </c>
      <c r="K13" s="371">
        <v>0</v>
      </c>
      <c r="L13" s="371">
        <v>0</v>
      </c>
      <c r="M13" s="371">
        <v>0</v>
      </c>
      <c r="N13" s="371">
        <v>0</v>
      </c>
      <c r="O13" s="371">
        <v>0</v>
      </c>
      <c r="P13" s="371">
        <v>0</v>
      </c>
      <c r="Q13" s="371">
        <v>0</v>
      </c>
      <c r="R13" s="371">
        <v>894.17742235000003</v>
      </c>
      <c r="S13" s="383">
        <v>894.17742235000003</v>
      </c>
      <c r="T13" s="373"/>
      <c r="U13" s="373"/>
      <c r="V13" s="373"/>
      <c r="W13" s="373"/>
      <c r="X13" s="373"/>
      <c r="Y13" s="373"/>
      <c r="Z13" s="373"/>
      <c r="AA13" s="373"/>
      <c r="AB13" s="373"/>
      <c r="AC13" s="373"/>
      <c r="AD13" s="373"/>
      <c r="AE13" s="373"/>
      <c r="AF13" s="373"/>
      <c r="AG13" s="373"/>
      <c r="AH13" s="373"/>
      <c r="AI13" s="373"/>
      <c r="AJ13" s="373"/>
      <c r="AK13" s="373"/>
      <c r="AL13" s="373"/>
      <c r="AM13" s="373"/>
      <c r="AN13" s="373"/>
      <c r="AO13" s="373"/>
      <c r="AP13" s="373"/>
      <c r="AQ13" s="373"/>
      <c r="AR13" s="373"/>
      <c r="AS13" s="373"/>
      <c r="AT13" s="373"/>
      <c r="AU13" s="373"/>
      <c r="AV13" s="373"/>
      <c r="AW13" s="373"/>
      <c r="AX13" s="373"/>
      <c r="AY13" s="373"/>
      <c r="AZ13" s="373"/>
      <c r="BA13" s="373"/>
      <c r="BB13" s="373"/>
      <c r="BC13" s="373"/>
      <c r="BD13" s="373"/>
      <c r="BE13" s="373"/>
      <c r="BF13" s="373"/>
      <c r="BG13" s="373"/>
      <c r="BH13" s="373"/>
      <c r="BI13" s="373"/>
      <c r="BJ13" s="373"/>
      <c r="BK13" s="373"/>
      <c r="BL13" s="373"/>
      <c r="BM13" s="373"/>
      <c r="BN13" s="373"/>
      <c r="BO13" s="373"/>
      <c r="BP13" s="373"/>
      <c r="BQ13" s="373"/>
      <c r="BR13" s="373"/>
      <c r="BS13" s="373"/>
      <c r="BT13" s="373"/>
      <c r="BU13" s="373"/>
      <c r="BV13" s="373"/>
      <c r="BW13" s="373"/>
      <c r="BX13" s="373"/>
      <c r="BY13" s="373"/>
      <c r="BZ13" s="373"/>
      <c r="CA13" s="373"/>
      <c r="CB13" s="373"/>
      <c r="CC13" s="373"/>
      <c r="CD13" s="373"/>
      <c r="CE13" s="373"/>
      <c r="CF13" s="373"/>
      <c r="CG13" s="373"/>
      <c r="CH13" s="373"/>
      <c r="CI13" s="373"/>
      <c r="CJ13" s="373"/>
      <c r="CK13" s="373"/>
      <c r="CL13" s="373"/>
      <c r="CM13" s="373"/>
      <c r="CN13" s="373"/>
      <c r="CO13" s="373"/>
      <c r="CP13" s="373"/>
      <c r="CQ13" s="373"/>
      <c r="CR13" s="373"/>
      <c r="CS13" s="373"/>
      <c r="CT13" s="373"/>
      <c r="CU13" s="373"/>
      <c r="CV13" s="373"/>
      <c r="CW13" s="373"/>
      <c r="CX13" s="373"/>
      <c r="CY13" s="373"/>
      <c r="CZ13" s="373"/>
      <c r="DA13" s="373"/>
      <c r="DB13" s="373"/>
      <c r="DC13" s="373"/>
      <c r="DD13" s="373"/>
      <c r="DE13" s="373"/>
    </row>
    <row r="14" spans="1:124" s="23" customFormat="1">
      <c r="A14" s="16">
        <v>6</v>
      </c>
      <c r="B14" s="374" t="s">
        <v>319</v>
      </c>
      <c r="C14" s="371">
        <v>8.4647345899999991</v>
      </c>
      <c r="D14" s="371">
        <v>0</v>
      </c>
      <c r="E14" s="371">
        <v>0</v>
      </c>
      <c r="F14" s="371">
        <v>0</v>
      </c>
      <c r="G14" s="371">
        <v>238.15782006999999</v>
      </c>
      <c r="H14" s="371">
        <v>0</v>
      </c>
      <c r="I14" s="371">
        <v>126.48004745999999</v>
      </c>
      <c r="J14" s="371">
        <v>0</v>
      </c>
      <c r="K14" s="371">
        <v>0</v>
      </c>
      <c r="L14" s="371">
        <v>187.23180463999998</v>
      </c>
      <c r="M14" s="371">
        <v>0</v>
      </c>
      <c r="N14" s="371">
        <v>7.6675900000000002E-3</v>
      </c>
      <c r="O14" s="371">
        <v>0</v>
      </c>
      <c r="P14" s="371">
        <v>0</v>
      </c>
      <c r="Q14" s="371">
        <v>0</v>
      </c>
      <c r="R14" s="371">
        <v>560.34207435000008</v>
      </c>
      <c r="S14" s="383">
        <v>368.04327630827532</v>
      </c>
      <c r="T14" s="373"/>
      <c r="U14" s="373"/>
      <c r="V14" s="373"/>
      <c r="W14" s="373"/>
      <c r="X14" s="373"/>
      <c r="Y14" s="373"/>
      <c r="Z14" s="373"/>
      <c r="AA14" s="373"/>
      <c r="AB14" s="373"/>
      <c r="AC14" s="373"/>
      <c r="AD14" s="373"/>
      <c r="AE14" s="373"/>
      <c r="AF14" s="373"/>
      <c r="AG14" s="373"/>
      <c r="AH14" s="373"/>
      <c r="AI14" s="373"/>
      <c r="AJ14" s="373"/>
      <c r="AK14" s="373"/>
      <c r="AL14" s="373"/>
      <c r="AM14" s="373"/>
      <c r="AN14" s="373"/>
      <c r="AO14" s="373"/>
      <c r="AP14" s="373"/>
      <c r="AQ14" s="373"/>
      <c r="AR14" s="373"/>
      <c r="AS14" s="373"/>
      <c r="AT14" s="373"/>
      <c r="AU14" s="373"/>
      <c r="AV14" s="373"/>
      <c r="AW14" s="373"/>
      <c r="AX14" s="373"/>
      <c r="AY14" s="373"/>
      <c r="AZ14" s="373"/>
      <c r="BA14" s="373"/>
      <c r="BB14" s="373"/>
      <c r="BC14" s="373"/>
      <c r="BD14" s="373"/>
      <c r="BE14" s="373"/>
      <c r="BF14" s="373"/>
      <c r="BG14" s="373"/>
      <c r="BH14" s="373"/>
      <c r="BI14" s="373"/>
      <c r="BJ14" s="373"/>
      <c r="BK14" s="373"/>
      <c r="BL14" s="373"/>
      <c r="BM14" s="373"/>
      <c r="BN14" s="373"/>
      <c r="BO14" s="373"/>
      <c r="BP14" s="373"/>
      <c r="BQ14" s="373"/>
      <c r="BR14" s="373"/>
      <c r="BS14" s="373"/>
      <c r="BT14" s="373"/>
      <c r="BU14" s="373"/>
      <c r="BV14" s="373"/>
      <c r="BW14" s="373"/>
      <c r="BX14" s="373"/>
      <c r="BY14" s="373"/>
      <c r="BZ14" s="373"/>
      <c r="CA14" s="373"/>
      <c r="CB14" s="373"/>
      <c r="CC14" s="373"/>
      <c r="CD14" s="373"/>
      <c r="CE14" s="373"/>
      <c r="CF14" s="373"/>
      <c r="CG14" s="373"/>
      <c r="CH14" s="373"/>
      <c r="CI14" s="373"/>
      <c r="CJ14" s="373"/>
      <c r="CK14" s="373"/>
      <c r="CL14" s="373"/>
      <c r="CM14" s="373"/>
      <c r="CN14" s="373"/>
      <c r="CO14" s="373"/>
      <c r="CP14" s="373"/>
      <c r="CQ14" s="373"/>
      <c r="CR14" s="373"/>
      <c r="CS14" s="373"/>
      <c r="CT14" s="373"/>
      <c r="CU14" s="373"/>
      <c r="CV14" s="373"/>
      <c r="CW14" s="373"/>
      <c r="CX14" s="373"/>
      <c r="CY14" s="373"/>
      <c r="CZ14" s="373"/>
      <c r="DA14" s="373"/>
      <c r="DB14" s="373"/>
      <c r="DC14" s="373"/>
      <c r="DD14" s="373"/>
      <c r="DE14" s="373"/>
    </row>
    <row r="15" spans="1:124" s="23" customFormat="1">
      <c r="A15" s="16">
        <v>7</v>
      </c>
      <c r="B15" s="374" t="s">
        <v>518</v>
      </c>
      <c r="C15" s="371">
        <v>1.0420970999999999</v>
      </c>
      <c r="D15" s="371">
        <v>0</v>
      </c>
      <c r="E15" s="371">
        <v>0</v>
      </c>
      <c r="F15" s="371">
        <v>0</v>
      </c>
      <c r="G15" s="371">
        <v>54.153772709999998</v>
      </c>
      <c r="H15" s="371">
        <v>1.871627E-2</v>
      </c>
      <c r="I15" s="371">
        <v>163.68182863999999</v>
      </c>
      <c r="J15" s="371">
        <v>0.45902356999999999</v>
      </c>
      <c r="K15" s="371">
        <v>0</v>
      </c>
      <c r="L15" s="371">
        <v>12682.52485519</v>
      </c>
      <c r="M15" s="371">
        <v>78.501773849999992</v>
      </c>
      <c r="N15" s="371">
        <v>0</v>
      </c>
      <c r="O15" s="371">
        <v>0</v>
      </c>
      <c r="P15" s="371">
        <v>0</v>
      </c>
      <c r="Q15" s="371">
        <v>0</v>
      </c>
      <c r="R15" s="371">
        <v>12980.382067330002</v>
      </c>
      <c r="S15" s="383">
        <v>12980.382067330002</v>
      </c>
      <c r="T15" s="384"/>
      <c r="U15" s="373"/>
      <c r="V15" s="373"/>
      <c r="W15" s="373"/>
      <c r="X15" s="373"/>
      <c r="Y15" s="373"/>
      <c r="Z15" s="373"/>
      <c r="AA15" s="373"/>
      <c r="AB15" s="373"/>
      <c r="AC15" s="373"/>
      <c r="AD15" s="373"/>
      <c r="AE15" s="373"/>
      <c r="AF15" s="373"/>
      <c r="AG15" s="373"/>
      <c r="AH15" s="373"/>
      <c r="AI15" s="373"/>
      <c r="AJ15" s="373"/>
      <c r="AK15" s="373"/>
      <c r="AL15" s="373"/>
      <c r="AM15" s="373"/>
      <c r="AN15" s="373"/>
      <c r="AO15" s="373"/>
      <c r="AP15" s="373"/>
      <c r="AQ15" s="373"/>
      <c r="AR15" s="373"/>
      <c r="AS15" s="373"/>
      <c r="AT15" s="373"/>
      <c r="AU15" s="373"/>
      <c r="AV15" s="373"/>
      <c r="AW15" s="373"/>
      <c r="AX15" s="373"/>
      <c r="AY15" s="373"/>
      <c r="AZ15" s="373"/>
      <c r="BA15" s="373"/>
      <c r="BB15" s="373"/>
      <c r="BC15" s="373"/>
      <c r="BD15" s="373"/>
      <c r="BE15" s="373"/>
      <c r="BF15" s="373"/>
      <c r="BG15" s="373"/>
      <c r="BH15" s="373"/>
      <c r="BI15" s="373"/>
      <c r="BJ15" s="373"/>
      <c r="BK15" s="373"/>
      <c r="BL15" s="373"/>
      <c r="BM15" s="373"/>
      <c r="BN15" s="373"/>
      <c r="BO15" s="373"/>
      <c r="BP15" s="373"/>
      <c r="BQ15" s="373"/>
      <c r="BR15" s="373"/>
      <c r="BS15" s="373"/>
      <c r="BT15" s="373"/>
      <c r="BU15" s="373"/>
      <c r="BV15" s="373"/>
      <c r="BW15" s="373"/>
      <c r="BX15" s="373"/>
      <c r="BY15" s="373"/>
      <c r="BZ15" s="373"/>
      <c r="CA15" s="373"/>
      <c r="CB15" s="373"/>
      <c r="CC15" s="373"/>
      <c r="CD15" s="373"/>
      <c r="CE15" s="373"/>
      <c r="CF15" s="373"/>
      <c r="CG15" s="373"/>
      <c r="CH15" s="373"/>
      <c r="CI15" s="373"/>
      <c r="CJ15" s="373"/>
      <c r="CK15" s="373"/>
      <c r="CL15" s="373"/>
      <c r="CM15" s="373"/>
      <c r="CN15" s="373"/>
      <c r="CO15" s="373"/>
      <c r="CP15" s="373"/>
      <c r="CQ15" s="373"/>
      <c r="CR15" s="373"/>
      <c r="CS15" s="373"/>
      <c r="CT15" s="373"/>
      <c r="CU15" s="373"/>
      <c r="CV15" s="373"/>
      <c r="CW15" s="373"/>
      <c r="CX15" s="373"/>
      <c r="CY15" s="373"/>
      <c r="CZ15" s="373"/>
      <c r="DA15" s="373"/>
      <c r="DB15" s="373"/>
      <c r="DC15" s="373"/>
      <c r="DD15" s="373"/>
      <c r="DE15" s="373"/>
    </row>
    <row r="16" spans="1:124" s="23" customFormat="1">
      <c r="A16" s="16">
        <v>8</v>
      </c>
      <c r="B16" s="374" t="s">
        <v>519</v>
      </c>
      <c r="C16" s="371">
        <v>0.36329624999999999</v>
      </c>
      <c r="D16" s="371">
        <v>0</v>
      </c>
      <c r="E16" s="371">
        <v>0</v>
      </c>
      <c r="F16" s="371">
        <v>0</v>
      </c>
      <c r="G16" s="371">
        <v>0</v>
      </c>
      <c r="H16" s="371">
        <v>14.35054699</v>
      </c>
      <c r="I16" s="371">
        <v>0</v>
      </c>
      <c r="J16" s="371">
        <v>0</v>
      </c>
      <c r="K16" s="371">
        <v>7677.0561065800002</v>
      </c>
      <c r="L16" s="371">
        <v>0</v>
      </c>
      <c r="M16" s="371">
        <v>0</v>
      </c>
      <c r="N16" s="371">
        <v>0</v>
      </c>
      <c r="O16" s="371">
        <v>0</v>
      </c>
      <c r="P16" s="371">
        <v>0</v>
      </c>
      <c r="Q16" s="371">
        <v>0</v>
      </c>
      <c r="R16" s="371">
        <v>7691.76994982</v>
      </c>
      <c r="S16" s="383">
        <v>7691.76994982</v>
      </c>
      <c r="T16" s="373"/>
      <c r="U16" s="373"/>
      <c r="V16" s="373"/>
      <c r="W16" s="373"/>
      <c r="X16" s="373"/>
      <c r="Y16" s="373"/>
      <c r="Z16" s="373"/>
      <c r="AA16" s="373"/>
      <c r="AB16" s="373"/>
      <c r="AC16" s="373"/>
      <c r="AD16" s="373"/>
      <c r="AE16" s="373"/>
      <c r="AF16" s="373"/>
      <c r="AG16" s="373"/>
      <c r="AH16" s="373"/>
      <c r="AI16" s="373"/>
      <c r="AJ16" s="373"/>
      <c r="AK16" s="373"/>
      <c r="AL16" s="373"/>
      <c r="AM16" s="373"/>
      <c r="AN16" s="373"/>
      <c r="AO16" s="373"/>
      <c r="AP16" s="373"/>
      <c r="AQ16" s="373"/>
      <c r="AR16" s="373"/>
      <c r="AS16" s="373"/>
      <c r="AT16" s="373"/>
      <c r="AU16" s="373"/>
      <c r="AV16" s="373"/>
      <c r="AW16" s="373"/>
      <c r="AX16" s="373"/>
      <c r="AY16" s="373"/>
      <c r="AZ16" s="373"/>
      <c r="BA16" s="373"/>
      <c r="BB16" s="373"/>
      <c r="BC16" s="373"/>
      <c r="BD16" s="373"/>
      <c r="BE16" s="373"/>
      <c r="BF16" s="373"/>
      <c r="BG16" s="373"/>
      <c r="BH16" s="373"/>
      <c r="BI16" s="373"/>
      <c r="BJ16" s="373"/>
      <c r="BK16" s="373"/>
      <c r="BL16" s="373"/>
      <c r="BM16" s="373"/>
      <c r="BN16" s="373"/>
      <c r="BO16" s="373"/>
      <c r="BP16" s="373"/>
      <c r="BQ16" s="373"/>
      <c r="BR16" s="373"/>
      <c r="BS16" s="373"/>
      <c r="BT16" s="373"/>
      <c r="BU16" s="373"/>
      <c r="BV16" s="373"/>
      <c r="BW16" s="373"/>
      <c r="BX16" s="373"/>
      <c r="BY16" s="373"/>
      <c r="BZ16" s="373"/>
      <c r="CA16" s="373"/>
      <c r="CB16" s="373"/>
      <c r="CC16" s="373"/>
      <c r="CD16" s="373"/>
      <c r="CE16" s="373"/>
      <c r="CF16" s="373"/>
      <c r="CG16" s="373"/>
      <c r="CH16" s="373"/>
      <c r="CI16" s="373"/>
      <c r="CJ16" s="373"/>
      <c r="CK16" s="373"/>
      <c r="CL16" s="373"/>
      <c r="CM16" s="373"/>
      <c r="CN16" s="373"/>
      <c r="CO16" s="373"/>
      <c r="CP16" s="373"/>
      <c r="CQ16" s="373"/>
      <c r="CR16" s="373"/>
      <c r="CS16" s="373"/>
      <c r="CT16" s="373"/>
      <c r="CU16" s="373"/>
      <c r="CV16" s="373"/>
      <c r="CW16" s="373"/>
      <c r="CX16" s="373"/>
      <c r="CY16" s="373"/>
      <c r="CZ16" s="373"/>
      <c r="DA16" s="373"/>
      <c r="DB16" s="373"/>
      <c r="DC16" s="373"/>
      <c r="DD16" s="373"/>
      <c r="DE16" s="373"/>
    </row>
    <row r="17" spans="1:109" s="23" customFormat="1">
      <c r="A17" s="16">
        <v>9</v>
      </c>
      <c r="B17" s="374" t="s">
        <v>520</v>
      </c>
      <c r="C17" s="371">
        <v>0</v>
      </c>
      <c r="D17" s="371">
        <v>0</v>
      </c>
      <c r="E17" s="371">
        <v>0</v>
      </c>
      <c r="F17" s="371">
        <v>0</v>
      </c>
      <c r="G17" s="371">
        <v>0</v>
      </c>
      <c r="H17" s="371">
        <v>4990.3880710200001</v>
      </c>
      <c r="I17" s="371">
        <v>734.48677125999995</v>
      </c>
      <c r="J17" s="371">
        <v>0</v>
      </c>
      <c r="K17" s="371">
        <v>0</v>
      </c>
      <c r="L17" s="371">
        <v>8.1875174000000008</v>
      </c>
      <c r="M17" s="371">
        <v>0</v>
      </c>
      <c r="N17" s="371">
        <v>0</v>
      </c>
      <c r="O17" s="371">
        <v>0</v>
      </c>
      <c r="P17" s="371">
        <v>0</v>
      </c>
      <c r="Q17" s="371">
        <v>0</v>
      </c>
      <c r="R17" s="371">
        <v>5733.0623596800006</v>
      </c>
      <c r="S17" s="383">
        <v>5733.0623596800006</v>
      </c>
      <c r="T17" s="373"/>
      <c r="U17" s="373"/>
      <c r="V17" s="373"/>
      <c r="W17" s="373"/>
      <c r="X17" s="373"/>
      <c r="Y17" s="373"/>
      <c r="Z17" s="373"/>
      <c r="AA17" s="373"/>
      <c r="AB17" s="373"/>
      <c r="AC17" s="373"/>
      <c r="AD17" s="373"/>
      <c r="AE17" s="373"/>
      <c r="AF17" s="373"/>
      <c r="AG17" s="373"/>
      <c r="AH17" s="373"/>
      <c r="AI17" s="373"/>
      <c r="AJ17" s="373"/>
      <c r="AK17" s="373"/>
      <c r="AL17" s="373"/>
      <c r="AM17" s="373"/>
      <c r="AN17" s="373"/>
      <c r="AO17" s="373"/>
      <c r="AP17" s="373"/>
      <c r="AQ17" s="373"/>
      <c r="AR17" s="373"/>
      <c r="AS17" s="373"/>
      <c r="AT17" s="373"/>
      <c r="AU17" s="373"/>
      <c r="AV17" s="373"/>
      <c r="AW17" s="373"/>
      <c r="AX17" s="373"/>
      <c r="AY17" s="373"/>
      <c r="AZ17" s="373"/>
      <c r="BA17" s="373"/>
      <c r="BB17" s="373"/>
      <c r="BC17" s="373"/>
      <c r="BD17" s="373"/>
      <c r="BE17" s="373"/>
      <c r="BF17" s="373"/>
      <c r="BG17" s="373"/>
      <c r="BH17" s="373"/>
      <c r="BI17" s="373"/>
      <c r="BJ17" s="373"/>
      <c r="BK17" s="373"/>
      <c r="BL17" s="373"/>
      <c r="BM17" s="373"/>
      <c r="BN17" s="373"/>
      <c r="BO17" s="373"/>
      <c r="BP17" s="373"/>
      <c r="BQ17" s="373"/>
      <c r="BR17" s="373"/>
      <c r="BS17" s="373"/>
      <c r="BT17" s="373"/>
      <c r="BU17" s="373"/>
      <c r="BV17" s="373"/>
      <c r="BW17" s="373"/>
      <c r="BX17" s="373"/>
      <c r="BY17" s="373"/>
      <c r="BZ17" s="373"/>
      <c r="CA17" s="373"/>
      <c r="CB17" s="373"/>
      <c r="CC17" s="373"/>
      <c r="CD17" s="373"/>
      <c r="CE17" s="373"/>
      <c r="CF17" s="373"/>
      <c r="CG17" s="373"/>
      <c r="CH17" s="373"/>
      <c r="CI17" s="373"/>
      <c r="CJ17" s="373"/>
      <c r="CK17" s="373"/>
      <c r="CL17" s="373"/>
      <c r="CM17" s="373"/>
      <c r="CN17" s="373"/>
      <c r="CO17" s="373"/>
      <c r="CP17" s="373"/>
      <c r="CQ17" s="373"/>
      <c r="CR17" s="373"/>
      <c r="CS17" s="373"/>
      <c r="CT17" s="373"/>
      <c r="CU17" s="373"/>
      <c r="CV17" s="373"/>
      <c r="CW17" s="373"/>
      <c r="CX17" s="373"/>
      <c r="CY17" s="373"/>
      <c r="CZ17" s="373"/>
      <c r="DA17" s="373"/>
      <c r="DB17" s="373"/>
      <c r="DC17" s="373"/>
      <c r="DD17" s="373"/>
      <c r="DE17" s="373"/>
    </row>
    <row r="18" spans="1:109" s="23" customFormat="1">
      <c r="A18" s="16">
        <v>10</v>
      </c>
      <c r="B18" s="374" t="s">
        <v>326</v>
      </c>
      <c r="C18" s="371">
        <v>0</v>
      </c>
      <c r="D18" s="371">
        <v>0</v>
      </c>
      <c r="E18" s="371">
        <v>0</v>
      </c>
      <c r="F18" s="371">
        <v>0</v>
      </c>
      <c r="G18" s="371">
        <v>0</v>
      </c>
      <c r="H18" s="371">
        <v>0</v>
      </c>
      <c r="I18" s="371">
        <v>0</v>
      </c>
      <c r="J18" s="371">
        <v>0</v>
      </c>
      <c r="K18" s="371">
        <v>0</v>
      </c>
      <c r="L18" s="371">
        <v>137.18814147999998</v>
      </c>
      <c r="M18" s="371">
        <v>64.768100919999995</v>
      </c>
      <c r="N18" s="371">
        <v>0</v>
      </c>
      <c r="O18" s="371">
        <v>0</v>
      </c>
      <c r="P18" s="371">
        <v>0</v>
      </c>
      <c r="Q18" s="371">
        <v>0</v>
      </c>
      <c r="R18" s="371">
        <v>201.95624239999998</v>
      </c>
      <c r="S18" s="383">
        <v>201.95624239999998</v>
      </c>
      <c r="T18" s="373"/>
      <c r="U18" s="373"/>
      <c r="V18" s="373"/>
      <c r="W18" s="373"/>
      <c r="X18" s="373"/>
      <c r="Y18" s="373"/>
      <c r="Z18" s="373"/>
      <c r="AA18" s="373"/>
      <c r="AB18" s="373"/>
      <c r="AC18" s="373"/>
      <c r="AD18" s="373"/>
      <c r="AE18" s="373"/>
      <c r="AF18" s="373"/>
      <c r="AG18" s="373"/>
      <c r="AH18" s="373"/>
      <c r="AI18" s="373"/>
      <c r="AJ18" s="373"/>
      <c r="AK18" s="373"/>
      <c r="AL18" s="373"/>
      <c r="AM18" s="373"/>
      <c r="AN18" s="373"/>
      <c r="AO18" s="373"/>
      <c r="AP18" s="373"/>
      <c r="AQ18" s="373"/>
      <c r="AR18" s="373"/>
      <c r="AS18" s="373"/>
      <c r="AT18" s="373"/>
      <c r="AU18" s="373"/>
      <c r="AV18" s="373"/>
      <c r="AW18" s="373"/>
      <c r="AX18" s="373"/>
      <c r="AY18" s="373"/>
      <c r="AZ18" s="373"/>
      <c r="BA18" s="373"/>
      <c r="BB18" s="373"/>
      <c r="BC18" s="373"/>
      <c r="BD18" s="373"/>
      <c r="BE18" s="373"/>
      <c r="BF18" s="373"/>
      <c r="BG18" s="373"/>
      <c r="BH18" s="373"/>
      <c r="BI18" s="373"/>
      <c r="BJ18" s="373"/>
      <c r="BK18" s="373"/>
      <c r="BL18" s="373"/>
      <c r="BM18" s="373"/>
      <c r="BN18" s="373"/>
      <c r="BO18" s="373"/>
      <c r="BP18" s="373"/>
      <c r="BQ18" s="373"/>
      <c r="BR18" s="373"/>
      <c r="BS18" s="373"/>
      <c r="BT18" s="373"/>
      <c r="BU18" s="373"/>
      <c r="BV18" s="373"/>
      <c r="BW18" s="373"/>
      <c r="BX18" s="373"/>
      <c r="BY18" s="373"/>
      <c r="BZ18" s="373"/>
      <c r="CA18" s="373"/>
      <c r="CB18" s="373"/>
      <c r="CC18" s="373"/>
      <c r="CD18" s="373"/>
      <c r="CE18" s="373"/>
      <c r="CF18" s="373"/>
      <c r="CG18" s="373"/>
      <c r="CH18" s="373"/>
      <c r="CI18" s="373"/>
      <c r="CJ18" s="373"/>
      <c r="CK18" s="373"/>
      <c r="CL18" s="373"/>
      <c r="CM18" s="373"/>
      <c r="CN18" s="373"/>
      <c r="CO18" s="373"/>
      <c r="CP18" s="373"/>
      <c r="CQ18" s="373"/>
      <c r="CR18" s="373"/>
      <c r="CS18" s="373"/>
      <c r="CT18" s="373"/>
      <c r="CU18" s="373"/>
      <c r="CV18" s="373"/>
      <c r="CW18" s="373"/>
      <c r="CX18" s="373"/>
      <c r="CY18" s="373"/>
      <c r="CZ18" s="373"/>
      <c r="DA18" s="373"/>
      <c r="DB18" s="373"/>
      <c r="DC18" s="373"/>
      <c r="DD18" s="373"/>
      <c r="DE18" s="373"/>
    </row>
    <row r="19" spans="1:109" s="23" customFormat="1">
      <c r="A19" s="16">
        <v>11</v>
      </c>
      <c r="B19" s="374" t="s">
        <v>521</v>
      </c>
      <c r="C19" s="371">
        <v>0</v>
      </c>
      <c r="D19" s="371">
        <v>0</v>
      </c>
      <c r="E19" s="371">
        <v>0</v>
      </c>
      <c r="F19" s="371">
        <v>0</v>
      </c>
      <c r="G19" s="371">
        <v>0</v>
      </c>
      <c r="H19" s="371">
        <v>0</v>
      </c>
      <c r="I19" s="371">
        <v>0</v>
      </c>
      <c r="J19" s="371">
        <v>0</v>
      </c>
      <c r="K19" s="371">
        <v>0</v>
      </c>
      <c r="L19" s="371">
        <v>0</v>
      </c>
      <c r="M19" s="371">
        <v>48.819847670000001</v>
      </c>
      <c r="N19" s="371">
        <v>0</v>
      </c>
      <c r="O19" s="371">
        <v>0</v>
      </c>
      <c r="P19" s="371">
        <v>0</v>
      </c>
      <c r="Q19" s="371">
        <v>0</v>
      </c>
      <c r="R19" s="371">
        <v>48.819847670000001</v>
      </c>
      <c r="S19" s="383">
        <v>48.819847663697921</v>
      </c>
      <c r="T19" s="373"/>
      <c r="U19" s="373"/>
      <c r="V19" s="373"/>
      <c r="W19" s="373"/>
      <c r="X19" s="373"/>
      <c r="Y19" s="373"/>
      <c r="Z19" s="373"/>
      <c r="AA19" s="373"/>
      <c r="AB19" s="373"/>
      <c r="AC19" s="373"/>
      <c r="AD19" s="373"/>
      <c r="AE19" s="373"/>
      <c r="AF19" s="373"/>
      <c r="AG19" s="373"/>
      <c r="AH19" s="373"/>
      <c r="AI19" s="373"/>
      <c r="AJ19" s="373"/>
      <c r="AK19" s="373"/>
      <c r="AL19" s="373"/>
      <c r="AM19" s="373"/>
      <c r="AN19" s="373"/>
      <c r="AO19" s="373"/>
      <c r="AP19" s="373"/>
      <c r="AQ19" s="373"/>
      <c r="AR19" s="373"/>
      <c r="AS19" s="373"/>
      <c r="AT19" s="373"/>
      <c r="AU19" s="373"/>
      <c r="AV19" s="373"/>
      <c r="AW19" s="373"/>
      <c r="AX19" s="373"/>
      <c r="AY19" s="373"/>
      <c r="AZ19" s="373"/>
      <c r="BA19" s="373"/>
      <c r="BB19" s="373"/>
      <c r="BC19" s="373"/>
      <c r="BD19" s="373"/>
      <c r="BE19" s="373"/>
      <c r="BF19" s="373"/>
      <c r="BG19" s="373"/>
      <c r="BH19" s="373"/>
      <c r="BI19" s="373"/>
      <c r="BJ19" s="373"/>
      <c r="BK19" s="373"/>
      <c r="BL19" s="373"/>
      <c r="BM19" s="373"/>
      <c r="BN19" s="373"/>
      <c r="BO19" s="373"/>
      <c r="BP19" s="373"/>
      <c r="BQ19" s="373"/>
      <c r="BR19" s="373"/>
      <c r="BS19" s="373"/>
      <c r="BT19" s="373"/>
      <c r="BU19" s="373"/>
      <c r="BV19" s="373"/>
      <c r="BW19" s="373"/>
      <c r="BX19" s="373"/>
      <c r="BY19" s="373"/>
      <c r="BZ19" s="373"/>
      <c r="CA19" s="373"/>
      <c r="CB19" s="373"/>
      <c r="CC19" s="373"/>
      <c r="CD19" s="373"/>
      <c r="CE19" s="373"/>
      <c r="CF19" s="373"/>
      <c r="CG19" s="373"/>
      <c r="CH19" s="373"/>
      <c r="CI19" s="373"/>
      <c r="CJ19" s="373"/>
      <c r="CK19" s="373"/>
      <c r="CL19" s="373"/>
      <c r="CM19" s="373"/>
      <c r="CN19" s="373"/>
      <c r="CO19" s="373"/>
      <c r="CP19" s="373"/>
      <c r="CQ19" s="373"/>
      <c r="CR19" s="373"/>
      <c r="CS19" s="373"/>
      <c r="CT19" s="373"/>
      <c r="CU19" s="373"/>
      <c r="CV19" s="373"/>
      <c r="CW19" s="373"/>
      <c r="CX19" s="373"/>
      <c r="CY19" s="373"/>
      <c r="CZ19" s="373"/>
      <c r="DA19" s="373"/>
      <c r="DB19" s="373"/>
      <c r="DC19" s="373"/>
      <c r="DD19" s="373"/>
      <c r="DE19" s="373"/>
    </row>
    <row r="20" spans="1:109" s="23" customFormat="1">
      <c r="A20" s="16">
        <v>12</v>
      </c>
      <c r="B20" s="374" t="s">
        <v>314</v>
      </c>
      <c r="C20" s="371">
        <v>0</v>
      </c>
      <c r="D20" s="371">
        <v>0</v>
      </c>
      <c r="E20" s="371">
        <v>0</v>
      </c>
      <c r="F20" s="371">
        <v>0</v>
      </c>
      <c r="G20" s="371">
        <v>0</v>
      </c>
      <c r="H20" s="371">
        <v>0</v>
      </c>
      <c r="I20" s="371">
        <v>0</v>
      </c>
      <c r="J20" s="371">
        <v>0</v>
      </c>
      <c r="K20" s="371">
        <v>0</v>
      </c>
      <c r="L20" s="371">
        <v>0</v>
      </c>
      <c r="M20" s="371">
        <v>0</v>
      </c>
      <c r="N20" s="371">
        <v>0</v>
      </c>
      <c r="O20" s="371">
        <v>0</v>
      </c>
      <c r="P20" s="371">
        <v>0</v>
      </c>
      <c r="Q20" s="371">
        <v>0</v>
      </c>
      <c r="R20" s="371">
        <v>0</v>
      </c>
      <c r="S20" s="383">
        <v>0</v>
      </c>
      <c r="T20" s="373"/>
      <c r="U20" s="373"/>
      <c r="V20" s="373"/>
      <c r="W20" s="373"/>
      <c r="X20" s="373"/>
      <c r="Y20" s="373"/>
      <c r="Z20" s="373"/>
      <c r="AA20" s="373"/>
      <c r="AB20" s="373"/>
      <c r="AC20" s="373"/>
      <c r="AD20" s="373"/>
      <c r="AE20" s="373"/>
      <c r="AF20" s="373"/>
      <c r="AG20" s="373"/>
      <c r="AH20" s="373"/>
      <c r="AI20" s="373"/>
      <c r="AJ20" s="373"/>
      <c r="AK20" s="373"/>
      <c r="AL20" s="373"/>
      <c r="AM20" s="373"/>
      <c r="AN20" s="373"/>
      <c r="AO20" s="373"/>
      <c r="AP20" s="373"/>
      <c r="AQ20" s="373"/>
      <c r="AR20" s="373"/>
      <c r="AS20" s="373"/>
      <c r="AT20" s="373"/>
      <c r="AU20" s="373"/>
      <c r="AV20" s="373"/>
      <c r="AW20" s="373"/>
      <c r="AX20" s="373"/>
      <c r="AY20" s="373"/>
      <c r="AZ20" s="373"/>
      <c r="BA20" s="373"/>
      <c r="BB20" s="373"/>
      <c r="BC20" s="373"/>
      <c r="BD20" s="373"/>
      <c r="BE20" s="373"/>
      <c r="BF20" s="373"/>
      <c r="BG20" s="373"/>
      <c r="BH20" s="373"/>
      <c r="BI20" s="373"/>
      <c r="BJ20" s="373"/>
      <c r="BK20" s="373"/>
      <c r="BL20" s="373"/>
      <c r="BM20" s="373"/>
      <c r="BN20" s="373"/>
      <c r="BO20" s="373"/>
      <c r="BP20" s="373"/>
      <c r="BQ20" s="373"/>
      <c r="BR20" s="373"/>
      <c r="BS20" s="373"/>
      <c r="BT20" s="373"/>
      <c r="BU20" s="373"/>
      <c r="BV20" s="373"/>
      <c r="BW20" s="373"/>
      <c r="BX20" s="373"/>
      <c r="BY20" s="373"/>
      <c r="BZ20" s="373"/>
      <c r="CA20" s="373"/>
      <c r="CB20" s="373"/>
      <c r="CC20" s="373"/>
      <c r="CD20" s="373"/>
      <c r="CE20" s="373"/>
      <c r="CF20" s="373"/>
      <c r="CG20" s="373"/>
      <c r="CH20" s="373"/>
      <c r="CI20" s="373"/>
      <c r="CJ20" s="373"/>
      <c r="CK20" s="373"/>
      <c r="CL20" s="373"/>
      <c r="CM20" s="373"/>
      <c r="CN20" s="373"/>
      <c r="CO20" s="373"/>
      <c r="CP20" s="373"/>
      <c r="CQ20" s="373"/>
      <c r="CR20" s="373"/>
      <c r="CS20" s="373"/>
      <c r="CT20" s="373"/>
      <c r="CU20" s="373"/>
      <c r="CV20" s="373"/>
      <c r="CW20" s="373"/>
      <c r="CX20" s="373"/>
      <c r="CY20" s="373"/>
      <c r="CZ20" s="373"/>
      <c r="DA20" s="373"/>
      <c r="DB20" s="373"/>
      <c r="DC20" s="373"/>
      <c r="DD20" s="373"/>
      <c r="DE20" s="373"/>
    </row>
    <row r="21" spans="1:109" s="23" customFormat="1" ht="26.4">
      <c r="A21" s="16">
        <v>13</v>
      </c>
      <c r="B21" s="374" t="s">
        <v>522</v>
      </c>
      <c r="C21" s="371">
        <v>0</v>
      </c>
      <c r="D21" s="371">
        <v>0</v>
      </c>
      <c r="E21" s="371">
        <v>0</v>
      </c>
      <c r="F21" s="371">
        <v>0</v>
      </c>
      <c r="G21" s="371">
        <v>0</v>
      </c>
      <c r="H21" s="371">
        <v>0</v>
      </c>
      <c r="I21" s="371">
        <v>0</v>
      </c>
      <c r="J21" s="371">
        <v>0</v>
      </c>
      <c r="K21" s="371">
        <v>0</v>
      </c>
      <c r="L21" s="371">
        <v>0</v>
      </c>
      <c r="M21" s="371">
        <v>0</v>
      </c>
      <c r="N21" s="371">
        <v>0</v>
      </c>
      <c r="O21" s="371">
        <v>0</v>
      </c>
      <c r="P21" s="371">
        <v>0</v>
      </c>
      <c r="Q21" s="371">
        <v>0</v>
      </c>
      <c r="R21" s="371">
        <v>0</v>
      </c>
      <c r="S21" s="383">
        <v>0</v>
      </c>
      <c r="T21" s="373"/>
      <c r="U21" s="373"/>
      <c r="V21" s="373"/>
      <c r="W21" s="373"/>
      <c r="X21" s="373"/>
      <c r="Y21" s="373"/>
      <c r="Z21" s="373"/>
      <c r="AA21" s="373"/>
      <c r="AB21" s="373"/>
      <c r="AC21" s="373"/>
      <c r="AD21" s="373"/>
      <c r="AE21" s="373"/>
      <c r="AF21" s="373"/>
      <c r="AG21" s="373"/>
      <c r="AH21" s="373"/>
      <c r="AI21" s="373"/>
      <c r="AJ21" s="373"/>
      <c r="AK21" s="373"/>
      <c r="AL21" s="373"/>
      <c r="AM21" s="373"/>
      <c r="AN21" s="373"/>
      <c r="AO21" s="373"/>
      <c r="AP21" s="373"/>
      <c r="AQ21" s="373"/>
      <c r="AR21" s="373"/>
      <c r="AS21" s="373"/>
      <c r="AT21" s="373"/>
      <c r="AU21" s="373"/>
      <c r="AV21" s="373"/>
      <c r="AW21" s="373"/>
      <c r="AX21" s="373"/>
      <c r="AY21" s="373"/>
      <c r="AZ21" s="373"/>
      <c r="BA21" s="373"/>
      <c r="BB21" s="373"/>
      <c r="BC21" s="373"/>
      <c r="BD21" s="373"/>
      <c r="BE21" s="373"/>
      <c r="BF21" s="373"/>
      <c r="BG21" s="373"/>
      <c r="BH21" s="373"/>
      <c r="BI21" s="373"/>
      <c r="BJ21" s="373"/>
      <c r="BK21" s="373"/>
      <c r="BL21" s="373"/>
      <c r="BM21" s="373"/>
      <c r="BN21" s="373"/>
      <c r="BO21" s="373"/>
      <c r="BP21" s="373"/>
      <c r="BQ21" s="373"/>
      <c r="BR21" s="373"/>
      <c r="BS21" s="373"/>
      <c r="BT21" s="373"/>
      <c r="BU21" s="373"/>
      <c r="BV21" s="373"/>
      <c r="BW21" s="373"/>
      <c r="BX21" s="373"/>
      <c r="BY21" s="373"/>
      <c r="BZ21" s="373"/>
      <c r="CA21" s="373"/>
      <c r="CB21" s="373"/>
      <c r="CC21" s="373"/>
      <c r="CD21" s="373"/>
      <c r="CE21" s="373"/>
      <c r="CF21" s="373"/>
      <c r="CG21" s="373"/>
      <c r="CH21" s="373"/>
      <c r="CI21" s="373"/>
      <c r="CJ21" s="373"/>
      <c r="CK21" s="373"/>
      <c r="CL21" s="373"/>
      <c r="CM21" s="373"/>
      <c r="CN21" s="373"/>
      <c r="CO21" s="373"/>
      <c r="CP21" s="373"/>
      <c r="CQ21" s="373"/>
      <c r="CR21" s="373"/>
      <c r="CS21" s="373"/>
      <c r="CT21" s="373"/>
      <c r="CU21" s="373"/>
      <c r="CV21" s="373"/>
      <c r="CW21" s="373"/>
      <c r="CX21" s="373"/>
      <c r="CY21" s="373"/>
      <c r="CZ21" s="373"/>
      <c r="DA21" s="373"/>
      <c r="DB21" s="373"/>
      <c r="DC21" s="373"/>
      <c r="DD21" s="373"/>
      <c r="DE21" s="373"/>
    </row>
    <row r="22" spans="1:109" s="23" customFormat="1">
      <c r="A22" s="16">
        <v>14</v>
      </c>
      <c r="B22" s="374" t="s">
        <v>531</v>
      </c>
      <c r="C22" s="371">
        <v>497.38442304</v>
      </c>
      <c r="D22" s="371">
        <v>4.26618E-2</v>
      </c>
      <c r="E22" s="371">
        <v>0</v>
      </c>
      <c r="F22" s="371">
        <v>9.0323520000000004E-2</v>
      </c>
      <c r="G22" s="371">
        <v>21.011411840000001</v>
      </c>
      <c r="H22" s="371">
        <v>0</v>
      </c>
      <c r="I22" s="371">
        <v>11.77755634</v>
      </c>
      <c r="J22" s="371">
        <v>0</v>
      </c>
      <c r="K22" s="371">
        <v>0</v>
      </c>
      <c r="L22" s="371">
        <v>33.967273460000001</v>
      </c>
      <c r="M22" s="371">
        <v>3.3723812299999998</v>
      </c>
      <c r="N22" s="371">
        <v>0</v>
      </c>
      <c r="O22" s="371">
        <v>0</v>
      </c>
      <c r="P22" s="371">
        <v>5.4689700000000001E-3</v>
      </c>
      <c r="Q22" s="371">
        <v>94.367813280000007</v>
      </c>
      <c r="R22" s="371">
        <v>662.01931348000005</v>
      </c>
      <c r="S22" s="383">
        <v>662.01931348000005</v>
      </c>
      <c r="T22" s="373"/>
      <c r="U22" s="373"/>
      <c r="V22" s="373"/>
      <c r="W22" s="373"/>
      <c r="X22" s="373"/>
      <c r="Y22" s="373"/>
      <c r="Z22" s="373"/>
      <c r="AA22" s="373"/>
      <c r="AB22" s="373"/>
      <c r="AC22" s="373"/>
      <c r="AD22" s="373"/>
      <c r="AE22" s="373"/>
      <c r="AF22" s="373"/>
      <c r="AG22" s="373"/>
      <c r="AH22" s="373"/>
      <c r="AI22" s="373"/>
      <c r="AJ22" s="373"/>
      <c r="AK22" s="373"/>
      <c r="AL22" s="373"/>
      <c r="AM22" s="373"/>
      <c r="AN22" s="373"/>
      <c r="AO22" s="373"/>
      <c r="AP22" s="373"/>
      <c r="AQ22" s="373"/>
      <c r="AR22" s="373"/>
      <c r="AS22" s="373"/>
      <c r="AT22" s="373"/>
      <c r="AU22" s="373"/>
      <c r="AV22" s="373"/>
      <c r="AW22" s="373"/>
      <c r="AX22" s="373"/>
      <c r="AY22" s="373"/>
      <c r="AZ22" s="373"/>
      <c r="BA22" s="373"/>
      <c r="BB22" s="373"/>
      <c r="BC22" s="373"/>
      <c r="BD22" s="373"/>
      <c r="BE22" s="373"/>
      <c r="BF22" s="373"/>
      <c r="BG22" s="373"/>
      <c r="BH22" s="373"/>
      <c r="BI22" s="373"/>
      <c r="BJ22" s="373"/>
      <c r="BK22" s="373"/>
      <c r="BL22" s="373"/>
      <c r="BM22" s="373"/>
      <c r="BN22" s="373"/>
      <c r="BO22" s="373"/>
      <c r="BP22" s="373"/>
      <c r="BQ22" s="373"/>
      <c r="BR22" s="373"/>
      <c r="BS22" s="373"/>
      <c r="BT22" s="373"/>
      <c r="BU22" s="373"/>
      <c r="BV22" s="373"/>
      <c r="BW22" s="373"/>
      <c r="BX22" s="373"/>
      <c r="BY22" s="373"/>
      <c r="BZ22" s="373"/>
      <c r="CA22" s="373"/>
      <c r="CB22" s="373"/>
      <c r="CC22" s="373"/>
      <c r="CD22" s="373"/>
      <c r="CE22" s="373"/>
      <c r="CF22" s="373"/>
      <c r="CG22" s="373"/>
      <c r="CH22" s="373"/>
      <c r="CI22" s="373"/>
      <c r="CJ22" s="373"/>
      <c r="CK22" s="373"/>
      <c r="CL22" s="373"/>
      <c r="CM22" s="373"/>
      <c r="CN22" s="373"/>
      <c r="CO22" s="373"/>
      <c r="CP22" s="373"/>
      <c r="CQ22" s="373"/>
      <c r="CR22" s="373"/>
      <c r="CS22" s="373"/>
      <c r="CT22" s="373"/>
      <c r="CU22" s="373"/>
      <c r="CV22" s="373"/>
      <c r="CW22" s="373"/>
      <c r="CX22" s="373"/>
      <c r="CY22" s="373"/>
      <c r="CZ22" s="373"/>
      <c r="DA22" s="373"/>
      <c r="DB22" s="373"/>
      <c r="DC22" s="373"/>
      <c r="DD22" s="373"/>
      <c r="DE22" s="373"/>
    </row>
    <row r="23" spans="1:109" s="23" customFormat="1">
      <c r="A23" s="16">
        <v>15</v>
      </c>
      <c r="B23" s="374" t="s">
        <v>110</v>
      </c>
      <c r="C23" s="371">
        <v>4.952388</v>
      </c>
      <c r="D23" s="371">
        <v>0</v>
      </c>
      <c r="E23" s="371">
        <v>0</v>
      </c>
      <c r="F23" s="371">
        <v>0</v>
      </c>
      <c r="G23" s="371">
        <v>0</v>
      </c>
      <c r="H23" s="371">
        <v>0</v>
      </c>
      <c r="I23" s="371">
        <v>0</v>
      </c>
      <c r="J23" s="371">
        <v>0</v>
      </c>
      <c r="K23" s="371">
        <v>0</v>
      </c>
      <c r="L23" s="371">
        <v>94.109156930000012</v>
      </c>
      <c r="M23" s="371">
        <v>0</v>
      </c>
      <c r="N23" s="371">
        <v>90.495151559999996</v>
      </c>
      <c r="O23" s="371">
        <v>0</v>
      </c>
      <c r="P23" s="371">
        <v>0</v>
      </c>
      <c r="Q23" s="371">
        <v>0</v>
      </c>
      <c r="R23" s="371">
        <v>189.55669649000001</v>
      </c>
      <c r="S23" s="383">
        <v>189.55669649000001</v>
      </c>
      <c r="T23" s="373"/>
      <c r="U23" s="373"/>
      <c r="V23" s="373"/>
      <c r="W23" s="373"/>
      <c r="X23" s="373"/>
      <c r="Y23" s="373"/>
      <c r="Z23" s="373"/>
      <c r="AA23" s="373"/>
      <c r="AB23" s="373"/>
      <c r="AC23" s="373"/>
      <c r="AD23" s="373"/>
      <c r="AE23" s="373"/>
      <c r="AF23" s="373"/>
      <c r="AG23" s="373"/>
      <c r="AH23" s="373"/>
      <c r="AI23" s="373"/>
      <c r="AJ23" s="373"/>
      <c r="AK23" s="373"/>
      <c r="AL23" s="373"/>
      <c r="AM23" s="373"/>
      <c r="AN23" s="373"/>
      <c r="AO23" s="373"/>
      <c r="AP23" s="373"/>
      <c r="AQ23" s="373"/>
      <c r="AR23" s="373"/>
      <c r="AS23" s="373"/>
      <c r="AT23" s="373"/>
      <c r="AU23" s="373"/>
      <c r="AV23" s="373"/>
      <c r="AW23" s="373"/>
      <c r="AX23" s="373"/>
      <c r="AY23" s="373"/>
      <c r="AZ23" s="373"/>
      <c r="BA23" s="373"/>
      <c r="BB23" s="373"/>
      <c r="BC23" s="373"/>
      <c r="BD23" s="373"/>
      <c r="BE23" s="373"/>
      <c r="BF23" s="373"/>
      <c r="BG23" s="373"/>
      <c r="BH23" s="373"/>
      <c r="BI23" s="373"/>
      <c r="BJ23" s="373"/>
      <c r="BK23" s="373"/>
      <c r="BL23" s="373"/>
      <c r="BM23" s="373"/>
      <c r="BN23" s="373"/>
      <c r="BO23" s="373"/>
      <c r="BP23" s="373"/>
      <c r="BQ23" s="373"/>
      <c r="BR23" s="373"/>
      <c r="BS23" s="373"/>
      <c r="BT23" s="373"/>
      <c r="BU23" s="373"/>
      <c r="BV23" s="373"/>
      <c r="BW23" s="373"/>
      <c r="BX23" s="373"/>
      <c r="BY23" s="373"/>
      <c r="BZ23" s="373"/>
      <c r="CA23" s="373"/>
      <c r="CB23" s="373"/>
      <c r="CC23" s="373"/>
      <c r="CD23" s="373"/>
      <c r="CE23" s="373"/>
      <c r="CF23" s="373"/>
      <c r="CG23" s="373"/>
      <c r="CH23" s="373"/>
      <c r="CI23" s="373"/>
      <c r="CJ23" s="373"/>
      <c r="CK23" s="373"/>
      <c r="CL23" s="373"/>
      <c r="CM23" s="373"/>
      <c r="CN23" s="373"/>
      <c r="CO23" s="373"/>
      <c r="CP23" s="373"/>
      <c r="CQ23" s="373"/>
      <c r="CR23" s="373"/>
      <c r="CS23" s="373"/>
      <c r="CT23" s="373"/>
      <c r="CU23" s="373"/>
      <c r="CV23" s="373"/>
      <c r="CW23" s="373"/>
      <c r="CX23" s="373"/>
      <c r="CY23" s="373"/>
      <c r="CZ23" s="373"/>
      <c r="DA23" s="373"/>
      <c r="DB23" s="373"/>
      <c r="DC23" s="373"/>
      <c r="DD23" s="373"/>
      <c r="DE23" s="373"/>
    </row>
    <row r="24" spans="1:109" s="23" customFormat="1">
      <c r="A24" s="16">
        <v>16</v>
      </c>
      <c r="B24" s="374" t="s">
        <v>524</v>
      </c>
      <c r="C24" s="371">
        <v>789.48472064999999</v>
      </c>
      <c r="D24" s="371">
        <v>0</v>
      </c>
      <c r="E24" s="371">
        <v>0</v>
      </c>
      <c r="F24" s="371">
        <v>0</v>
      </c>
      <c r="G24" s="371">
        <v>2.1756876800000002</v>
      </c>
      <c r="H24" s="371">
        <v>0</v>
      </c>
      <c r="I24" s="371">
        <v>2.3969235499999999</v>
      </c>
      <c r="J24" s="371">
        <v>0</v>
      </c>
      <c r="K24" s="371">
        <v>0</v>
      </c>
      <c r="L24" s="371">
        <v>2424.7573630500001</v>
      </c>
      <c r="M24" s="371">
        <v>0</v>
      </c>
      <c r="N24" s="371">
        <v>0</v>
      </c>
      <c r="O24" s="371">
        <v>0</v>
      </c>
      <c r="P24" s="371">
        <v>0</v>
      </c>
      <c r="Q24" s="371">
        <v>4.7818879900000004</v>
      </c>
      <c r="R24" s="371">
        <v>3223.5965829199999</v>
      </c>
      <c r="S24" s="383">
        <v>3223.5965829199999</v>
      </c>
      <c r="T24" s="373"/>
      <c r="U24" s="373"/>
      <c r="V24" s="373"/>
      <c r="W24" s="373"/>
      <c r="X24" s="373"/>
      <c r="Y24" s="373"/>
      <c r="Z24" s="373"/>
      <c r="AA24" s="373"/>
      <c r="AB24" s="373"/>
      <c r="AC24" s="373"/>
      <c r="AD24" s="373"/>
      <c r="AE24" s="373"/>
      <c r="AF24" s="373"/>
      <c r="AG24" s="373"/>
      <c r="AH24" s="373"/>
      <c r="AI24" s="373"/>
      <c r="AJ24" s="373"/>
      <c r="AK24" s="373"/>
      <c r="AL24" s="373"/>
      <c r="AM24" s="373"/>
      <c r="AN24" s="373"/>
      <c r="AO24" s="373"/>
      <c r="AP24" s="373"/>
      <c r="AQ24" s="373"/>
      <c r="AR24" s="373"/>
      <c r="AS24" s="373"/>
      <c r="AT24" s="373"/>
      <c r="AU24" s="373"/>
      <c r="AV24" s="373"/>
      <c r="AW24" s="373"/>
      <c r="AX24" s="373"/>
      <c r="AY24" s="373"/>
      <c r="AZ24" s="373"/>
      <c r="BA24" s="373"/>
      <c r="BB24" s="373"/>
      <c r="BC24" s="373"/>
      <c r="BD24" s="373"/>
      <c r="BE24" s="373"/>
      <c r="BF24" s="373"/>
      <c r="BG24" s="373"/>
      <c r="BH24" s="373"/>
      <c r="BI24" s="373"/>
      <c r="BJ24" s="373"/>
      <c r="BK24" s="373"/>
      <c r="BL24" s="373"/>
      <c r="BM24" s="373"/>
      <c r="BN24" s="373"/>
      <c r="BO24" s="373"/>
      <c r="BP24" s="373"/>
      <c r="BQ24" s="373"/>
      <c r="BR24" s="373"/>
      <c r="BS24" s="373"/>
      <c r="BT24" s="373"/>
      <c r="BU24" s="373"/>
      <c r="BV24" s="373"/>
      <c r="BW24" s="373"/>
      <c r="BX24" s="373"/>
      <c r="BY24" s="373"/>
      <c r="BZ24" s="373"/>
      <c r="CA24" s="373"/>
      <c r="CB24" s="373"/>
      <c r="CC24" s="373"/>
      <c r="CD24" s="373"/>
      <c r="CE24" s="373"/>
      <c r="CF24" s="373"/>
      <c r="CG24" s="373"/>
      <c r="CH24" s="373"/>
      <c r="CI24" s="373"/>
      <c r="CJ24" s="373"/>
      <c r="CK24" s="373"/>
      <c r="CL24" s="373"/>
      <c r="CM24" s="373"/>
      <c r="CN24" s="373"/>
      <c r="CO24" s="373"/>
      <c r="CP24" s="373"/>
      <c r="CQ24" s="373"/>
      <c r="CR24" s="373"/>
      <c r="CS24" s="373"/>
      <c r="CT24" s="373"/>
      <c r="CU24" s="373"/>
      <c r="CV24" s="373"/>
      <c r="CW24" s="373"/>
      <c r="CX24" s="373"/>
      <c r="CY24" s="373"/>
      <c r="CZ24" s="373"/>
      <c r="DA24" s="373"/>
      <c r="DB24" s="373"/>
      <c r="DC24" s="373"/>
      <c r="DD24" s="373"/>
      <c r="DE24" s="373"/>
    </row>
    <row r="25" spans="1:109" s="23" customFormat="1">
      <c r="A25" s="17">
        <v>17</v>
      </c>
      <c r="B25" s="18" t="s">
        <v>525</v>
      </c>
      <c r="C25" s="371">
        <v>67081.413240139998</v>
      </c>
      <c r="D25" s="371">
        <v>4.26618E-2</v>
      </c>
      <c r="E25" s="371">
        <v>0</v>
      </c>
      <c r="F25" s="371">
        <v>10.128242740000001</v>
      </c>
      <c r="G25" s="371">
        <v>2970.1014042700003</v>
      </c>
      <c r="H25" s="371">
        <v>5004.7573342800006</v>
      </c>
      <c r="I25" s="371">
        <v>1039.36820412</v>
      </c>
      <c r="J25" s="371">
        <v>0.45902356999999999</v>
      </c>
      <c r="K25" s="371">
        <v>7677.0561065800002</v>
      </c>
      <c r="L25" s="371">
        <v>16326.240571849998</v>
      </c>
      <c r="M25" s="371">
        <v>195.46210366999998</v>
      </c>
      <c r="N25" s="371">
        <v>152.08304361</v>
      </c>
      <c r="O25" s="371">
        <v>0</v>
      </c>
      <c r="P25" s="371">
        <v>5.4689700000000001E-3</v>
      </c>
      <c r="Q25" s="371">
        <v>2107.0604159700001</v>
      </c>
      <c r="R25" s="371">
        <v>102564.17782157</v>
      </c>
      <c r="S25" s="383">
        <v>93563.978779405821</v>
      </c>
      <c r="T25" s="373"/>
      <c r="U25" s="373"/>
      <c r="V25" s="373"/>
      <c r="W25" s="373"/>
      <c r="X25" s="373"/>
      <c r="Y25" s="373"/>
      <c r="Z25" s="373"/>
      <c r="AA25" s="373"/>
      <c r="AB25" s="373"/>
      <c r="AC25" s="373"/>
      <c r="AD25" s="373"/>
      <c r="AE25" s="373"/>
      <c r="AF25" s="373"/>
      <c r="AG25" s="373"/>
      <c r="AH25" s="373"/>
      <c r="AI25" s="373"/>
      <c r="AJ25" s="373"/>
      <c r="AK25" s="373"/>
      <c r="AL25" s="373"/>
      <c r="AM25" s="373"/>
      <c r="AN25" s="373"/>
      <c r="AO25" s="373"/>
      <c r="AP25" s="373"/>
      <c r="AQ25" s="373"/>
      <c r="AR25" s="373"/>
      <c r="AS25" s="373"/>
      <c r="AT25" s="373"/>
      <c r="AU25" s="373"/>
      <c r="AV25" s="373"/>
      <c r="AW25" s="373"/>
      <c r="AX25" s="373"/>
      <c r="AY25" s="373"/>
      <c r="AZ25" s="373"/>
      <c r="BA25" s="373"/>
      <c r="BB25" s="373"/>
      <c r="BC25" s="373"/>
      <c r="BD25" s="373"/>
      <c r="BE25" s="373"/>
      <c r="BF25" s="373"/>
      <c r="BG25" s="373"/>
      <c r="BH25" s="373"/>
      <c r="BI25" s="373"/>
      <c r="BJ25" s="373"/>
      <c r="BK25" s="373"/>
      <c r="BL25" s="373"/>
      <c r="BM25" s="373"/>
      <c r="BN25" s="373"/>
      <c r="BO25" s="373"/>
      <c r="BP25" s="373"/>
      <c r="BQ25" s="373"/>
      <c r="BR25" s="373"/>
      <c r="BS25" s="373"/>
      <c r="BT25" s="373"/>
      <c r="BU25" s="373"/>
      <c r="BV25" s="373"/>
      <c r="BW25" s="373"/>
      <c r="BX25" s="373"/>
      <c r="BY25" s="373"/>
      <c r="BZ25" s="373"/>
      <c r="CA25" s="373"/>
      <c r="CB25" s="373"/>
      <c r="CC25" s="373"/>
      <c r="CD25" s="373"/>
      <c r="CE25" s="373"/>
      <c r="CF25" s="373"/>
      <c r="CG25" s="373"/>
      <c r="CH25" s="373"/>
      <c r="CI25" s="373"/>
      <c r="CJ25" s="373"/>
      <c r="CK25" s="373"/>
      <c r="CL25" s="373"/>
      <c r="CM25" s="373"/>
      <c r="CN25" s="373"/>
      <c r="CO25" s="373"/>
      <c r="CP25" s="373"/>
      <c r="CQ25" s="373"/>
      <c r="CR25" s="373"/>
      <c r="CS25" s="373"/>
      <c r="CT25" s="373"/>
      <c r="CU25" s="373"/>
      <c r="CV25" s="373"/>
      <c r="CW25" s="373"/>
      <c r="CX25" s="373"/>
      <c r="CY25" s="373"/>
      <c r="CZ25" s="373"/>
      <c r="DA25" s="373"/>
      <c r="DB25" s="373"/>
      <c r="DC25" s="373"/>
      <c r="DD25" s="373"/>
      <c r="DE25" s="373"/>
    </row>
  </sheetData>
  <mergeCells count="4">
    <mergeCell ref="C6:Q6"/>
    <mergeCell ref="R6:R7"/>
    <mergeCell ref="S6:S7"/>
    <mergeCell ref="B6:B8"/>
  </mergeCells>
  <hyperlinks>
    <hyperlink ref="A1" location="Index!B5" display="&lt;- back" xr:uid="{831D6DB1-7607-443B-89A6-23091C9FEC5E}"/>
  </hyperlinks>
  <pageMargins left="0.7" right="0.7" top="0.78740157499999996" bottom="0.78740157499999996" header="0.3" footer="0.3"/>
  <pageSetup paperSize="9" scale="1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C70A7-8C61-40BA-8C1B-634DA25266CF}">
  <dimension ref="A1:O196"/>
  <sheetViews>
    <sheetView showGridLines="0" zoomScale="80" zoomScaleNormal="80" workbookViewId="0"/>
  </sheetViews>
  <sheetFormatPr defaultColWidth="11.5546875" defaultRowHeight="13.2"/>
  <cols>
    <col min="1" max="1" width="24.33203125" style="158" customWidth="1"/>
    <col min="2" max="2" width="22.21875" style="158" customWidth="1"/>
    <col min="3" max="13" width="16.88671875" style="158" customWidth="1"/>
    <col min="14" max="16384" width="11.5546875" style="158"/>
  </cols>
  <sheetData>
    <row r="1" spans="1:15">
      <c r="A1" s="38" t="s">
        <v>991</v>
      </c>
    </row>
    <row r="2" spans="1:15">
      <c r="L2" s="394"/>
    </row>
    <row r="3" spans="1:15" ht="24" customHeight="1">
      <c r="A3" s="83" t="s">
        <v>1252</v>
      </c>
      <c r="B3" s="230"/>
      <c r="C3" s="230"/>
    </row>
    <row r="4" spans="1:15" ht="24" customHeight="1">
      <c r="A4" s="83"/>
      <c r="B4" s="230"/>
      <c r="C4" s="230"/>
    </row>
    <row r="5" spans="1:15" ht="15" customHeight="1">
      <c r="A5" s="218"/>
      <c r="B5" s="218"/>
      <c r="N5" s="43" t="s">
        <v>993</v>
      </c>
      <c r="O5" s="158" t="s">
        <v>1380</v>
      </c>
    </row>
    <row r="6" spans="1:15" ht="62.4" customHeight="1">
      <c r="A6" s="953" t="s">
        <v>1253</v>
      </c>
      <c r="B6" s="304" t="s">
        <v>575</v>
      </c>
      <c r="C6" s="11" t="s">
        <v>533</v>
      </c>
      <c r="D6" s="11" t="s">
        <v>534</v>
      </c>
      <c r="E6" s="11" t="s">
        <v>535</v>
      </c>
      <c r="F6" s="11" t="s">
        <v>536</v>
      </c>
      <c r="G6" s="11" t="s">
        <v>537</v>
      </c>
      <c r="H6" s="11" t="s">
        <v>538</v>
      </c>
      <c r="I6" s="11" t="s">
        <v>539</v>
      </c>
      <c r="J6" s="11" t="s">
        <v>554</v>
      </c>
      <c r="K6" s="11" t="s">
        <v>540</v>
      </c>
      <c r="L6" s="11" t="s">
        <v>541</v>
      </c>
      <c r="M6" s="11" t="s">
        <v>542</v>
      </c>
      <c r="N6" s="11" t="s">
        <v>543</v>
      </c>
    </row>
    <row r="7" spans="1:15" ht="13.8" customHeight="1">
      <c r="A7" s="954"/>
      <c r="B7" s="20" t="s">
        <v>58</v>
      </c>
      <c r="C7" s="30" t="s">
        <v>57</v>
      </c>
      <c r="D7" s="30" t="s">
        <v>56</v>
      </c>
      <c r="E7" s="30" t="s">
        <v>59</v>
      </c>
      <c r="F7" s="30" t="s">
        <v>60</v>
      </c>
      <c r="G7" s="30" t="s">
        <v>107</v>
      </c>
      <c r="H7" s="30" t="s">
        <v>108</v>
      </c>
      <c r="I7" s="30" t="s">
        <v>109</v>
      </c>
      <c r="J7" s="30" t="s">
        <v>196</v>
      </c>
      <c r="K7" s="30" t="s">
        <v>197</v>
      </c>
      <c r="L7" s="30" t="s">
        <v>198</v>
      </c>
      <c r="M7" s="30" t="s">
        <v>199</v>
      </c>
      <c r="N7" s="30" t="s">
        <v>200</v>
      </c>
    </row>
    <row r="8" spans="1:15" s="394" customFormat="1" ht="30" customHeight="1">
      <c r="A8" s="304" t="s">
        <v>1254</v>
      </c>
      <c r="B8" s="291"/>
      <c r="C8" s="291"/>
      <c r="D8" s="291"/>
      <c r="E8" s="291"/>
      <c r="F8" s="291"/>
      <c r="G8" s="291"/>
      <c r="H8" s="291"/>
      <c r="I8" s="291"/>
      <c r="J8" s="291"/>
      <c r="K8" s="291"/>
      <c r="L8" s="291"/>
      <c r="M8" s="291"/>
      <c r="N8" s="291"/>
    </row>
    <row r="9" spans="1:15" s="394" customFormat="1" ht="13.8" customHeight="1">
      <c r="B9" s="395" t="s">
        <v>544</v>
      </c>
      <c r="C9" s="396">
        <v>1842.0838664800001</v>
      </c>
      <c r="D9" s="396">
        <v>304.14208768999998</v>
      </c>
      <c r="E9" s="690">
        <v>0.62207516892710801</v>
      </c>
      <c r="F9" s="396">
        <v>2031.28310356</v>
      </c>
      <c r="G9" s="690">
        <v>7.3407083037300004E-4</v>
      </c>
      <c r="H9" s="397">
        <v>10903</v>
      </c>
      <c r="I9" s="690">
        <v>0.210622994016603</v>
      </c>
      <c r="J9" s="398">
        <v>0</v>
      </c>
      <c r="K9" s="399">
        <v>71.395975609999994</v>
      </c>
      <c r="L9" s="372">
        <v>3.5148215177329002E-2</v>
      </c>
      <c r="M9" s="399">
        <v>0.30924388000000003</v>
      </c>
      <c r="N9" s="399">
        <v>-0.39534891</v>
      </c>
    </row>
    <row r="10" spans="1:15" s="394" customFormat="1" ht="13.8" customHeight="1">
      <c r="B10" s="395" t="s">
        <v>1388</v>
      </c>
      <c r="C10" s="396">
        <v>1375.7841511700001</v>
      </c>
      <c r="D10" s="396">
        <v>267.63178419000002</v>
      </c>
      <c r="E10" s="690">
        <v>0.63833739999997896</v>
      </c>
      <c r="F10" s="396">
        <v>1546.6235239800001</v>
      </c>
      <c r="G10" s="690">
        <v>6.0999999999999997E-4</v>
      </c>
      <c r="H10" s="397">
        <v>8129</v>
      </c>
      <c r="I10" s="690">
        <v>0.21507999999999999</v>
      </c>
      <c r="J10" s="398">
        <v>0</v>
      </c>
      <c r="K10" s="399">
        <v>47.815910649999999</v>
      </c>
      <c r="L10" s="372">
        <v>3.0916321851198001E-2</v>
      </c>
      <c r="M10" s="399">
        <v>0.20264594</v>
      </c>
      <c r="N10" s="399">
        <v>-0.24548149999999999</v>
      </c>
    </row>
    <row r="11" spans="1:15" s="394" customFormat="1" ht="13.8" customHeight="1">
      <c r="B11" s="395" t="s">
        <v>1395</v>
      </c>
      <c r="C11" s="396">
        <v>466.29971531000001</v>
      </c>
      <c r="D11" s="396">
        <v>36.510303499999999</v>
      </c>
      <c r="E11" s="690">
        <v>0.50286799999895904</v>
      </c>
      <c r="F11" s="396">
        <v>484.65957957999996</v>
      </c>
      <c r="G11" s="690">
        <v>1.1299999999999999E-3</v>
      </c>
      <c r="H11" s="397">
        <v>2774</v>
      </c>
      <c r="I11" s="690">
        <v>0.19639999999999999</v>
      </c>
      <c r="J11" s="398">
        <v>0</v>
      </c>
      <c r="K11" s="399">
        <v>23.580064960000001</v>
      </c>
      <c r="L11" s="372">
        <v>4.8652839959201999E-2</v>
      </c>
      <c r="M11" s="399">
        <v>0.10659794</v>
      </c>
      <c r="N11" s="399">
        <v>-0.14986741000000001</v>
      </c>
    </row>
    <row r="12" spans="1:15" s="394" customFormat="1" ht="13.8" customHeight="1">
      <c r="B12" s="395" t="s">
        <v>545</v>
      </c>
      <c r="C12" s="396">
        <v>909.69207214999994</v>
      </c>
      <c r="D12" s="396">
        <v>111.1824017</v>
      </c>
      <c r="E12" s="690">
        <v>0.57714800000043498</v>
      </c>
      <c r="F12" s="396">
        <v>973.86077782000007</v>
      </c>
      <c r="G12" s="690">
        <v>1.8699999999999999E-3</v>
      </c>
      <c r="H12" s="397">
        <v>4751</v>
      </c>
      <c r="I12" s="690">
        <v>0.22264</v>
      </c>
      <c r="J12" s="398">
        <v>0</v>
      </c>
      <c r="K12" s="399">
        <v>73.281732980000001</v>
      </c>
      <c r="L12" s="372">
        <v>7.5248674809599E-2</v>
      </c>
      <c r="M12" s="399">
        <v>0.40769878000000004</v>
      </c>
      <c r="N12" s="399">
        <v>-0.47965942</v>
      </c>
    </row>
    <row r="13" spans="1:15" s="394" customFormat="1" ht="13.8" customHeight="1">
      <c r="B13" s="395" t="s">
        <v>546</v>
      </c>
      <c r="C13" s="396">
        <v>1209.5369361300002</v>
      </c>
      <c r="D13" s="396">
        <v>95.011986709999988</v>
      </c>
      <c r="E13" s="690">
        <v>0.55152130000018995</v>
      </c>
      <c r="F13" s="396">
        <v>1261.93806825</v>
      </c>
      <c r="G13" s="690">
        <v>3.3600000000000001E-3</v>
      </c>
      <c r="H13" s="397">
        <v>6865</v>
      </c>
      <c r="I13" s="690">
        <v>0.19495000000000001</v>
      </c>
      <c r="J13" s="398">
        <v>0</v>
      </c>
      <c r="K13" s="399">
        <v>127.45926084</v>
      </c>
      <c r="L13" s="372">
        <v>0.101002786148416</v>
      </c>
      <c r="M13" s="399">
        <v>0.8305523199999999</v>
      </c>
      <c r="N13" s="399">
        <v>-1.0011184900000001</v>
      </c>
    </row>
    <row r="14" spans="1:15" s="394" customFormat="1" ht="13.8" customHeight="1">
      <c r="B14" s="395" t="s">
        <v>547</v>
      </c>
      <c r="C14" s="396">
        <v>633.90512423000007</v>
      </c>
      <c r="D14" s="396">
        <v>47.241157319999999</v>
      </c>
      <c r="E14" s="690">
        <v>0.47663230000013901</v>
      </c>
      <c r="F14" s="396">
        <v>656.42178349000005</v>
      </c>
      <c r="G14" s="690">
        <v>6.5300000000000002E-3</v>
      </c>
      <c r="H14" s="397">
        <v>3512</v>
      </c>
      <c r="I14" s="690">
        <v>0.25417000000000001</v>
      </c>
      <c r="J14" s="398">
        <v>0</v>
      </c>
      <c r="K14" s="399">
        <v>142.66786555000002</v>
      </c>
      <c r="L14" s="372">
        <v>0.21734175973179501</v>
      </c>
      <c r="M14" s="399">
        <v>1.1022586999999999</v>
      </c>
      <c r="N14" s="399">
        <v>-1.4027470500000001</v>
      </c>
    </row>
    <row r="15" spans="1:15" s="394" customFormat="1" ht="13.8" customHeight="1">
      <c r="B15" s="395" t="s">
        <v>548</v>
      </c>
      <c r="C15" s="396">
        <v>1025.68016588</v>
      </c>
      <c r="D15" s="396">
        <v>108.84952809000001</v>
      </c>
      <c r="E15" s="690">
        <v>0.55718755218077898</v>
      </c>
      <c r="F15" s="396">
        <v>1086.3297697999999</v>
      </c>
      <c r="G15" s="690">
        <v>1.4296293423238E-2</v>
      </c>
      <c r="H15" s="397">
        <v>5059</v>
      </c>
      <c r="I15" s="690">
        <v>0.27964879312944702</v>
      </c>
      <c r="J15" s="398">
        <v>0</v>
      </c>
      <c r="K15" s="399">
        <v>398.73648524000004</v>
      </c>
      <c r="L15" s="372">
        <v>0.36704921132135598</v>
      </c>
      <c r="M15" s="399">
        <v>4.3402463899999999</v>
      </c>
      <c r="N15" s="399">
        <v>-5.3440992500000002</v>
      </c>
    </row>
    <row r="16" spans="1:15" s="394" customFormat="1" ht="13.8" customHeight="1">
      <c r="B16" s="395" t="s">
        <v>1389</v>
      </c>
      <c r="C16" s="396">
        <v>582.41840148000006</v>
      </c>
      <c r="D16" s="396">
        <v>61.47739679</v>
      </c>
      <c r="E16" s="690">
        <v>0.64843690000036502</v>
      </c>
      <c r="F16" s="396">
        <v>622.28261562</v>
      </c>
      <c r="G16" s="690">
        <v>1.099E-2</v>
      </c>
      <c r="H16" s="397">
        <v>3085</v>
      </c>
      <c r="I16" s="690">
        <v>0.30931999999999998</v>
      </c>
      <c r="J16" s="398">
        <v>0</v>
      </c>
      <c r="K16" s="399">
        <v>214.17513202000001</v>
      </c>
      <c r="L16" s="372">
        <v>0.344176627538615</v>
      </c>
      <c r="M16" s="399">
        <v>2.2464750200000001</v>
      </c>
      <c r="N16" s="399">
        <v>-2.4094672899999998</v>
      </c>
    </row>
    <row r="17" spans="1:15" s="394" customFormat="1" ht="13.8" customHeight="1">
      <c r="B17" s="395" t="s">
        <v>1390</v>
      </c>
      <c r="C17" s="396">
        <v>443.2617644</v>
      </c>
      <c r="D17" s="396">
        <v>47.372131299999999</v>
      </c>
      <c r="E17" s="690">
        <v>0.43876830000046901</v>
      </c>
      <c r="F17" s="396">
        <v>464.04715418000001</v>
      </c>
      <c r="G17" s="690">
        <v>1.873E-2</v>
      </c>
      <c r="H17" s="397">
        <v>1974</v>
      </c>
      <c r="I17" s="690">
        <v>0.23985999999999999</v>
      </c>
      <c r="J17" s="398">
        <v>0</v>
      </c>
      <c r="K17" s="399">
        <v>184.56135322</v>
      </c>
      <c r="L17" s="372">
        <v>0.39772111854910802</v>
      </c>
      <c r="M17" s="399">
        <v>2.0937713700000002</v>
      </c>
      <c r="N17" s="399">
        <v>-2.9346319599999999</v>
      </c>
    </row>
    <row r="18" spans="1:15" s="394" customFormat="1" ht="13.8" customHeight="1">
      <c r="B18" s="395" t="s">
        <v>549</v>
      </c>
      <c r="C18" s="396">
        <v>1569.0775256400002</v>
      </c>
      <c r="D18" s="396">
        <v>144.87540547999998</v>
      </c>
      <c r="E18" s="690">
        <v>0.529037059666285</v>
      </c>
      <c r="F18" s="396">
        <v>1645.7219871500001</v>
      </c>
      <c r="G18" s="690">
        <v>4.1670913899707E-2</v>
      </c>
      <c r="H18" s="397">
        <v>8085</v>
      </c>
      <c r="I18" s="690">
        <v>0.276833432126603</v>
      </c>
      <c r="J18" s="398">
        <v>0</v>
      </c>
      <c r="K18" s="399">
        <v>1147.6948042700001</v>
      </c>
      <c r="L18" s="372">
        <v>0.69738073212325202</v>
      </c>
      <c r="M18" s="399">
        <v>18.86545194</v>
      </c>
      <c r="N18" s="399">
        <v>-40.271616180000002</v>
      </c>
    </row>
    <row r="19" spans="1:15" s="394" customFormat="1" ht="13.8" customHeight="1">
      <c r="B19" s="395" t="s">
        <v>1391</v>
      </c>
      <c r="C19" s="396">
        <v>1437.19291449</v>
      </c>
      <c r="D19" s="396">
        <v>135.54619722999999</v>
      </c>
      <c r="E19" s="690">
        <v>0.52821849999974402</v>
      </c>
      <c r="F19" s="396">
        <v>1508.7909264300001</v>
      </c>
      <c r="G19" s="690">
        <v>3.85E-2</v>
      </c>
      <c r="H19" s="397">
        <v>7317</v>
      </c>
      <c r="I19" s="690">
        <v>0.26884000000000002</v>
      </c>
      <c r="J19" s="398">
        <v>0</v>
      </c>
      <c r="K19" s="399">
        <v>988.8836331</v>
      </c>
      <c r="L19" s="372">
        <v>0.65541462092420599</v>
      </c>
      <c r="M19" s="399">
        <v>15.25065994</v>
      </c>
      <c r="N19" s="399">
        <v>-33.080765450000001</v>
      </c>
    </row>
    <row r="20" spans="1:15" s="394" customFormat="1" ht="13.8" customHeight="1">
      <c r="B20" s="395" t="s">
        <v>1392</v>
      </c>
      <c r="C20" s="396">
        <v>131.88461115000001</v>
      </c>
      <c r="D20" s="396">
        <v>9.3292082500000006</v>
      </c>
      <c r="E20" s="690">
        <v>0.54093010000071595</v>
      </c>
      <c r="F20" s="396">
        <v>136.93106072</v>
      </c>
      <c r="G20" s="690">
        <v>7.6609999999999998E-2</v>
      </c>
      <c r="H20" s="397">
        <v>768</v>
      </c>
      <c r="I20" s="690">
        <v>0.36491000000000001</v>
      </c>
      <c r="J20" s="398">
        <v>0</v>
      </c>
      <c r="K20" s="399">
        <v>158.81117116999999</v>
      </c>
      <c r="L20" s="372">
        <v>1.1597892423746059</v>
      </c>
      <c r="M20" s="399">
        <v>3.614792</v>
      </c>
      <c r="N20" s="399">
        <v>-7.1908507300000002</v>
      </c>
    </row>
    <row r="21" spans="1:15" s="394" customFormat="1" ht="13.8" customHeight="1">
      <c r="B21" s="395" t="s">
        <v>550</v>
      </c>
      <c r="C21" s="396">
        <v>442.25184369999999</v>
      </c>
      <c r="D21" s="396">
        <v>15.079560769999999</v>
      </c>
      <c r="E21" s="690">
        <v>0.54963489762838802</v>
      </c>
      <c r="F21" s="396">
        <v>450.54009641000005</v>
      </c>
      <c r="G21" s="690">
        <v>0.230207956197827</v>
      </c>
      <c r="H21" s="397">
        <v>2143</v>
      </c>
      <c r="I21" s="690">
        <v>0.28663782846597502</v>
      </c>
      <c r="J21" s="398">
        <v>0</v>
      </c>
      <c r="K21" s="399">
        <v>606.89840789999994</v>
      </c>
      <c r="L21" s="372">
        <v>1.347046384408173</v>
      </c>
      <c r="M21" s="399">
        <v>29.0865443</v>
      </c>
      <c r="N21" s="399">
        <v>-41.860668889999999</v>
      </c>
    </row>
    <row r="22" spans="1:15" s="394" customFormat="1" ht="13.8" customHeight="1">
      <c r="B22" s="395" t="s">
        <v>1393</v>
      </c>
      <c r="C22" s="396">
        <v>275.98558942</v>
      </c>
      <c r="D22" s="396">
        <v>7.5637997500000003</v>
      </c>
      <c r="E22" s="690">
        <v>0.55371240000107103</v>
      </c>
      <c r="F22" s="396">
        <v>280.17375923999998</v>
      </c>
      <c r="G22" s="690">
        <v>0.18526999999999999</v>
      </c>
      <c r="H22" s="397">
        <v>1272</v>
      </c>
      <c r="I22" s="690">
        <v>0.30736000000000002</v>
      </c>
      <c r="J22" s="398">
        <v>0</v>
      </c>
      <c r="K22" s="399">
        <v>394.36441070999996</v>
      </c>
      <c r="L22" s="372">
        <v>1.407570829544329</v>
      </c>
      <c r="M22" s="399">
        <v>15.838408900000001</v>
      </c>
      <c r="N22" s="399">
        <v>-24.697649930000001</v>
      </c>
    </row>
    <row r="23" spans="1:15" s="394" customFormat="1" ht="13.8" customHeight="1">
      <c r="B23" s="400" t="s">
        <v>1394</v>
      </c>
      <c r="C23" s="396">
        <v>68.514536640000003</v>
      </c>
      <c r="D23" s="396">
        <v>4.5825322899999996</v>
      </c>
      <c r="E23" s="690">
        <v>0.51650529999866102</v>
      </c>
      <c r="F23" s="396">
        <v>70.881438650000007</v>
      </c>
      <c r="G23" s="690">
        <v>0.26199</v>
      </c>
      <c r="H23" s="397">
        <v>307</v>
      </c>
      <c r="I23" s="690">
        <v>0.26497999999999999</v>
      </c>
      <c r="J23" s="398">
        <v>0</v>
      </c>
      <c r="K23" s="399">
        <v>89.672034549999992</v>
      </c>
      <c r="L23" s="372">
        <v>1.2650989632530549</v>
      </c>
      <c r="M23" s="399">
        <v>4.8881926199999999</v>
      </c>
      <c r="N23" s="399">
        <v>-5.3558162899999999</v>
      </c>
    </row>
    <row r="24" spans="1:15" s="394" customFormat="1" ht="13.8" customHeight="1">
      <c r="B24" s="395" t="s">
        <v>1396</v>
      </c>
      <c r="C24" s="396">
        <v>97.751717639999995</v>
      </c>
      <c r="D24" s="396">
        <v>2.9332287300000002</v>
      </c>
      <c r="E24" s="690">
        <v>0.59087820000999403</v>
      </c>
      <c r="F24" s="396">
        <v>99.484898520000002</v>
      </c>
      <c r="G24" s="690">
        <v>0.33411999999999997</v>
      </c>
      <c r="H24" s="397">
        <v>564</v>
      </c>
      <c r="I24" s="690">
        <v>0.24371000000000001</v>
      </c>
      <c r="J24" s="398">
        <v>0</v>
      </c>
      <c r="K24" s="399">
        <v>122.86196264</v>
      </c>
      <c r="L24" s="372">
        <v>1.234981031973414</v>
      </c>
      <c r="M24" s="399">
        <v>8.3599427800000008</v>
      </c>
      <c r="N24" s="399">
        <v>-11.807202670000001</v>
      </c>
    </row>
    <row r="25" spans="1:15" s="394" customFormat="1" ht="13.8" customHeight="1">
      <c r="B25" s="395" t="s">
        <v>551</v>
      </c>
      <c r="C25" s="396">
        <v>290.58936161000003</v>
      </c>
      <c r="D25" s="396">
        <v>5.6952399500000004</v>
      </c>
      <c r="E25" s="690">
        <v>0.45552909999867502</v>
      </c>
      <c r="F25" s="396">
        <v>293.18370924999999</v>
      </c>
      <c r="G25" s="690">
        <v>1</v>
      </c>
      <c r="H25" s="397">
        <v>1664</v>
      </c>
      <c r="I25" s="690">
        <v>0.39828000000000002</v>
      </c>
      <c r="J25" s="398">
        <v>0</v>
      </c>
      <c r="K25" s="399">
        <v>71.89637304</v>
      </c>
      <c r="L25" s="372">
        <v>0.24522635730313899</v>
      </c>
      <c r="M25" s="399">
        <v>112.39607526</v>
      </c>
      <c r="N25" s="399">
        <v>-83.382909830000003</v>
      </c>
    </row>
    <row r="26" spans="1:15" s="394" customFormat="1" ht="19.2" customHeight="1">
      <c r="A26" s="415" t="s">
        <v>552</v>
      </c>
      <c r="B26" s="412"/>
      <c r="C26" s="401">
        <v>7922.8168958199994</v>
      </c>
      <c r="D26" s="401">
        <v>832.07736771000009</v>
      </c>
      <c r="E26" s="691">
        <v>0</v>
      </c>
      <c r="F26" s="401">
        <v>8399.2792957299989</v>
      </c>
      <c r="G26" s="135">
        <v>0</v>
      </c>
      <c r="H26" s="403">
        <v>42982</v>
      </c>
      <c r="I26" s="135">
        <v>0</v>
      </c>
      <c r="J26" s="404">
        <v>0</v>
      </c>
      <c r="K26" s="401">
        <v>2640.0309054299996</v>
      </c>
      <c r="L26" s="372">
        <v>0.31431636125877299</v>
      </c>
      <c r="M26" s="401">
        <v>167.33807156999998</v>
      </c>
      <c r="N26" s="401">
        <v>-174.13816802000002</v>
      </c>
    </row>
    <row r="27" spans="1:15" s="394" customFormat="1" ht="19.2" customHeight="1">
      <c r="A27" s="413" t="s">
        <v>553</v>
      </c>
      <c r="B27" s="414"/>
      <c r="C27" s="401">
        <v>88061.716086229993</v>
      </c>
      <c r="D27" s="401">
        <v>11052.346879780001</v>
      </c>
      <c r="E27" s="402">
        <v>0</v>
      </c>
      <c r="F27" s="401">
        <v>94107.820726499995</v>
      </c>
      <c r="G27" s="405"/>
      <c r="H27" s="401">
        <v>4938530</v>
      </c>
      <c r="I27" s="405"/>
      <c r="J27" s="404">
        <v>0</v>
      </c>
      <c r="K27" s="401">
        <v>23527.310948689999</v>
      </c>
      <c r="L27" s="372">
        <v>0.25000378041976001</v>
      </c>
      <c r="M27" s="401">
        <v>1286.2615906400001</v>
      </c>
      <c r="N27" s="401">
        <v>-1377.69749351</v>
      </c>
    </row>
    <row r="28" spans="1:15" s="394" customFormat="1" ht="30" customHeight="1">
      <c r="A28" s="416"/>
      <c r="B28" s="406"/>
      <c r="C28" s="406"/>
      <c r="D28" s="407"/>
      <c r="E28" s="406"/>
      <c r="F28" s="408"/>
      <c r="G28" s="406"/>
      <c r="H28" s="408"/>
      <c r="I28" s="409"/>
      <c r="J28" s="406"/>
      <c r="K28" s="410"/>
      <c r="L28" s="406"/>
      <c r="M28" s="406"/>
    </row>
    <row r="29" spans="1:15" ht="15" customHeight="1">
      <c r="A29" s="427"/>
      <c r="B29" s="218"/>
      <c r="N29" s="43" t="s">
        <v>993</v>
      </c>
      <c r="O29" s="158" t="s">
        <v>1381</v>
      </c>
    </row>
    <row r="30" spans="1:15" s="394" customFormat="1" ht="62.4" customHeight="1">
      <c r="A30" s="953" t="s">
        <v>1253</v>
      </c>
      <c r="B30" s="304" t="s">
        <v>575</v>
      </c>
      <c r="C30" s="11" t="s">
        <v>533</v>
      </c>
      <c r="D30" s="11" t="s">
        <v>534</v>
      </c>
      <c r="E30" s="11" t="s">
        <v>535</v>
      </c>
      <c r="F30" s="11" t="s">
        <v>536</v>
      </c>
      <c r="G30" s="11" t="s">
        <v>537</v>
      </c>
      <c r="H30" s="11" t="s">
        <v>538</v>
      </c>
      <c r="I30" s="11" t="s">
        <v>539</v>
      </c>
      <c r="J30" s="11" t="s">
        <v>554</v>
      </c>
      <c r="K30" s="11" t="s">
        <v>540</v>
      </c>
      <c r="L30" s="11" t="s">
        <v>541</v>
      </c>
      <c r="M30" s="11" t="s">
        <v>542</v>
      </c>
      <c r="N30" s="11" t="s">
        <v>543</v>
      </c>
    </row>
    <row r="31" spans="1:15" s="394" customFormat="1" ht="13.8" customHeight="1">
      <c r="A31" s="991"/>
      <c r="B31" s="20" t="s">
        <v>58</v>
      </c>
      <c r="C31" s="30" t="s">
        <v>57</v>
      </c>
      <c r="D31" s="30" t="s">
        <v>56</v>
      </c>
      <c r="E31" s="30" t="s">
        <v>59</v>
      </c>
      <c r="F31" s="30" t="s">
        <v>60</v>
      </c>
      <c r="G31" s="30" t="s">
        <v>107</v>
      </c>
      <c r="H31" s="30" t="s">
        <v>108</v>
      </c>
      <c r="I31" s="30" t="s">
        <v>109</v>
      </c>
      <c r="J31" s="30" t="s">
        <v>196</v>
      </c>
      <c r="K31" s="30" t="s">
        <v>197</v>
      </c>
      <c r="L31" s="30" t="s">
        <v>198</v>
      </c>
      <c r="M31" s="30" t="s">
        <v>199</v>
      </c>
      <c r="N31" s="30" t="s">
        <v>200</v>
      </c>
    </row>
    <row r="32" spans="1:15" s="394" customFormat="1" ht="30" customHeight="1">
      <c r="A32" s="304" t="s">
        <v>1255</v>
      </c>
      <c r="B32" s="291"/>
      <c r="C32" s="291"/>
      <c r="D32" s="291"/>
      <c r="E32" s="291"/>
      <c r="F32" s="291"/>
      <c r="G32" s="291"/>
      <c r="H32" s="291"/>
      <c r="I32" s="291"/>
      <c r="J32" s="291"/>
      <c r="K32" s="291"/>
      <c r="L32" s="291"/>
      <c r="M32" s="291"/>
      <c r="N32" s="291"/>
    </row>
    <row r="33" spans="2:14" s="394" customFormat="1" ht="13.8" customHeight="1">
      <c r="B33" s="395" t="s">
        <v>544</v>
      </c>
      <c r="C33" s="396">
        <v>17271.68692873</v>
      </c>
      <c r="D33" s="396">
        <v>464.90516104</v>
      </c>
      <c r="E33" s="690">
        <v>0.20447301832151801</v>
      </c>
      <c r="F33" s="396">
        <v>17366.747490139998</v>
      </c>
      <c r="G33" s="690">
        <v>8.0073235178499996E-4</v>
      </c>
      <c r="H33" s="397">
        <v>183409</v>
      </c>
      <c r="I33" s="690">
        <v>0.20527829691770499</v>
      </c>
      <c r="J33" s="398">
        <v>0</v>
      </c>
      <c r="K33" s="399">
        <v>735.33934432000001</v>
      </c>
      <c r="L33" s="372">
        <v>4.2341799737543998E-2</v>
      </c>
      <c r="M33" s="399">
        <v>2.8335072700000001</v>
      </c>
      <c r="N33" s="399">
        <v>-2.9547310499999999</v>
      </c>
    </row>
    <row r="34" spans="2:14" s="394" customFormat="1" ht="13.8" customHeight="1">
      <c r="B34" s="395" t="s">
        <v>1388</v>
      </c>
      <c r="C34" s="396">
        <v>10812.61871583</v>
      </c>
      <c r="D34" s="396">
        <v>413.62724822000001</v>
      </c>
      <c r="E34" s="690">
        <v>0.12954889999993199</v>
      </c>
      <c r="F34" s="396">
        <v>10866.20366913</v>
      </c>
      <c r="G34" s="690">
        <v>5.1999999999999995E-4</v>
      </c>
      <c r="H34" s="397">
        <v>79933</v>
      </c>
      <c r="I34" s="690">
        <v>0.20910000000000001</v>
      </c>
      <c r="J34" s="398">
        <v>0</v>
      </c>
      <c r="K34" s="399">
        <v>344.05796276999996</v>
      </c>
      <c r="L34" s="372">
        <v>3.1663124790072002E-2</v>
      </c>
      <c r="M34" s="399">
        <v>1.1888789199999998</v>
      </c>
      <c r="N34" s="399">
        <v>-1.6300079999999999</v>
      </c>
    </row>
    <row r="35" spans="2:14" s="394" customFormat="1" ht="13.8" customHeight="1">
      <c r="B35" s="395" t="s">
        <v>1395</v>
      </c>
      <c r="C35" s="396">
        <v>6459.0682128999997</v>
      </c>
      <c r="D35" s="396">
        <v>51.277912819999997</v>
      </c>
      <c r="E35" s="690">
        <v>0.80883960000070798</v>
      </c>
      <c r="F35" s="396">
        <v>6500.5438210100001</v>
      </c>
      <c r="G35" s="690">
        <v>1.2700000000000001E-3</v>
      </c>
      <c r="H35" s="397">
        <v>103476</v>
      </c>
      <c r="I35" s="690">
        <v>0.19889000000000001</v>
      </c>
      <c r="J35" s="398">
        <v>0</v>
      </c>
      <c r="K35" s="399">
        <v>391.28138154999999</v>
      </c>
      <c r="L35" s="372">
        <v>6.0192099664856002E-2</v>
      </c>
      <c r="M35" s="399">
        <v>1.6446283500000001</v>
      </c>
      <c r="N35" s="399">
        <v>-1.32472305</v>
      </c>
    </row>
    <row r="36" spans="2:14" s="394" customFormat="1" ht="13.8" customHeight="1">
      <c r="B36" s="395" t="s">
        <v>545</v>
      </c>
      <c r="C36" s="396">
        <v>8357.3941794799994</v>
      </c>
      <c r="D36" s="396">
        <v>274.28789476999998</v>
      </c>
      <c r="E36" s="690">
        <v>0.14068779999991701</v>
      </c>
      <c r="F36" s="396">
        <v>8395.9831318199995</v>
      </c>
      <c r="G36" s="690">
        <v>2.2899999999999999E-3</v>
      </c>
      <c r="H36" s="397">
        <v>55538</v>
      </c>
      <c r="I36" s="690">
        <v>0.22261</v>
      </c>
      <c r="J36" s="398">
        <v>0</v>
      </c>
      <c r="K36" s="399">
        <v>878.17935546000001</v>
      </c>
      <c r="L36" s="372">
        <v>0.10459517863152699</v>
      </c>
      <c r="M36" s="399">
        <v>4.2753490999999997</v>
      </c>
      <c r="N36" s="399">
        <v>-5.0725207999999995</v>
      </c>
    </row>
    <row r="37" spans="2:14" s="394" customFormat="1" ht="13.8" customHeight="1">
      <c r="B37" s="395" t="s">
        <v>546</v>
      </c>
      <c r="C37" s="396">
        <v>20301.476778240001</v>
      </c>
      <c r="D37" s="396">
        <v>213.51498118999999</v>
      </c>
      <c r="E37" s="690">
        <v>0.69760980000018902</v>
      </c>
      <c r="F37" s="396">
        <v>20450.426922169998</v>
      </c>
      <c r="G37" s="690">
        <v>3.5400000000000002E-3</v>
      </c>
      <c r="H37" s="397">
        <v>245568</v>
      </c>
      <c r="I37" s="690">
        <v>0.17019999999999999</v>
      </c>
      <c r="J37" s="398">
        <v>0</v>
      </c>
      <c r="K37" s="399">
        <v>2259.0112061999998</v>
      </c>
      <c r="L37" s="372">
        <v>0.110462789593455</v>
      </c>
      <c r="M37" s="399">
        <v>12.500363759999999</v>
      </c>
      <c r="N37" s="399">
        <v>-7.9001694800000006</v>
      </c>
    </row>
    <row r="38" spans="2:14" s="394" customFormat="1" ht="13.8" customHeight="1">
      <c r="B38" s="395" t="s">
        <v>547</v>
      </c>
      <c r="C38" s="396">
        <v>1046.4845955800001</v>
      </c>
      <c r="D38" s="396">
        <v>4.51704755</v>
      </c>
      <c r="E38" s="690">
        <v>1</v>
      </c>
      <c r="F38" s="396">
        <v>1051.00164313</v>
      </c>
      <c r="G38" s="690">
        <v>6.4400000000000004E-3</v>
      </c>
      <c r="H38" s="397">
        <v>29232</v>
      </c>
      <c r="I38" s="690">
        <v>0.31884000000000001</v>
      </c>
      <c r="J38" s="398">
        <v>0</v>
      </c>
      <c r="K38" s="399">
        <v>349.40082067000003</v>
      </c>
      <c r="L38" s="372">
        <v>0.33244555130232301</v>
      </c>
      <c r="M38" s="399">
        <v>2.5295686000000002</v>
      </c>
      <c r="N38" s="399">
        <v>-1.83890087</v>
      </c>
    </row>
    <row r="39" spans="2:14" s="394" customFormat="1" ht="13.8" customHeight="1">
      <c r="B39" s="395" t="s">
        <v>548</v>
      </c>
      <c r="C39" s="396">
        <v>10382.68284564</v>
      </c>
      <c r="D39" s="396">
        <v>292.19874953999999</v>
      </c>
      <c r="E39" s="690">
        <v>0.35231341412844602</v>
      </c>
      <c r="F39" s="396">
        <v>10485.628374190001</v>
      </c>
      <c r="G39" s="690">
        <v>1.0673648512946001E-2</v>
      </c>
      <c r="H39" s="397">
        <v>110898</v>
      </c>
      <c r="I39" s="690">
        <v>0.22984166912006901</v>
      </c>
      <c r="J39" s="398">
        <v>0</v>
      </c>
      <c r="K39" s="399">
        <v>3366.5379896100003</v>
      </c>
      <c r="L39" s="372">
        <v>0.32106211182313199</v>
      </c>
      <c r="M39" s="399">
        <v>27.21720294</v>
      </c>
      <c r="N39" s="399">
        <v>-27.33510253</v>
      </c>
    </row>
    <row r="40" spans="2:14" s="394" customFormat="1" ht="13.8" customHeight="1">
      <c r="B40" s="395" t="s">
        <v>1389</v>
      </c>
      <c r="C40" s="396">
        <v>9508.0781897900015</v>
      </c>
      <c r="D40" s="396">
        <v>278.44195571</v>
      </c>
      <c r="E40" s="690">
        <v>0.32031359999996201</v>
      </c>
      <c r="F40" s="396">
        <v>9597.2669245100005</v>
      </c>
      <c r="G40" s="690">
        <v>9.7900000000000001E-3</v>
      </c>
      <c r="H40" s="397">
        <v>100910</v>
      </c>
      <c r="I40" s="690">
        <v>0.23035</v>
      </c>
      <c r="J40" s="398">
        <v>0</v>
      </c>
      <c r="K40" s="399">
        <v>2950.9895147699999</v>
      </c>
      <c r="L40" s="372">
        <v>0.30748227990133398</v>
      </c>
      <c r="M40" s="399">
        <v>23.188207670000001</v>
      </c>
      <c r="N40" s="399">
        <v>-19.69167478</v>
      </c>
    </row>
    <row r="41" spans="2:14" s="394" customFormat="1" ht="13.8" customHeight="1">
      <c r="B41" s="395" t="s">
        <v>1390</v>
      </c>
      <c r="C41" s="396">
        <v>874.60465584999997</v>
      </c>
      <c r="D41" s="396">
        <v>13.756793829999999</v>
      </c>
      <c r="E41" s="690">
        <v>1</v>
      </c>
      <c r="F41" s="396">
        <v>888.36144967999996</v>
      </c>
      <c r="G41" s="690">
        <v>2.0219999999999998E-2</v>
      </c>
      <c r="H41" s="397">
        <v>9988</v>
      </c>
      <c r="I41" s="690">
        <v>0.22434999999999999</v>
      </c>
      <c r="J41" s="398">
        <v>0</v>
      </c>
      <c r="K41" s="399">
        <v>415.54847483999998</v>
      </c>
      <c r="L41" s="372">
        <v>0.467769594222809</v>
      </c>
      <c r="M41" s="399">
        <v>4.0289952700000002</v>
      </c>
      <c r="N41" s="399">
        <v>-7.6434277499999999</v>
      </c>
    </row>
    <row r="42" spans="2:14" s="394" customFormat="1" ht="13.8" customHeight="1">
      <c r="B42" s="395" t="s">
        <v>549</v>
      </c>
      <c r="C42" s="396">
        <v>3342.1021109899998</v>
      </c>
      <c r="D42" s="396">
        <v>124.43370734</v>
      </c>
      <c r="E42" s="690">
        <v>0.31495437871842502</v>
      </c>
      <c r="F42" s="396">
        <v>3381.2930526100004</v>
      </c>
      <c r="G42" s="690">
        <v>5.1228149880502998E-2</v>
      </c>
      <c r="H42" s="397">
        <v>32240</v>
      </c>
      <c r="I42" s="690">
        <v>0.22086698532530299</v>
      </c>
      <c r="J42" s="398">
        <v>0</v>
      </c>
      <c r="K42" s="399">
        <v>2446.6368961200001</v>
      </c>
      <c r="L42" s="372">
        <v>0.72358025703553097</v>
      </c>
      <c r="M42" s="399">
        <v>36.559982329999997</v>
      </c>
      <c r="N42" s="399">
        <v>-57.151528759999998</v>
      </c>
    </row>
    <row r="43" spans="2:14" s="394" customFormat="1" ht="13.8" customHeight="1">
      <c r="B43" s="395" t="s">
        <v>1391</v>
      </c>
      <c r="C43" s="396">
        <v>2098.8832892</v>
      </c>
      <c r="D43" s="396">
        <v>73.884809529999998</v>
      </c>
      <c r="E43" s="690">
        <v>0.310082199999413</v>
      </c>
      <c r="F43" s="396">
        <v>2121.79365624</v>
      </c>
      <c r="G43" s="690">
        <v>3.073E-2</v>
      </c>
      <c r="H43" s="397">
        <v>21141</v>
      </c>
      <c r="I43" s="690">
        <v>0.23785999999999999</v>
      </c>
      <c r="J43" s="398">
        <v>0</v>
      </c>
      <c r="K43" s="399">
        <v>1377.37142227</v>
      </c>
      <c r="L43" s="372">
        <v>0.64915427483689403</v>
      </c>
      <c r="M43" s="399">
        <v>16.520323489999999</v>
      </c>
      <c r="N43" s="399">
        <v>-26.514126870000002</v>
      </c>
    </row>
    <row r="44" spans="2:14" s="394" customFormat="1" ht="13.8" customHeight="1">
      <c r="B44" s="395" t="s">
        <v>1392</v>
      </c>
      <c r="C44" s="396">
        <v>1243.21882179</v>
      </c>
      <c r="D44" s="396">
        <v>50.54889781</v>
      </c>
      <c r="E44" s="690">
        <v>0.322075800000514</v>
      </c>
      <c r="F44" s="396">
        <v>1259.4993963699999</v>
      </c>
      <c r="G44" s="690">
        <v>8.5760000000000003E-2</v>
      </c>
      <c r="H44" s="397">
        <v>11099</v>
      </c>
      <c r="I44" s="690">
        <v>0.19223999999999999</v>
      </c>
      <c r="J44" s="398">
        <v>0</v>
      </c>
      <c r="K44" s="399">
        <v>1069.26547385</v>
      </c>
      <c r="L44" s="372">
        <v>0.84896068781908696</v>
      </c>
      <c r="M44" s="399">
        <v>20.039658840000001</v>
      </c>
      <c r="N44" s="399">
        <v>-30.63740189</v>
      </c>
    </row>
    <row r="45" spans="2:14" s="394" customFormat="1" ht="13.8" customHeight="1">
      <c r="B45" s="395" t="s">
        <v>550</v>
      </c>
      <c r="C45" s="396">
        <v>963.48224986000002</v>
      </c>
      <c r="D45" s="396">
        <v>23.570671109999999</v>
      </c>
      <c r="E45" s="690">
        <v>0.44199500166883499</v>
      </c>
      <c r="F45" s="396">
        <v>973.90036846999999</v>
      </c>
      <c r="G45" s="690">
        <v>0.23684800543448201</v>
      </c>
      <c r="H45" s="397">
        <v>12646</v>
      </c>
      <c r="I45" s="690">
        <v>0.23538048971909001</v>
      </c>
      <c r="J45" s="398">
        <v>0</v>
      </c>
      <c r="K45" s="399">
        <v>1301.3513150899998</v>
      </c>
      <c r="L45" s="372">
        <v>1.3362263299421751</v>
      </c>
      <c r="M45" s="399">
        <v>54.071721799999999</v>
      </c>
      <c r="N45" s="399">
        <v>-64.7176118</v>
      </c>
    </row>
    <row r="46" spans="2:14" s="394" customFormat="1" ht="13.8" customHeight="1">
      <c r="B46" s="395" t="s">
        <v>1393</v>
      </c>
      <c r="C46" s="396">
        <v>542.4283832000001</v>
      </c>
      <c r="D46" s="396">
        <v>11.395435039999999</v>
      </c>
      <c r="E46" s="690">
        <v>0.76156320000399003</v>
      </c>
      <c r="F46" s="396">
        <v>551.10672677999992</v>
      </c>
      <c r="G46" s="690">
        <v>0.14143</v>
      </c>
      <c r="H46" s="397">
        <v>7372</v>
      </c>
      <c r="I46" s="690">
        <v>0.24621000000000001</v>
      </c>
      <c r="J46" s="398">
        <v>0</v>
      </c>
      <c r="K46" s="399">
        <v>744.47048373999996</v>
      </c>
      <c r="L46" s="372">
        <v>1.3508644470550799</v>
      </c>
      <c r="M46" s="399">
        <v>19.701606120000001</v>
      </c>
      <c r="N46" s="399">
        <v>-24.62888805</v>
      </c>
    </row>
    <row r="47" spans="2:14" s="394" customFormat="1" ht="13.8" customHeight="1">
      <c r="B47" s="400" t="s">
        <v>1394</v>
      </c>
      <c r="C47" s="396">
        <v>62.23836112</v>
      </c>
      <c r="D47" s="396">
        <v>0.25417590000000001</v>
      </c>
      <c r="E47" s="690">
        <v>1</v>
      </c>
      <c r="F47" s="396">
        <v>62.49253702</v>
      </c>
      <c r="G47" s="690">
        <v>0.23239000000000001</v>
      </c>
      <c r="H47" s="397">
        <v>1647</v>
      </c>
      <c r="I47" s="690">
        <v>0.26799000000000001</v>
      </c>
      <c r="J47" s="398">
        <v>0</v>
      </c>
      <c r="K47" s="399">
        <v>104.87769609</v>
      </c>
      <c r="L47" s="372">
        <v>1.678243532606704</v>
      </c>
      <c r="M47" s="399">
        <v>4.2823991500000007</v>
      </c>
      <c r="N47" s="399">
        <v>-4.8735709000000007</v>
      </c>
    </row>
    <row r="48" spans="2:14" s="394" customFormat="1" ht="13.8" customHeight="1">
      <c r="B48" s="395" t="s">
        <v>1396</v>
      </c>
      <c r="C48" s="396">
        <v>358.81550554</v>
      </c>
      <c r="D48" s="396">
        <v>11.921060170000001</v>
      </c>
      <c r="E48" s="690">
        <v>0.124619700002739</v>
      </c>
      <c r="F48" s="396">
        <v>360.30110467000003</v>
      </c>
      <c r="G48" s="690">
        <v>0.38357000000000002</v>
      </c>
      <c r="H48" s="397">
        <v>3627</v>
      </c>
      <c r="I48" s="690">
        <v>0.21315999999999999</v>
      </c>
      <c r="J48" s="398">
        <v>0</v>
      </c>
      <c r="K48" s="399">
        <v>452.00313525999997</v>
      </c>
      <c r="L48" s="372">
        <v>1.254514985942077</v>
      </c>
      <c r="M48" s="399">
        <v>30.087716530000002</v>
      </c>
      <c r="N48" s="399">
        <v>-35.215152850000003</v>
      </c>
    </row>
    <row r="49" spans="1:15" s="394" customFormat="1" ht="13.8" customHeight="1">
      <c r="B49" s="395" t="s">
        <v>551</v>
      </c>
      <c r="C49" s="396">
        <v>612.40542605999997</v>
      </c>
      <c r="D49" s="396">
        <v>2.97653788</v>
      </c>
      <c r="E49" s="690">
        <v>0.33551200000182801</v>
      </c>
      <c r="F49" s="396">
        <v>613.40409027999999</v>
      </c>
      <c r="G49" s="690">
        <v>1</v>
      </c>
      <c r="H49" s="397">
        <v>8678</v>
      </c>
      <c r="I49" s="690">
        <v>0.35177000000000003</v>
      </c>
      <c r="J49" s="398">
        <v>0</v>
      </c>
      <c r="K49" s="399">
        <v>166.29496569999998</v>
      </c>
      <c r="L49" s="372">
        <v>0.27110182070043198</v>
      </c>
      <c r="M49" s="399">
        <v>204.33350191999997</v>
      </c>
      <c r="N49" s="399">
        <v>-187.04021638</v>
      </c>
    </row>
    <row r="50" spans="1:15" s="394" customFormat="1" ht="19.2" customHeight="1">
      <c r="A50" s="415" t="s">
        <v>552</v>
      </c>
      <c r="B50" s="412"/>
      <c r="C50" s="401">
        <v>62277.715114580002</v>
      </c>
      <c r="D50" s="401">
        <v>1400.40475042</v>
      </c>
      <c r="E50" s="691">
        <v>0</v>
      </c>
      <c r="F50" s="401">
        <v>62718.385072810001</v>
      </c>
      <c r="G50" s="135">
        <v>0</v>
      </c>
      <c r="H50" s="403">
        <v>678209</v>
      </c>
      <c r="I50" s="135">
        <v>0</v>
      </c>
      <c r="J50" s="404">
        <v>0</v>
      </c>
      <c r="K50" s="401">
        <v>11502.75189317</v>
      </c>
      <c r="L50" s="372">
        <v>0.18340318998673899</v>
      </c>
      <c r="M50" s="401">
        <v>344.32119772000004</v>
      </c>
      <c r="N50" s="401">
        <v>-354.01078167000003</v>
      </c>
    </row>
    <row r="51" spans="1:15" ht="19.2" customHeight="1">
      <c r="A51" s="413" t="s">
        <v>553</v>
      </c>
      <c r="B51" s="414"/>
      <c r="C51" s="401">
        <v>88061.716086229993</v>
      </c>
      <c r="D51" s="401">
        <v>11052.346879780001</v>
      </c>
      <c r="E51" s="402">
        <v>0</v>
      </c>
      <c r="F51" s="401">
        <v>94107.820726499995</v>
      </c>
      <c r="G51" s="405"/>
      <c r="H51" s="401">
        <v>4938530</v>
      </c>
      <c r="I51" s="405"/>
      <c r="J51" s="404">
        <v>0</v>
      </c>
      <c r="K51" s="401">
        <v>23527.310948689999</v>
      </c>
      <c r="L51" s="372">
        <v>0.25000378041976001</v>
      </c>
      <c r="M51" s="401">
        <v>1286.2615906400001</v>
      </c>
      <c r="N51" s="401">
        <v>-1377.69749351</v>
      </c>
    </row>
    <row r="52" spans="1:15" s="424" customFormat="1" ht="30" customHeight="1">
      <c r="A52" s="417"/>
      <c r="B52" s="418"/>
      <c r="C52" s="419"/>
      <c r="D52" s="419"/>
      <c r="E52" s="420"/>
      <c r="F52" s="419"/>
      <c r="G52" s="421"/>
      <c r="H52" s="419"/>
      <c r="I52" s="421"/>
      <c r="J52" s="422"/>
      <c r="K52" s="419"/>
      <c r="L52" s="423"/>
      <c r="M52" s="419"/>
      <c r="N52" s="419"/>
    </row>
    <row r="53" spans="1:15" s="424" customFormat="1" ht="15" customHeight="1">
      <c r="A53" s="427"/>
      <c r="B53" s="218"/>
      <c r="C53" s="158"/>
      <c r="D53" s="158"/>
      <c r="E53" s="158"/>
      <c r="F53" s="158"/>
      <c r="G53" s="158"/>
      <c r="H53" s="158"/>
      <c r="I53" s="158"/>
      <c r="J53" s="158"/>
      <c r="K53" s="158"/>
      <c r="L53" s="158"/>
      <c r="M53" s="158"/>
      <c r="N53" s="43" t="s">
        <v>993</v>
      </c>
      <c r="O53" s="424" t="s">
        <v>1382</v>
      </c>
    </row>
    <row r="54" spans="1:15" s="424" customFormat="1" ht="62.4" customHeight="1">
      <c r="A54" s="953" t="s">
        <v>1253</v>
      </c>
      <c r="B54" s="304" t="s">
        <v>575</v>
      </c>
      <c r="C54" s="11" t="s">
        <v>533</v>
      </c>
      <c r="D54" s="11" t="s">
        <v>534</v>
      </c>
      <c r="E54" s="11" t="s">
        <v>535</v>
      </c>
      <c r="F54" s="11" t="s">
        <v>536</v>
      </c>
      <c r="G54" s="11" t="s">
        <v>537</v>
      </c>
      <c r="H54" s="11" t="s">
        <v>538</v>
      </c>
      <c r="I54" s="11" t="s">
        <v>539</v>
      </c>
      <c r="J54" s="11" t="s">
        <v>554</v>
      </c>
      <c r="K54" s="11" t="s">
        <v>540</v>
      </c>
      <c r="L54" s="11" t="s">
        <v>541</v>
      </c>
      <c r="M54" s="11" t="s">
        <v>542</v>
      </c>
      <c r="N54" s="11" t="s">
        <v>543</v>
      </c>
    </row>
    <row r="55" spans="1:15" s="424" customFormat="1" ht="13.8" customHeight="1">
      <c r="A55" s="991"/>
      <c r="B55" s="20" t="s">
        <v>58</v>
      </c>
      <c r="C55" s="30" t="s">
        <v>57</v>
      </c>
      <c r="D55" s="30" t="s">
        <v>56</v>
      </c>
      <c r="E55" s="30" t="s">
        <v>59</v>
      </c>
      <c r="F55" s="30" t="s">
        <v>60</v>
      </c>
      <c r="G55" s="30" t="s">
        <v>107</v>
      </c>
      <c r="H55" s="30" t="s">
        <v>108</v>
      </c>
      <c r="I55" s="30" t="s">
        <v>109</v>
      </c>
      <c r="J55" s="30" t="s">
        <v>196</v>
      </c>
      <c r="K55" s="30" t="s">
        <v>197</v>
      </c>
      <c r="L55" s="30" t="s">
        <v>198</v>
      </c>
      <c r="M55" s="30" t="s">
        <v>199</v>
      </c>
      <c r="N55" s="30" t="s">
        <v>200</v>
      </c>
    </row>
    <row r="56" spans="1:15" ht="30" customHeight="1">
      <c r="A56" s="304" t="s">
        <v>1256</v>
      </c>
      <c r="B56" s="291"/>
      <c r="C56" s="291"/>
      <c r="D56" s="291"/>
      <c r="E56" s="291"/>
      <c r="F56" s="291"/>
      <c r="G56" s="291"/>
      <c r="H56" s="291"/>
      <c r="I56" s="291"/>
      <c r="J56" s="291"/>
      <c r="K56" s="291"/>
      <c r="L56" s="291"/>
      <c r="M56" s="291"/>
      <c r="N56" s="291"/>
    </row>
    <row r="57" spans="1:15" s="394" customFormat="1" ht="13.8" customHeight="1">
      <c r="B57" s="395" t="s">
        <v>544</v>
      </c>
      <c r="C57" s="396">
        <v>842.05040928999995</v>
      </c>
      <c r="D57" s="396">
        <v>701.31333558000006</v>
      </c>
      <c r="E57" s="690">
        <v>0.62634642054712797</v>
      </c>
      <c r="F57" s="396">
        <v>1281.31550683</v>
      </c>
      <c r="G57" s="690">
        <v>6.0883136865600004E-4</v>
      </c>
      <c r="H57" s="397">
        <v>39715</v>
      </c>
      <c r="I57" s="690">
        <v>0.43573626698183299</v>
      </c>
      <c r="J57" s="398">
        <v>0</v>
      </c>
      <c r="K57" s="399">
        <v>79.343469069999998</v>
      </c>
      <c r="L57" s="372">
        <v>6.1923444028470997E-2</v>
      </c>
      <c r="M57" s="399">
        <v>0.34821237999999999</v>
      </c>
      <c r="N57" s="399">
        <v>-0.2560038</v>
      </c>
    </row>
    <row r="58" spans="1:15" s="394" customFormat="1" ht="13.8" customHeight="1">
      <c r="B58" s="395" t="s">
        <v>1388</v>
      </c>
      <c r="C58" s="396">
        <v>715.68388671000002</v>
      </c>
      <c r="D58" s="396">
        <v>607.4967191799999</v>
      </c>
      <c r="E58" s="690">
        <v>0.62393720000007302</v>
      </c>
      <c r="F58" s="396">
        <v>1094.7236869100002</v>
      </c>
      <c r="G58" s="690">
        <v>5.1999999999999995E-4</v>
      </c>
      <c r="H58" s="397">
        <v>29136</v>
      </c>
      <c r="I58" s="690">
        <v>0.43706</v>
      </c>
      <c r="J58" s="398">
        <v>0</v>
      </c>
      <c r="K58" s="399">
        <v>60.838730069999997</v>
      </c>
      <c r="L58" s="372">
        <v>5.5574507793583E-2</v>
      </c>
      <c r="M58" s="399">
        <v>0.25849522000000003</v>
      </c>
      <c r="N58" s="399">
        <v>-0.19039585000000001</v>
      </c>
    </row>
    <row r="59" spans="1:15" s="394" customFormat="1" ht="13.8" customHeight="1">
      <c r="B59" s="395" t="s">
        <v>1395</v>
      </c>
      <c r="C59" s="396">
        <v>126.36652257999999</v>
      </c>
      <c r="D59" s="396">
        <v>93.816616400000001</v>
      </c>
      <c r="E59" s="690">
        <v>0.64194699999967197</v>
      </c>
      <c r="F59" s="396">
        <v>186.59181991999998</v>
      </c>
      <c r="G59" s="690">
        <v>1.1299999999999999E-3</v>
      </c>
      <c r="H59" s="397">
        <v>10579</v>
      </c>
      <c r="I59" s="690">
        <v>0.42797000000000002</v>
      </c>
      <c r="J59" s="398">
        <v>0</v>
      </c>
      <c r="K59" s="399">
        <v>18.504739000000001</v>
      </c>
      <c r="L59" s="372">
        <v>9.9172294948052006E-2</v>
      </c>
      <c r="M59" s="399">
        <v>8.9717160000000004E-2</v>
      </c>
      <c r="N59" s="399">
        <v>-6.5607949999999998E-2</v>
      </c>
    </row>
    <row r="60" spans="1:15" s="394" customFormat="1" ht="13.8" customHeight="1">
      <c r="B60" s="395" t="s">
        <v>545</v>
      </c>
      <c r="C60" s="396">
        <v>437.85368385999999</v>
      </c>
      <c r="D60" s="396">
        <v>289.28984814999995</v>
      </c>
      <c r="E60" s="690">
        <v>0.64469909999985597</v>
      </c>
      <c r="F60" s="396">
        <v>624.35857565999993</v>
      </c>
      <c r="G60" s="690">
        <v>2.0699999999999998E-3</v>
      </c>
      <c r="H60" s="397">
        <v>26754</v>
      </c>
      <c r="I60" s="690">
        <v>0.48647000000000001</v>
      </c>
      <c r="J60" s="398">
        <v>0</v>
      </c>
      <c r="K60" s="399">
        <v>103.0646495</v>
      </c>
      <c r="L60" s="372">
        <v>0.16507284999017099</v>
      </c>
      <c r="M60" s="399">
        <v>0.62833971999999993</v>
      </c>
      <c r="N60" s="399">
        <v>-0.45200616999999998</v>
      </c>
    </row>
    <row r="61" spans="1:15" s="394" customFormat="1" ht="13.8" customHeight="1">
      <c r="B61" s="395" t="s">
        <v>546</v>
      </c>
      <c r="C61" s="396">
        <v>333.65353326000002</v>
      </c>
      <c r="D61" s="396">
        <v>237.08977587000001</v>
      </c>
      <c r="E61" s="690">
        <v>0.70913090000003598</v>
      </c>
      <c r="F61" s="396">
        <v>501.78121843999998</v>
      </c>
      <c r="G61" s="690">
        <v>3.5599999999999998E-3</v>
      </c>
      <c r="H61" s="397">
        <v>30061</v>
      </c>
      <c r="I61" s="690">
        <v>0.48960999999999999</v>
      </c>
      <c r="J61" s="398">
        <v>0</v>
      </c>
      <c r="K61" s="399">
        <v>118.43085353000001</v>
      </c>
      <c r="L61" s="372">
        <v>0.23602089751025901</v>
      </c>
      <c r="M61" s="399">
        <v>0.88245439000000003</v>
      </c>
      <c r="N61" s="399">
        <v>-0.67417143999999996</v>
      </c>
    </row>
    <row r="62" spans="1:15" s="394" customFormat="1" ht="13.8" customHeight="1">
      <c r="B62" s="395" t="s">
        <v>547</v>
      </c>
      <c r="C62" s="396">
        <v>456.33001554999998</v>
      </c>
      <c r="D62" s="396">
        <v>154.96741933000001</v>
      </c>
      <c r="E62" s="690">
        <v>0.72302120000013004</v>
      </c>
      <c r="F62" s="396">
        <v>568.37475138000002</v>
      </c>
      <c r="G62" s="690">
        <v>6.1599999999999997E-3</v>
      </c>
      <c r="H62" s="397">
        <v>17755</v>
      </c>
      <c r="I62" s="690">
        <v>0.37923000000000001</v>
      </c>
      <c r="J62" s="398">
        <v>0</v>
      </c>
      <c r="K62" s="399">
        <v>146.05290541999997</v>
      </c>
      <c r="L62" s="372">
        <v>0.25696585758847901</v>
      </c>
      <c r="M62" s="399">
        <v>1.3695270800000001</v>
      </c>
      <c r="N62" s="399">
        <v>-1.96123074</v>
      </c>
    </row>
    <row r="63" spans="1:15" s="394" customFormat="1" ht="13.8" customHeight="1">
      <c r="B63" s="395" t="s">
        <v>548</v>
      </c>
      <c r="C63" s="396">
        <v>694.93762092999998</v>
      </c>
      <c r="D63" s="396">
        <v>267.68286793999999</v>
      </c>
      <c r="E63" s="690">
        <v>0.72379795180514805</v>
      </c>
      <c r="F63" s="396">
        <v>888.68592522000006</v>
      </c>
      <c r="G63" s="690">
        <v>1.4030087805319001E-2</v>
      </c>
      <c r="H63" s="397">
        <v>23055</v>
      </c>
      <c r="I63" s="690">
        <v>0.48166375631609698</v>
      </c>
      <c r="J63" s="398">
        <v>0</v>
      </c>
      <c r="K63" s="399">
        <v>393.94396799000003</v>
      </c>
      <c r="L63" s="372">
        <v>0.443288181808974</v>
      </c>
      <c r="M63" s="399">
        <v>6.0636263600000007</v>
      </c>
      <c r="N63" s="399">
        <v>-5.8170015499999996</v>
      </c>
    </row>
    <row r="64" spans="1:15" s="394" customFormat="1" ht="13.8" customHeight="1">
      <c r="B64" s="395" t="s">
        <v>1389</v>
      </c>
      <c r="C64" s="396">
        <v>438.00974658999996</v>
      </c>
      <c r="D64" s="396">
        <v>189.49558168000002</v>
      </c>
      <c r="E64" s="690">
        <v>0.76393299999974995</v>
      </c>
      <c r="F64" s="396">
        <v>582.77167064000002</v>
      </c>
      <c r="G64" s="690">
        <v>1.129E-2</v>
      </c>
      <c r="H64" s="397">
        <v>15170</v>
      </c>
      <c r="I64" s="690">
        <v>0.49459999999999998</v>
      </c>
      <c r="J64" s="398">
        <v>0</v>
      </c>
      <c r="K64" s="399">
        <v>247.61850374000002</v>
      </c>
      <c r="L64" s="372">
        <v>0.42489797671198598</v>
      </c>
      <c r="M64" s="399">
        <v>3.3606207599999998</v>
      </c>
      <c r="N64" s="399">
        <v>-3.07338054</v>
      </c>
    </row>
    <row r="65" spans="1:15" s="394" customFormat="1" ht="13.8" customHeight="1">
      <c r="B65" s="395" t="s">
        <v>1390</v>
      </c>
      <c r="C65" s="396">
        <v>256.92787434000002</v>
      </c>
      <c r="D65" s="396">
        <v>78.187286260000008</v>
      </c>
      <c r="E65" s="690">
        <v>0.62652620000012804</v>
      </c>
      <c r="F65" s="396">
        <v>305.91425457999998</v>
      </c>
      <c r="G65" s="690">
        <v>1.925E-2</v>
      </c>
      <c r="H65" s="397">
        <v>7885</v>
      </c>
      <c r="I65" s="690">
        <v>0.45701999999999998</v>
      </c>
      <c r="J65" s="398">
        <v>0</v>
      </c>
      <c r="K65" s="399">
        <v>146.32546425000001</v>
      </c>
      <c r="L65" s="372">
        <v>0.47832182403822698</v>
      </c>
      <c r="M65" s="399">
        <v>2.7030056</v>
      </c>
      <c r="N65" s="399">
        <v>-2.7436210099999996</v>
      </c>
    </row>
    <row r="66" spans="1:15" s="394" customFormat="1" ht="13.8" customHeight="1">
      <c r="B66" s="395" t="s">
        <v>549</v>
      </c>
      <c r="C66" s="396">
        <v>882.48384591000001</v>
      </c>
      <c r="D66" s="396">
        <v>410.78716677999995</v>
      </c>
      <c r="E66" s="690">
        <v>0.61967813627203505</v>
      </c>
      <c r="F66" s="396">
        <v>1137.03967526</v>
      </c>
      <c r="G66" s="690">
        <v>4.3531102064864997E-2</v>
      </c>
      <c r="H66" s="397">
        <v>54173</v>
      </c>
      <c r="I66" s="690">
        <v>0.52752421431986596</v>
      </c>
      <c r="J66" s="398">
        <v>0</v>
      </c>
      <c r="K66" s="399">
        <v>716.72202297000001</v>
      </c>
      <c r="L66" s="372">
        <v>0.63034038175150897</v>
      </c>
      <c r="M66" s="399">
        <v>26.347197649999998</v>
      </c>
      <c r="N66" s="399">
        <v>-32.180558980000001</v>
      </c>
    </row>
    <row r="67" spans="1:15" s="394" customFormat="1" ht="13.8" customHeight="1">
      <c r="B67" s="395" t="s">
        <v>1391</v>
      </c>
      <c r="C67" s="396">
        <v>717.84367222000003</v>
      </c>
      <c r="D67" s="396">
        <v>376.74628697000003</v>
      </c>
      <c r="E67" s="690">
        <v>0.60317410000007599</v>
      </c>
      <c r="F67" s="396">
        <v>945.08727687999999</v>
      </c>
      <c r="G67" s="690">
        <v>3.7819999999999999E-2</v>
      </c>
      <c r="H67" s="397">
        <v>38089</v>
      </c>
      <c r="I67" s="690">
        <v>0.52012999999999998</v>
      </c>
      <c r="J67" s="398">
        <v>0</v>
      </c>
      <c r="K67" s="399">
        <v>580.47881398000004</v>
      </c>
      <c r="L67" s="372">
        <v>0.614206569256042</v>
      </c>
      <c r="M67" s="399">
        <v>18.529336470000001</v>
      </c>
      <c r="N67" s="399">
        <v>-22.721166030000003</v>
      </c>
    </row>
    <row r="68" spans="1:15" s="394" customFormat="1" ht="13.8" customHeight="1">
      <c r="B68" s="395" t="s">
        <v>1392</v>
      </c>
      <c r="C68" s="396">
        <v>164.64017369000001</v>
      </c>
      <c r="D68" s="396">
        <v>34.04087981</v>
      </c>
      <c r="E68" s="690">
        <v>0.80233599999893801</v>
      </c>
      <c r="F68" s="396">
        <v>191.95239838000001</v>
      </c>
      <c r="G68" s="690">
        <v>7.1650000000000005E-2</v>
      </c>
      <c r="H68" s="397">
        <v>16084</v>
      </c>
      <c r="I68" s="690">
        <v>0.56393000000000004</v>
      </c>
      <c r="J68" s="398">
        <v>0</v>
      </c>
      <c r="K68" s="399">
        <v>136.24320899</v>
      </c>
      <c r="L68" s="372">
        <v>0.70977601811614299</v>
      </c>
      <c r="M68" s="399">
        <v>7.8178611799999995</v>
      </c>
      <c r="N68" s="399">
        <v>-9.4593929499999998</v>
      </c>
    </row>
    <row r="69" spans="1:15" s="394" customFormat="1" ht="13.8" customHeight="1">
      <c r="B69" s="395" t="s">
        <v>550</v>
      </c>
      <c r="C69" s="396">
        <v>241.68295915000002</v>
      </c>
      <c r="D69" s="396">
        <v>44.944400309999999</v>
      </c>
      <c r="E69" s="690">
        <v>0.53382287446522603</v>
      </c>
      <c r="F69" s="396">
        <v>265.67530908999998</v>
      </c>
      <c r="G69" s="690">
        <v>0.22973459148191</v>
      </c>
      <c r="H69" s="397">
        <v>77016</v>
      </c>
      <c r="I69" s="690">
        <v>0.49798099872816098</v>
      </c>
      <c r="J69" s="398">
        <v>0</v>
      </c>
      <c r="K69" s="399">
        <v>245.78010477999999</v>
      </c>
      <c r="L69" s="372">
        <v>0.92511459051973699</v>
      </c>
      <c r="M69" s="399">
        <v>30.873141069999999</v>
      </c>
      <c r="N69" s="399">
        <v>-28.959903059999998</v>
      </c>
    </row>
    <row r="70" spans="1:15" s="394" customFormat="1" ht="13.8" customHeight="1">
      <c r="B70" s="395" t="s">
        <v>1393</v>
      </c>
      <c r="C70" s="396">
        <v>129.22500073999998</v>
      </c>
      <c r="D70" s="396">
        <v>24.431724640000002</v>
      </c>
      <c r="E70" s="690">
        <v>0.63386139999898095</v>
      </c>
      <c r="F70" s="396">
        <v>144.71132842</v>
      </c>
      <c r="G70" s="690">
        <v>0.16606000000000001</v>
      </c>
      <c r="H70" s="397">
        <v>12175</v>
      </c>
      <c r="I70" s="690">
        <v>0.49862000000000001</v>
      </c>
      <c r="J70" s="398">
        <v>0</v>
      </c>
      <c r="K70" s="399">
        <v>121.40969920000001</v>
      </c>
      <c r="L70" s="372">
        <v>0.83897854111067904</v>
      </c>
      <c r="M70" s="399">
        <v>12.039321839999999</v>
      </c>
      <c r="N70" s="399">
        <v>-13.637469250000001</v>
      </c>
    </row>
    <row r="71" spans="1:15" s="394" customFormat="1" ht="13.8" customHeight="1">
      <c r="B71" s="400" t="s">
        <v>1394</v>
      </c>
      <c r="C71" s="396">
        <v>65.669447250000005</v>
      </c>
      <c r="D71" s="396">
        <v>14.59539444</v>
      </c>
      <c r="E71" s="690">
        <v>0.337318999999564</v>
      </c>
      <c r="F71" s="396">
        <v>70.592751669999998</v>
      </c>
      <c r="G71" s="690">
        <v>0.25838</v>
      </c>
      <c r="H71" s="397">
        <v>2606</v>
      </c>
      <c r="I71" s="690">
        <v>0.45701999999999998</v>
      </c>
      <c r="J71" s="398">
        <v>0</v>
      </c>
      <c r="K71" s="399">
        <v>64.329015479999995</v>
      </c>
      <c r="L71" s="372">
        <v>0.91126941446791698</v>
      </c>
      <c r="M71" s="399">
        <v>8.2968457699999991</v>
      </c>
      <c r="N71" s="399">
        <v>-6.7633747699999995</v>
      </c>
    </row>
    <row r="72" spans="1:15" s="394" customFormat="1" ht="13.8" customHeight="1">
      <c r="B72" s="395" t="s">
        <v>1396</v>
      </c>
      <c r="C72" s="396">
        <v>46.788511159999999</v>
      </c>
      <c r="D72" s="396">
        <v>5.9172812300000004</v>
      </c>
      <c r="E72" s="690">
        <v>0.60546690000738701</v>
      </c>
      <c r="F72" s="396">
        <v>50.371229</v>
      </c>
      <c r="G72" s="690">
        <v>0.37252000000000002</v>
      </c>
      <c r="H72" s="397">
        <v>62235</v>
      </c>
      <c r="I72" s="690">
        <v>0.55354999999999999</v>
      </c>
      <c r="J72" s="398">
        <v>0</v>
      </c>
      <c r="K72" s="399">
        <v>60.041390100000001</v>
      </c>
      <c r="L72" s="372">
        <v>1.1919778669684631</v>
      </c>
      <c r="M72" s="399">
        <v>10.53697346</v>
      </c>
      <c r="N72" s="399">
        <v>-8.5590590399999993</v>
      </c>
    </row>
    <row r="73" spans="1:15" s="394" customFormat="1" ht="13.8" customHeight="1">
      <c r="B73" s="395" t="s">
        <v>551</v>
      </c>
      <c r="C73" s="396">
        <v>207.90828722000001</v>
      </c>
      <c r="D73" s="396">
        <v>11.419896749999999</v>
      </c>
      <c r="E73" s="690">
        <v>0.36946190000360601</v>
      </c>
      <c r="F73" s="396">
        <v>212.12750427</v>
      </c>
      <c r="G73" s="690">
        <v>1</v>
      </c>
      <c r="H73" s="397">
        <v>11372</v>
      </c>
      <c r="I73" s="690">
        <v>0.61126000000000003</v>
      </c>
      <c r="J73" s="398">
        <v>0</v>
      </c>
      <c r="K73" s="399">
        <v>71.034212980000007</v>
      </c>
      <c r="L73" s="372">
        <v>0.33486564236189897</v>
      </c>
      <c r="M73" s="399">
        <v>124.15715066</v>
      </c>
      <c r="N73" s="399">
        <v>-121.32093537</v>
      </c>
    </row>
    <row r="74" spans="1:15" s="394" customFormat="1" ht="19.2" customHeight="1">
      <c r="A74" s="415" t="s">
        <v>552</v>
      </c>
      <c r="B74" s="412"/>
      <c r="C74" s="401">
        <v>4096.9003551699998</v>
      </c>
      <c r="D74" s="401">
        <v>2117.4947107100002</v>
      </c>
      <c r="E74" s="691">
        <v>0</v>
      </c>
      <c r="F74" s="401">
        <v>5479.3584661499999</v>
      </c>
      <c r="G74" s="135">
        <v>0</v>
      </c>
      <c r="H74" s="403">
        <v>279901</v>
      </c>
      <c r="I74" s="135">
        <v>0</v>
      </c>
      <c r="J74" s="404">
        <v>0</v>
      </c>
      <c r="K74" s="401">
        <v>1874.37218624</v>
      </c>
      <c r="L74" s="372">
        <v>0.34207876666937698</v>
      </c>
      <c r="M74" s="401">
        <v>190.66964931000001</v>
      </c>
      <c r="N74" s="401">
        <v>-191.62181111000001</v>
      </c>
    </row>
    <row r="75" spans="1:15" s="394" customFormat="1" ht="19.2" customHeight="1">
      <c r="A75" s="413" t="s">
        <v>553</v>
      </c>
      <c r="B75" s="414"/>
      <c r="C75" s="401">
        <v>88061.716086229993</v>
      </c>
      <c r="D75" s="401">
        <v>11052.346879780001</v>
      </c>
      <c r="E75" s="402">
        <v>0</v>
      </c>
      <c r="F75" s="401">
        <v>94107.820726499995</v>
      </c>
      <c r="G75" s="405"/>
      <c r="H75" s="401">
        <v>4938530</v>
      </c>
      <c r="I75" s="405"/>
      <c r="J75" s="404">
        <v>0</v>
      </c>
      <c r="K75" s="401">
        <v>23527.310948689999</v>
      </c>
      <c r="L75" s="372">
        <v>0.25000378041976001</v>
      </c>
      <c r="M75" s="401">
        <v>1286.2615906400001</v>
      </c>
      <c r="N75" s="401">
        <v>-1377.69749351</v>
      </c>
    </row>
    <row r="76" spans="1:15" s="394" customFormat="1" ht="30" customHeight="1">
      <c r="A76" s="425"/>
      <c r="B76" s="426"/>
      <c r="C76" s="419"/>
      <c r="D76" s="419"/>
      <c r="E76" s="420"/>
      <c r="F76" s="419"/>
      <c r="G76" s="421"/>
      <c r="H76" s="419"/>
      <c r="I76" s="421"/>
      <c r="J76" s="422"/>
      <c r="K76" s="419"/>
      <c r="L76" s="423"/>
      <c r="M76" s="419"/>
      <c r="N76" s="419"/>
    </row>
    <row r="77" spans="1:15" s="394" customFormat="1" ht="15" customHeight="1">
      <c r="A77" s="427"/>
      <c r="B77" s="218"/>
      <c r="C77" s="158"/>
      <c r="D77" s="158"/>
      <c r="E77" s="158"/>
      <c r="F77" s="158"/>
      <c r="G77" s="158"/>
      <c r="H77" s="158"/>
      <c r="I77" s="158"/>
      <c r="J77" s="158"/>
      <c r="K77" s="158"/>
      <c r="L77" s="158"/>
      <c r="M77" s="158"/>
      <c r="N77" s="43" t="s">
        <v>993</v>
      </c>
      <c r="O77" s="394" t="s">
        <v>1383</v>
      </c>
    </row>
    <row r="78" spans="1:15" ht="62.4" customHeight="1">
      <c r="A78" s="953" t="s">
        <v>1253</v>
      </c>
      <c r="B78" s="304" t="s">
        <v>575</v>
      </c>
      <c r="C78" s="11" t="s">
        <v>533</v>
      </c>
      <c r="D78" s="11" t="s">
        <v>534</v>
      </c>
      <c r="E78" s="11" t="s">
        <v>535</v>
      </c>
      <c r="F78" s="11" t="s">
        <v>536</v>
      </c>
      <c r="G78" s="11" t="s">
        <v>537</v>
      </c>
      <c r="H78" s="11" t="s">
        <v>538</v>
      </c>
      <c r="I78" s="11" t="s">
        <v>539</v>
      </c>
      <c r="J78" s="11" t="s">
        <v>554</v>
      </c>
      <c r="K78" s="11" t="s">
        <v>540</v>
      </c>
      <c r="L78" s="11" t="s">
        <v>541</v>
      </c>
      <c r="M78" s="11" t="s">
        <v>542</v>
      </c>
      <c r="N78" s="11" t="s">
        <v>543</v>
      </c>
    </row>
    <row r="79" spans="1:15" ht="13.8" customHeight="1">
      <c r="A79" s="991"/>
      <c r="B79" s="20" t="s">
        <v>58</v>
      </c>
      <c r="C79" s="30" t="s">
        <v>57</v>
      </c>
      <c r="D79" s="30" t="s">
        <v>56</v>
      </c>
      <c r="E79" s="30" t="s">
        <v>59</v>
      </c>
      <c r="F79" s="30" t="s">
        <v>60</v>
      </c>
      <c r="G79" s="30" t="s">
        <v>107</v>
      </c>
      <c r="H79" s="30" t="s">
        <v>108</v>
      </c>
      <c r="I79" s="30" t="s">
        <v>109</v>
      </c>
      <c r="J79" s="30" t="s">
        <v>196</v>
      </c>
      <c r="K79" s="30" t="s">
        <v>197</v>
      </c>
      <c r="L79" s="30" t="s">
        <v>198</v>
      </c>
      <c r="M79" s="30" t="s">
        <v>199</v>
      </c>
      <c r="N79" s="30" t="s">
        <v>200</v>
      </c>
    </row>
    <row r="80" spans="1:15" ht="30" customHeight="1">
      <c r="A80" s="304" t="s">
        <v>1257</v>
      </c>
      <c r="B80" s="291"/>
      <c r="C80" s="291"/>
      <c r="D80" s="291"/>
      <c r="E80" s="291"/>
      <c r="F80" s="291"/>
      <c r="G80" s="291"/>
      <c r="H80" s="291"/>
      <c r="I80" s="291"/>
      <c r="J80" s="291"/>
      <c r="K80" s="291"/>
      <c r="L80" s="291"/>
      <c r="M80" s="291"/>
      <c r="N80" s="291"/>
    </row>
    <row r="81" spans="1:14" ht="13.8" customHeight="1">
      <c r="A81" s="394"/>
      <c r="B81" s="395" t="s">
        <v>544</v>
      </c>
      <c r="C81" s="396">
        <v>1782.3995436300002</v>
      </c>
      <c r="D81" s="396">
        <v>3779.73895511</v>
      </c>
      <c r="E81" s="690">
        <v>0.53682046190021904</v>
      </c>
      <c r="F81" s="396">
        <v>3811.4409207600002</v>
      </c>
      <c r="G81" s="690">
        <v>5.6681556635000002E-4</v>
      </c>
      <c r="H81" s="397">
        <v>1023061</v>
      </c>
      <c r="I81" s="690">
        <v>0.55008922503950997</v>
      </c>
      <c r="J81" s="398">
        <v>0</v>
      </c>
      <c r="K81" s="399">
        <v>321.40439736000002</v>
      </c>
      <c r="L81" s="372">
        <v>8.4326217837823E-2</v>
      </c>
      <c r="M81" s="399">
        <v>1.0627096899999999</v>
      </c>
      <c r="N81" s="399">
        <v>-0.94494122000000003</v>
      </c>
    </row>
    <row r="82" spans="1:14" ht="13.8" customHeight="1">
      <c r="A82" s="394"/>
      <c r="B82" s="395" t="s">
        <v>1388</v>
      </c>
      <c r="C82" s="396">
        <v>1307.5223869400002</v>
      </c>
      <c r="D82" s="396">
        <v>3722.5143704499997</v>
      </c>
      <c r="E82" s="690">
        <v>0.53596270000000501</v>
      </c>
      <c r="F82" s="396">
        <v>3302.6514060500003</v>
      </c>
      <c r="G82" s="690">
        <v>4.4000000000000002E-4</v>
      </c>
      <c r="H82" s="397">
        <v>944798</v>
      </c>
      <c r="I82" s="690">
        <v>0.58652000000000004</v>
      </c>
      <c r="J82" s="398">
        <v>0</v>
      </c>
      <c r="K82" s="399">
        <v>267.98132833</v>
      </c>
      <c r="L82" s="372">
        <v>8.1141269659612006E-2</v>
      </c>
      <c r="M82" s="399">
        <v>0.83948631000000007</v>
      </c>
      <c r="N82" s="399">
        <v>-0.62490197999999997</v>
      </c>
    </row>
    <row r="83" spans="1:14" ht="13.8" customHeight="1">
      <c r="A83" s="394"/>
      <c r="B83" s="395" t="s">
        <v>1395</v>
      </c>
      <c r="C83" s="396">
        <v>474.87715668999999</v>
      </c>
      <c r="D83" s="396">
        <v>57.224584659999998</v>
      </c>
      <c r="E83" s="690">
        <v>0.59261869999914096</v>
      </c>
      <c r="F83" s="396">
        <v>508.78951470999999</v>
      </c>
      <c r="G83" s="690">
        <v>1.39E-3</v>
      </c>
      <c r="H83" s="397">
        <v>78263</v>
      </c>
      <c r="I83" s="690">
        <v>0.31361</v>
      </c>
      <c r="J83" s="398">
        <v>0</v>
      </c>
      <c r="K83" s="399">
        <v>53.423069030000001</v>
      </c>
      <c r="L83" s="372">
        <v>0.105000334097785</v>
      </c>
      <c r="M83" s="399">
        <v>0.22322338</v>
      </c>
      <c r="N83" s="399">
        <v>-0.32003924</v>
      </c>
    </row>
    <row r="84" spans="1:14" ht="13.8" customHeight="1">
      <c r="A84" s="394"/>
      <c r="B84" s="395" t="s">
        <v>545</v>
      </c>
      <c r="C84" s="396">
        <v>1312.1979047300001</v>
      </c>
      <c r="D84" s="396">
        <v>1050.36037173</v>
      </c>
      <c r="E84" s="690">
        <v>0.47883560000004</v>
      </c>
      <c r="F84" s="396">
        <v>1815.1478034000002</v>
      </c>
      <c r="G84" s="690">
        <v>2.1900000000000001E-3</v>
      </c>
      <c r="H84" s="397">
        <v>717793</v>
      </c>
      <c r="I84" s="690">
        <v>0.52419000000000004</v>
      </c>
      <c r="J84" s="398">
        <v>0</v>
      </c>
      <c r="K84" s="399">
        <v>435.42301806</v>
      </c>
      <c r="L84" s="372">
        <v>0.23988295456953901</v>
      </c>
      <c r="M84" s="399">
        <v>2.09616639</v>
      </c>
      <c r="N84" s="399">
        <v>-1.7583422799999999</v>
      </c>
    </row>
    <row r="85" spans="1:14" ht="13.8" customHeight="1">
      <c r="A85" s="394"/>
      <c r="B85" s="395" t="s">
        <v>546</v>
      </c>
      <c r="C85" s="396">
        <v>1978.7142645500001</v>
      </c>
      <c r="D85" s="396">
        <v>639.63556238000001</v>
      </c>
      <c r="E85" s="690">
        <v>0.69278530000000504</v>
      </c>
      <c r="F85" s="396">
        <v>2421.8443501500001</v>
      </c>
      <c r="G85" s="690">
        <v>3.7200000000000002E-3</v>
      </c>
      <c r="H85" s="397">
        <v>454437</v>
      </c>
      <c r="I85" s="690">
        <v>0.38536999999999999</v>
      </c>
      <c r="J85" s="398">
        <v>0</v>
      </c>
      <c r="K85" s="399">
        <v>598.17001761000006</v>
      </c>
      <c r="L85" s="372">
        <v>0.24698945560764499</v>
      </c>
      <c r="M85" s="399">
        <v>3.5032402999999999</v>
      </c>
      <c r="N85" s="399">
        <v>-3.01673166</v>
      </c>
    </row>
    <row r="86" spans="1:14" ht="13.8" customHeight="1">
      <c r="A86" s="394"/>
      <c r="B86" s="395" t="s">
        <v>547</v>
      </c>
      <c r="C86" s="396">
        <v>2193.67130679</v>
      </c>
      <c r="D86" s="396">
        <v>400.56247156000001</v>
      </c>
      <c r="E86" s="690">
        <v>0.56158629999991105</v>
      </c>
      <c r="F86" s="396">
        <v>2418.6216908200004</v>
      </c>
      <c r="G86" s="690">
        <v>6.5700000000000003E-3</v>
      </c>
      <c r="H86" s="397">
        <v>461540</v>
      </c>
      <c r="I86" s="690">
        <v>0.53869999999999996</v>
      </c>
      <c r="J86" s="398">
        <v>0</v>
      </c>
      <c r="K86" s="399">
        <v>1163.36247028</v>
      </c>
      <c r="L86" s="372">
        <v>0.48100224797272001</v>
      </c>
      <c r="M86" s="399">
        <v>8.8581247400000009</v>
      </c>
      <c r="N86" s="399">
        <v>-8.1686530699999995</v>
      </c>
    </row>
    <row r="87" spans="1:14" ht="13.8" customHeight="1">
      <c r="A87" s="394"/>
      <c r="B87" s="395" t="s">
        <v>548</v>
      </c>
      <c r="C87" s="396">
        <v>3723.46212965</v>
      </c>
      <c r="D87" s="396">
        <v>592.80453983000007</v>
      </c>
      <c r="E87" s="690">
        <v>0.67638828324288103</v>
      </c>
      <c r="F87" s="396">
        <v>4124.4281710599998</v>
      </c>
      <c r="G87" s="690">
        <v>1.3299079233075E-2</v>
      </c>
      <c r="H87" s="397">
        <v>464699</v>
      </c>
      <c r="I87" s="690">
        <v>0.51091792670955904</v>
      </c>
      <c r="J87" s="398">
        <v>0</v>
      </c>
      <c r="K87" s="399">
        <v>2512.5427466700003</v>
      </c>
      <c r="L87" s="372">
        <v>0.60918572041085195</v>
      </c>
      <c r="M87" s="399">
        <v>29.176178520000001</v>
      </c>
      <c r="N87" s="399">
        <v>-33.548758720000002</v>
      </c>
    </row>
    <row r="88" spans="1:14" ht="13.8" customHeight="1">
      <c r="A88" s="394"/>
      <c r="B88" s="395" t="s">
        <v>1389</v>
      </c>
      <c r="C88" s="396">
        <v>3557.7000161799997</v>
      </c>
      <c r="D88" s="396">
        <v>546.91492703999995</v>
      </c>
      <c r="E88" s="690">
        <v>0.653902700000075</v>
      </c>
      <c r="F88" s="396">
        <v>3915.32916196</v>
      </c>
      <c r="G88" s="690">
        <v>1.2930000000000001E-2</v>
      </c>
      <c r="H88" s="397">
        <v>450677</v>
      </c>
      <c r="I88" s="690">
        <v>0.51888000000000001</v>
      </c>
      <c r="J88" s="398">
        <v>0</v>
      </c>
      <c r="K88" s="399">
        <v>2408.9347506899999</v>
      </c>
      <c r="L88" s="372">
        <v>0.61525727494239502</v>
      </c>
      <c r="M88" s="399">
        <v>27.647135579999997</v>
      </c>
      <c r="N88" s="399">
        <v>-31.561075859999999</v>
      </c>
    </row>
    <row r="89" spans="1:14" ht="13.8" customHeight="1">
      <c r="A89" s="394"/>
      <c r="B89" s="395" t="s">
        <v>1390</v>
      </c>
      <c r="C89" s="396">
        <v>165.76211347</v>
      </c>
      <c r="D89" s="396">
        <v>45.889612790000001</v>
      </c>
      <c r="E89" s="690">
        <v>0.94437269999897999</v>
      </c>
      <c r="F89" s="396">
        <v>209.09900909999999</v>
      </c>
      <c r="G89" s="690">
        <v>2.0209999999999999E-2</v>
      </c>
      <c r="H89" s="397">
        <v>14022</v>
      </c>
      <c r="I89" s="690">
        <v>0.36182999999999998</v>
      </c>
      <c r="J89" s="398">
        <v>0</v>
      </c>
      <c r="K89" s="399">
        <v>103.60799598</v>
      </c>
      <c r="L89" s="372">
        <v>0.49549730735668002</v>
      </c>
      <c r="M89" s="399">
        <v>1.5290429399999999</v>
      </c>
      <c r="N89" s="399">
        <v>-1.9876828600000001</v>
      </c>
    </row>
    <row r="90" spans="1:14" ht="13.8" customHeight="1">
      <c r="A90" s="394"/>
      <c r="B90" s="395" t="s">
        <v>549</v>
      </c>
      <c r="C90" s="396">
        <v>1521.0820238800002</v>
      </c>
      <c r="D90" s="396">
        <v>191.02598383</v>
      </c>
      <c r="E90" s="690">
        <v>0.60838469346204405</v>
      </c>
      <c r="F90" s="396">
        <v>1637.2993093699999</v>
      </c>
      <c r="G90" s="690">
        <v>4.8543408947029E-2</v>
      </c>
      <c r="H90" s="397">
        <v>434946</v>
      </c>
      <c r="I90" s="690">
        <v>0.54120104915168599</v>
      </c>
      <c r="J90" s="398">
        <v>0</v>
      </c>
      <c r="K90" s="399">
        <v>1398.00455747</v>
      </c>
      <c r="L90" s="372">
        <v>0.85384788808585299</v>
      </c>
      <c r="M90" s="399">
        <v>44.4842218</v>
      </c>
      <c r="N90" s="399">
        <v>-60.051352219999998</v>
      </c>
    </row>
    <row r="91" spans="1:14" ht="13.8" customHeight="1">
      <c r="A91" s="394"/>
      <c r="B91" s="395" t="s">
        <v>1391</v>
      </c>
      <c r="C91" s="396">
        <v>782.84985177999999</v>
      </c>
      <c r="D91" s="396">
        <v>146.96171939999999</v>
      </c>
      <c r="E91" s="690">
        <v>0.600701599999789</v>
      </c>
      <c r="F91" s="396">
        <v>871.12999417999993</v>
      </c>
      <c r="G91" s="690">
        <v>3.4139999999999997E-2</v>
      </c>
      <c r="H91" s="397">
        <v>122460</v>
      </c>
      <c r="I91" s="690">
        <v>0.54764000000000002</v>
      </c>
      <c r="J91" s="398">
        <v>0</v>
      </c>
      <c r="K91" s="399">
        <v>735.78628692999996</v>
      </c>
      <c r="L91" s="372">
        <v>0.84463431617068796</v>
      </c>
      <c r="M91" s="399">
        <v>18.16484754</v>
      </c>
      <c r="N91" s="399">
        <v>-21.12068021</v>
      </c>
    </row>
    <row r="92" spans="1:14" ht="13.8" customHeight="1">
      <c r="A92" s="394"/>
      <c r="B92" s="395" t="s">
        <v>1392</v>
      </c>
      <c r="C92" s="396">
        <v>738.23217210000007</v>
      </c>
      <c r="D92" s="396">
        <v>44.064264430000001</v>
      </c>
      <c r="E92" s="690">
        <v>0.63400909999940303</v>
      </c>
      <c r="F92" s="396">
        <v>766.16931519000002</v>
      </c>
      <c r="G92" s="690">
        <v>6.4920000000000005E-2</v>
      </c>
      <c r="H92" s="397">
        <v>312486</v>
      </c>
      <c r="I92" s="690">
        <v>0.53388000000000002</v>
      </c>
      <c r="J92" s="398">
        <v>0</v>
      </c>
      <c r="K92" s="399">
        <v>662.21827053999993</v>
      </c>
      <c r="L92" s="372">
        <v>0.86432366503189795</v>
      </c>
      <c r="M92" s="399">
        <v>26.31937426</v>
      </c>
      <c r="N92" s="399">
        <v>-38.930672009999995</v>
      </c>
    </row>
    <row r="93" spans="1:14" ht="13.8" customHeight="1">
      <c r="A93" s="394"/>
      <c r="B93" s="395" t="s">
        <v>550</v>
      </c>
      <c r="C93" s="396">
        <v>649.27841974</v>
      </c>
      <c r="D93" s="396">
        <v>39.031859850000004</v>
      </c>
      <c r="E93" s="690">
        <v>0.64547634058488201</v>
      </c>
      <c r="F93" s="396">
        <v>674.47256009</v>
      </c>
      <c r="G93" s="690">
        <v>0.223794183485403</v>
      </c>
      <c r="H93" s="397">
        <v>288736</v>
      </c>
      <c r="I93" s="690">
        <v>0.58494469257382398</v>
      </c>
      <c r="J93" s="398">
        <v>0</v>
      </c>
      <c r="K93" s="399">
        <v>925.13799777999998</v>
      </c>
      <c r="L93" s="372">
        <v>1.3716466058404979</v>
      </c>
      <c r="M93" s="399">
        <v>97.812090689999991</v>
      </c>
      <c r="N93" s="399">
        <v>-108.35622637</v>
      </c>
    </row>
    <row r="94" spans="1:14" ht="13.8" customHeight="1">
      <c r="A94" s="394"/>
      <c r="B94" s="395" t="s">
        <v>1393</v>
      </c>
      <c r="C94" s="396">
        <v>365.36194301</v>
      </c>
      <c r="D94" s="396">
        <v>21.374542120000001</v>
      </c>
      <c r="E94" s="690">
        <v>0.61628369999909005</v>
      </c>
      <c r="F94" s="396">
        <v>378.53472379999999</v>
      </c>
      <c r="G94" s="690">
        <v>0.13088</v>
      </c>
      <c r="H94" s="397">
        <v>58131</v>
      </c>
      <c r="I94" s="690">
        <v>0.56084999999999996</v>
      </c>
      <c r="J94" s="398">
        <v>0</v>
      </c>
      <c r="K94" s="399">
        <v>426.36428881000001</v>
      </c>
      <c r="L94" s="372">
        <v>1.126354498022937</v>
      </c>
      <c r="M94" s="399">
        <v>29.214768600000003</v>
      </c>
      <c r="N94" s="399">
        <v>-35.943800369999998</v>
      </c>
    </row>
    <row r="95" spans="1:14" ht="13.8" customHeight="1">
      <c r="A95" s="394"/>
      <c r="B95" s="400" t="s">
        <v>1394</v>
      </c>
      <c r="C95" s="396">
        <v>156.26772671999998</v>
      </c>
      <c r="D95" s="396">
        <v>6.5278504900000005</v>
      </c>
      <c r="E95" s="690">
        <v>0.80986539999631701</v>
      </c>
      <c r="F95" s="396">
        <v>161.55440680000001</v>
      </c>
      <c r="G95" s="690">
        <v>0.26228000000000001</v>
      </c>
      <c r="H95" s="397">
        <v>120661</v>
      </c>
      <c r="I95" s="690">
        <v>0.61456999999999995</v>
      </c>
      <c r="J95" s="398">
        <v>0</v>
      </c>
      <c r="K95" s="399">
        <v>267.47614677000001</v>
      </c>
      <c r="L95" s="372">
        <v>1.655641291797928</v>
      </c>
      <c r="M95" s="399">
        <v>28.97731345</v>
      </c>
      <c r="N95" s="399">
        <v>-32.766397179999998</v>
      </c>
    </row>
    <row r="96" spans="1:14" ht="13.8" customHeight="1">
      <c r="A96" s="394"/>
      <c r="B96" s="395" t="s">
        <v>1396</v>
      </c>
      <c r="C96" s="396">
        <v>127.64875001</v>
      </c>
      <c r="D96" s="396">
        <v>11.12946724</v>
      </c>
      <c r="E96" s="690">
        <v>0.60512150000272602</v>
      </c>
      <c r="F96" s="396">
        <v>134.38342949</v>
      </c>
      <c r="G96" s="690">
        <v>0.43924999999999997</v>
      </c>
      <c r="H96" s="397">
        <v>109944</v>
      </c>
      <c r="I96" s="690">
        <v>0.61719999999999997</v>
      </c>
      <c r="J96" s="398">
        <v>0</v>
      </c>
      <c r="K96" s="399">
        <v>231.29756219999999</v>
      </c>
      <c r="L96" s="372">
        <v>1.7211762125568599</v>
      </c>
      <c r="M96" s="399">
        <v>39.620008640000002</v>
      </c>
      <c r="N96" s="399">
        <v>-39.646028819999998</v>
      </c>
    </row>
    <row r="97" spans="1:15" ht="13.8" customHeight="1">
      <c r="A97" s="394"/>
      <c r="B97" s="395" t="s">
        <v>551</v>
      </c>
      <c r="C97" s="396">
        <v>603.47812769000006</v>
      </c>
      <c r="D97" s="396">
        <v>9.2103066499999997</v>
      </c>
      <c r="E97" s="690">
        <v>0.44134889999563698</v>
      </c>
      <c r="F97" s="396">
        <v>607.54308615000002</v>
      </c>
      <c r="G97" s="690">
        <v>1</v>
      </c>
      <c r="H97" s="397">
        <v>92226</v>
      </c>
      <c r="I97" s="690">
        <v>0.67374999999999996</v>
      </c>
      <c r="J97" s="398">
        <v>0</v>
      </c>
      <c r="K97" s="399">
        <v>156.11075865000001</v>
      </c>
      <c r="L97" s="372">
        <v>0.25695421807739399</v>
      </c>
      <c r="M97" s="399">
        <v>396.93993986999999</v>
      </c>
      <c r="N97" s="399">
        <v>-442.08172717000002</v>
      </c>
    </row>
    <row r="98" spans="1:15" ht="19.2" customHeight="1">
      <c r="A98" s="415" t="s">
        <v>552</v>
      </c>
      <c r="B98" s="412"/>
      <c r="C98" s="401">
        <v>13764.28372066</v>
      </c>
      <c r="D98" s="401">
        <v>6702.3700509399996</v>
      </c>
      <c r="E98" s="691">
        <v>0</v>
      </c>
      <c r="F98" s="401">
        <v>17510.797891800001</v>
      </c>
      <c r="G98" s="135">
        <v>0</v>
      </c>
      <c r="H98" s="403">
        <v>3937438</v>
      </c>
      <c r="I98" s="135">
        <v>0</v>
      </c>
      <c r="J98" s="404">
        <v>0</v>
      </c>
      <c r="K98" s="401">
        <v>7510.1559638799999</v>
      </c>
      <c r="L98" s="372">
        <v>0.42888713639924297</v>
      </c>
      <c r="M98" s="401">
        <v>583.93267200000003</v>
      </c>
      <c r="N98" s="401">
        <v>-657.92673271000001</v>
      </c>
    </row>
    <row r="99" spans="1:15" ht="19.2" customHeight="1">
      <c r="A99" s="413" t="s">
        <v>553</v>
      </c>
      <c r="B99" s="414"/>
      <c r="C99" s="401">
        <v>88061.716086229993</v>
      </c>
      <c r="D99" s="401">
        <v>11052.346879780001</v>
      </c>
      <c r="E99" s="402">
        <v>0</v>
      </c>
      <c r="F99" s="401">
        <v>94107.820726499995</v>
      </c>
      <c r="G99" s="405"/>
      <c r="H99" s="401">
        <v>4938530</v>
      </c>
      <c r="I99" s="405"/>
      <c r="J99" s="404">
        <v>0</v>
      </c>
      <c r="K99" s="401">
        <v>23527.310948689999</v>
      </c>
      <c r="L99" s="372">
        <v>0.25000378041976001</v>
      </c>
      <c r="M99" s="401">
        <v>1286.2615906400001</v>
      </c>
      <c r="N99" s="401">
        <v>-1377.69749351</v>
      </c>
    </row>
    <row r="100" spans="1:15" ht="30" customHeight="1">
      <c r="A100" s="425"/>
      <c r="B100" s="426"/>
      <c r="C100" s="419"/>
      <c r="D100" s="419"/>
      <c r="E100" s="420"/>
      <c r="F100" s="419"/>
      <c r="G100" s="421"/>
      <c r="H100" s="419"/>
      <c r="I100" s="421"/>
      <c r="J100" s="422"/>
      <c r="K100" s="419"/>
      <c r="L100" s="423"/>
      <c r="M100" s="419"/>
      <c r="N100" s="419"/>
    </row>
    <row r="101" spans="1:15" ht="15" customHeight="1">
      <c r="A101" s="427"/>
      <c r="B101" s="218"/>
      <c r="N101" s="43" t="s">
        <v>993</v>
      </c>
      <c r="O101" s="158" t="s">
        <v>1384</v>
      </c>
    </row>
    <row r="102" spans="1:15" ht="62.4" customHeight="1">
      <c r="A102" s="953" t="s">
        <v>1258</v>
      </c>
      <c r="B102" s="304" t="s">
        <v>575</v>
      </c>
      <c r="C102" s="11" t="s">
        <v>533</v>
      </c>
      <c r="D102" s="11" t="s">
        <v>534</v>
      </c>
      <c r="E102" s="11" t="s">
        <v>535</v>
      </c>
      <c r="F102" s="11" t="s">
        <v>536</v>
      </c>
      <c r="G102" s="11" t="s">
        <v>537</v>
      </c>
      <c r="H102" s="11" t="s">
        <v>538</v>
      </c>
      <c r="I102" s="11" t="s">
        <v>539</v>
      </c>
      <c r="J102" s="11" t="s">
        <v>554</v>
      </c>
      <c r="K102" s="11" t="s">
        <v>540</v>
      </c>
      <c r="L102" s="11" t="s">
        <v>541</v>
      </c>
      <c r="M102" s="11" t="s">
        <v>542</v>
      </c>
      <c r="N102" s="11" t="s">
        <v>543</v>
      </c>
    </row>
    <row r="103" spans="1:15" ht="13.8" customHeight="1">
      <c r="A103" s="991"/>
      <c r="B103" s="20" t="s">
        <v>58</v>
      </c>
      <c r="C103" s="30" t="s">
        <v>57</v>
      </c>
      <c r="D103" s="30" t="s">
        <v>56</v>
      </c>
      <c r="E103" s="30" t="s">
        <v>59</v>
      </c>
      <c r="F103" s="30" t="s">
        <v>60</v>
      </c>
      <c r="G103" s="30" t="s">
        <v>107</v>
      </c>
      <c r="H103" s="30" t="s">
        <v>108</v>
      </c>
      <c r="I103" s="30" t="s">
        <v>109</v>
      </c>
      <c r="J103" s="30" t="s">
        <v>196</v>
      </c>
      <c r="K103" s="30" t="s">
        <v>197</v>
      </c>
      <c r="L103" s="30" t="s">
        <v>198</v>
      </c>
      <c r="M103" s="30" t="s">
        <v>199</v>
      </c>
      <c r="N103" s="30" t="s">
        <v>200</v>
      </c>
    </row>
    <row r="104" spans="1:15" ht="30" customHeight="1">
      <c r="A104" s="304" t="s">
        <v>1259</v>
      </c>
      <c r="B104" s="291"/>
      <c r="C104" s="291"/>
      <c r="D104" s="291"/>
      <c r="E104" s="291"/>
      <c r="F104" s="291"/>
      <c r="G104" s="291"/>
      <c r="H104" s="291"/>
      <c r="I104" s="291"/>
      <c r="J104" s="291"/>
      <c r="K104" s="291"/>
      <c r="L104" s="291"/>
      <c r="M104" s="291"/>
      <c r="N104" s="291"/>
    </row>
    <row r="105" spans="1:15" ht="13.8" customHeight="1">
      <c r="A105" s="394"/>
      <c r="B105" s="395" t="s">
        <v>544</v>
      </c>
      <c r="C105" s="396">
        <v>2875.7437198000002</v>
      </c>
      <c r="D105" s="396">
        <v>161.93821237999998</v>
      </c>
      <c r="E105" s="690">
        <v>0.30914110000008099</v>
      </c>
      <c r="F105" s="396">
        <v>4168.9822720299999</v>
      </c>
      <c r="G105" s="690">
        <v>4.2000000000000002E-4</v>
      </c>
      <c r="H105" s="397">
        <v>91</v>
      </c>
      <c r="I105" s="690">
        <v>0.45</v>
      </c>
      <c r="J105" s="398">
        <v>2.5013700000000001</v>
      </c>
      <c r="K105" s="399">
        <v>731.21848920000002</v>
      </c>
      <c r="L105" s="372">
        <v>0.175394962484201</v>
      </c>
      <c r="M105" s="399">
        <v>0.78956018000000006</v>
      </c>
      <c r="N105" s="399">
        <v>-0.39126573999999997</v>
      </c>
    </row>
    <row r="106" spans="1:15" ht="13.8" customHeight="1">
      <c r="A106" s="394"/>
      <c r="B106" s="395" t="s">
        <v>1388</v>
      </c>
      <c r="C106" s="396">
        <v>2875.7437198000002</v>
      </c>
      <c r="D106" s="396">
        <v>161.93821237999998</v>
      </c>
      <c r="E106" s="690">
        <v>0.30914110000008099</v>
      </c>
      <c r="F106" s="396">
        <v>4168.9822720299999</v>
      </c>
      <c r="G106" s="690">
        <v>4.2000000000000002E-4</v>
      </c>
      <c r="H106" s="397">
        <v>91</v>
      </c>
      <c r="I106" s="690">
        <v>0.45</v>
      </c>
      <c r="J106" s="398">
        <v>2.5013700000000001</v>
      </c>
      <c r="K106" s="399">
        <v>731.21848920000002</v>
      </c>
      <c r="L106" s="372">
        <v>0.175394962484201</v>
      </c>
      <c r="M106" s="399">
        <v>0.78956018000000006</v>
      </c>
      <c r="N106" s="399">
        <v>-0.39126573999999997</v>
      </c>
    </row>
    <row r="107" spans="1:15" ht="13.8" customHeight="1">
      <c r="A107" s="394"/>
      <c r="B107" s="395" t="s">
        <v>1395</v>
      </c>
      <c r="C107" s="396">
        <v>0</v>
      </c>
      <c r="D107" s="396">
        <v>0</v>
      </c>
      <c r="E107" s="690">
        <v>0</v>
      </c>
      <c r="F107" s="396">
        <v>0</v>
      </c>
      <c r="G107" s="690">
        <v>0</v>
      </c>
      <c r="H107" s="397">
        <v>0</v>
      </c>
      <c r="I107" s="690">
        <v>0</v>
      </c>
      <c r="J107" s="398">
        <v>0</v>
      </c>
      <c r="K107" s="399">
        <v>0</v>
      </c>
      <c r="L107" s="372">
        <v>0</v>
      </c>
      <c r="M107" s="399">
        <v>0</v>
      </c>
      <c r="N107" s="399">
        <v>0</v>
      </c>
    </row>
    <row r="108" spans="1:15" ht="13.8" customHeight="1">
      <c r="A108" s="394"/>
      <c r="B108" s="395" t="s">
        <v>545</v>
      </c>
      <c r="C108" s="396">
        <v>194.19654893000001</v>
      </c>
      <c r="D108" s="396">
        <v>98.719884950000008</v>
      </c>
      <c r="E108" s="690">
        <v>0.75</v>
      </c>
      <c r="F108" s="396">
        <v>112.12826479</v>
      </c>
      <c r="G108" s="690">
        <v>1.5399999999999999E-3</v>
      </c>
      <c r="H108" s="397">
        <v>45</v>
      </c>
      <c r="I108" s="690">
        <v>0.45</v>
      </c>
      <c r="J108" s="398">
        <v>2.5013700000000001</v>
      </c>
      <c r="K108" s="399">
        <v>45.085711740000001</v>
      </c>
      <c r="L108" s="372">
        <v>0.40209051504042298</v>
      </c>
      <c r="M108" s="399">
        <v>7.7527250000000006E-2</v>
      </c>
      <c r="N108" s="399">
        <v>-0.13897251999999999</v>
      </c>
    </row>
    <row r="109" spans="1:15" ht="13.8" customHeight="1">
      <c r="A109" s="394"/>
      <c r="B109" s="395" t="s">
        <v>546</v>
      </c>
      <c r="C109" s="396">
        <v>1.5307306000000001</v>
      </c>
      <c r="D109" s="396">
        <v>0</v>
      </c>
      <c r="E109" s="690">
        <v>0</v>
      </c>
      <c r="F109" s="396">
        <v>3.05380188</v>
      </c>
      <c r="G109" s="690">
        <v>3.4099999999999998E-3</v>
      </c>
      <c r="H109" s="397">
        <v>34</v>
      </c>
      <c r="I109" s="690">
        <v>0.45</v>
      </c>
      <c r="J109" s="398">
        <v>2.5013700000000001</v>
      </c>
      <c r="K109" s="399">
        <v>1.72289644</v>
      </c>
      <c r="L109" s="372">
        <v>0.56418081712622403</v>
      </c>
      <c r="M109" s="399">
        <v>4.6893500000000001E-3</v>
      </c>
      <c r="N109" s="399">
        <v>-2.6000999999999997E-4</v>
      </c>
    </row>
    <row r="110" spans="1:15" ht="13.8" customHeight="1">
      <c r="A110" s="394"/>
      <c r="B110" s="395" t="s">
        <v>547</v>
      </c>
      <c r="C110" s="396">
        <v>66.349110690000003</v>
      </c>
      <c r="D110" s="396">
        <v>0</v>
      </c>
      <c r="E110" s="690">
        <v>0</v>
      </c>
      <c r="F110" s="396">
        <v>60.548037299999997</v>
      </c>
      <c r="G110" s="690">
        <v>7.1000000000000004E-3</v>
      </c>
      <c r="H110" s="397">
        <v>23</v>
      </c>
      <c r="I110" s="690">
        <v>0.45</v>
      </c>
      <c r="J110" s="398">
        <v>2.5013700000000001</v>
      </c>
      <c r="K110" s="399">
        <v>51.956801909999996</v>
      </c>
      <c r="L110" s="372">
        <v>0.85810877159514498</v>
      </c>
      <c r="M110" s="399">
        <v>0.19336702</v>
      </c>
      <c r="N110" s="399">
        <v>-0.18890825</v>
      </c>
    </row>
    <row r="111" spans="1:15" ht="13.8" customHeight="1">
      <c r="A111" s="394"/>
      <c r="B111" s="395" t="s">
        <v>548</v>
      </c>
      <c r="C111" s="396">
        <v>131.52853281999998</v>
      </c>
      <c r="D111" s="396">
        <v>48.786296</v>
      </c>
      <c r="E111" s="690">
        <v>0.75</v>
      </c>
      <c r="F111" s="396">
        <v>32.547580029999999</v>
      </c>
      <c r="G111" s="690">
        <v>1.3312630506347E-2</v>
      </c>
      <c r="H111" s="397">
        <v>34</v>
      </c>
      <c r="I111" s="690">
        <v>0.45</v>
      </c>
      <c r="J111" s="398">
        <v>2.5013700000000001</v>
      </c>
      <c r="K111" s="399">
        <v>34.854063859999997</v>
      </c>
      <c r="L111" s="372">
        <v>1.070864986824644</v>
      </c>
      <c r="M111" s="399">
        <v>0.19497267000000001</v>
      </c>
      <c r="N111" s="399">
        <v>-2.88135385</v>
      </c>
    </row>
    <row r="112" spans="1:15" ht="13.8" customHeight="1">
      <c r="A112" s="394"/>
      <c r="B112" s="395" t="s">
        <v>1389</v>
      </c>
      <c r="C112" s="396">
        <v>70.58970862999999</v>
      </c>
      <c r="D112" s="396">
        <v>48.786296</v>
      </c>
      <c r="E112" s="690">
        <v>0.75</v>
      </c>
      <c r="F112" s="396">
        <v>29.850932050000001</v>
      </c>
      <c r="G112" s="690">
        <v>1.2330000000000001E-2</v>
      </c>
      <c r="H112" s="397">
        <v>23</v>
      </c>
      <c r="I112" s="690">
        <v>0.45</v>
      </c>
      <c r="J112" s="398">
        <v>2.5013700000000001</v>
      </c>
      <c r="K112" s="399">
        <v>31.393550770000001</v>
      </c>
      <c r="L112" s="372">
        <v>1.0516774054966229</v>
      </c>
      <c r="M112" s="399">
        <v>0.16561496000000001</v>
      </c>
      <c r="N112" s="399">
        <v>-1.0452585400000001</v>
      </c>
    </row>
    <row r="113" spans="1:15" ht="13.8" customHeight="1">
      <c r="A113" s="394"/>
      <c r="B113" s="395" t="s">
        <v>1390</v>
      </c>
      <c r="C113" s="396">
        <v>60.938824189999998</v>
      </c>
      <c r="D113" s="396">
        <v>0</v>
      </c>
      <c r="E113" s="690">
        <v>0</v>
      </c>
      <c r="F113" s="396">
        <v>2.6966479799999998</v>
      </c>
      <c r="G113" s="690">
        <v>2.419E-2</v>
      </c>
      <c r="H113" s="397">
        <v>11</v>
      </c>
      <c r="I113" s="690">
        <v>0.45</v>
      </c>
      <c r="J113" s="398">
        <v>2.5013700000000001</v>
      </c>
      <c r="K113" s="399">
        <v>3.4605130900000001</v>
      </c>
      <c r="L113" s="372">
        <v>1.283264673648653</v>
      </c>
      <c r="M113" s="399">
        <v>2.9357709999999999E-2</v>
      </c>
      <c r="N113" s="399">
        <v>-1.8360953100000001</v>
      </c>
    </row>
    <row r="114" spans="1:15" ht="13.8" customHeight="1">
      <c r="A114" s="394"/>
      <c r="B114" s="395" t="s">
        <v>549</v>
      </c>
      <c r="C114" s="396">
        <v>7.7911282999999996</v>
      </c>
      <c r="D114" s="396">
        <v>0</v>
      </c>
      <c r="E114" s="690">
        <v>0</v>
      </c>
      <c r="F114" s="396">
        <v>2.8107760900000001</v>
      </c>
      <c r="G114" s="690">
        <v>5.6579349352406001E-2</v>
      </c>
      <c r="H114" s="397">
        <v>47</v>
      </c>
      <c r="I114" s="690">
        <v>0.45</v>
      </c>
      <c r="J114" s="398">
        <v>2.5013700000000001</v>
      </c>
      <c r="K114" s="399">
        <v>4.6419451699999996</v>
      </c>
      <c r="L114" s="372">
        <v>1.651481662489878</v>
      </c>
      <c r="M114" s="399">
        <v>7.1566869999999991E-2</v>
      </c>
      <c r="N114" s="399">
        <v>-0.86676038</v>
      </c>
    </row>
    <row r="115" spans="1:15" ht="13.8" customHeight="1">
      <c r="A115" s="394"/>
      <c r="B115" s="395" t="s">
        <v>1391</v>
      </c>
      <c r="C115" s="396">
        <v>1.23098215</v>
      </c>
      <c r="D115" s="396">
        <v>0</v>
      </c>
      <c r="E115" s="690">
        <v>0</v>
      </c>
      <c r="F115" s="396">
        <v>1.23098215</v>
      </c>
      <c r="G115" s="690">
        <v>4.0189999999999997E-2</v>
      </c>
      <c r="H115" s="397">
        <v>19</v>
      </c>
      <c r="I115" s="690">
        <v>0.45</v>
      </c>
      <c r="J115" s="398">
        <v>2.5013700000000001</v>
      </c>
      <c r="K115" s="399">
        <v>1.8238866499999999</v>
      </c>
      <c r="L115" s="372">
        <v>1.48165158203147</v>
      </c>
      <c r="M115" s="399">
        <v>2.2262529999999999E-2</v>
      </c>
      <c r="N115" s="399">
        <v>0</v>
      </c>
    </row>
    <row r="116" spans="1:15" ht="13.8" customHeight="1">
      <c r="A116" s="394"/>
      <c r="B116" s="395" t="s">
        <v>1392</v>
      </c>
      <c r="C116" s="396">
        <v>6.5601461500000005</v>
      </c>
      <c r="D116" s="396">
        <v>0</v>
      </c>
      <c r="E116" s="690">
        <v>0</v>
      </c>
      <c r="F116" s="396">
        <v>1.5797939399999998</v>
      </c>
      <c r="G116" s="690">
        <v>6.9349999999999995E-2</v>
      </c>
      <c r="H116" s="397">
        <v>28</v>
      </c>
      <c r="I116" s="690">
        <v>0.45</v>
      </c>
      <c r="J116" s="398">
        <v>2.5013700000000001</v>
      </c>
      <c r="K116" s="399">
        <v>2.8180585200000001</v>
      </c>
      <c r="L116" s="372">
        <v>1.7838139827273931</v>
      </c>
      <c r="M116" s="399">
        <v>4.9304339999999995E-2</v>
      </c>
      <c r="N116" s="399">
        <v>-0.86676038</v>
      </c>
    </row>
    <row r="117" spans="1:15" ht="13.8" customHeight="1">
      <c r="A117" s="394"/>
      <c r="B117" s="395" t="s">
        <v>550</v>
      </c>
      <c r="C117" s="396">
        <v>24.9046153</v>
      </c>
      <c r="D117" s="396">
        <v>0</v>
      </c>
      <c r="E117" s="690">
        <v>0</v>
      </c>
      <c r="F117" s="396">
        <v>1.2721153000000001</v>
      </c>
      <c r="G117" s="690">
        <v>0.21778</v>
      </c>
      <c r="H117" s="397">
        <v>34</v>
      </c>
      <c r="I117" s="690">
        <v>0.45</v>
      </c>
      <c r="J117" s="398">
        <v>2.5013700000000001</v>
      </c>
      <c r="K117" s="399">
        <v>3.26361071</v>
      </c>
      <c r="L117" s="372">
        <v>2.5654991414693309</v>
      </c>
      <c r="M117" s="399">
        <v>0.12466993</v>
      </c>
      <c r="N117" s="399">
        <v>-6.1911642599999999</v>
      </c>
    </row>
    <row r="118" spans="1:15" ht="13.8" customHeight="1">
      <c r="A118" s="394"/>
      <c r="B118" s="395" t="s">
        <v>1393</v>
      </c>
      <c r="C118" s="396">
        <v>0</v>
      </c>
      <c r="D118" s="396">
        <v>0</v>
      </c>
      <c r="E118" s="690">
        <v>0</v>
      </c>
      <c r="F118" s="396">
        <v>0</v>
      </c>
      <c r="G118" s="690">
        <v>0</v>
      </c>
      <c r="H118" s="397">
        <v>0</v>
      </c>
      <c r="I118" s="690">
        <v>0</v>
      </c>
      <c r="J118" s="398">
        <v>0</v>
      </c>
      <c r="K118" s="399">
        <v>0</v>
      </c>
      <c r="L118" s="372">
        <v>0</v>
      </c>
      <c r="M118" s="399">
        <v>0</v>
      </c>
      <c r="N118" s="399">
        <v>0</v>
      </c>
    </row>
    <row r="119" spans="1:15" ht="13.8" customHeight="1">
      <c r="A119" s="394"/>
      <c r="B119" s="400" t="s">
        <v>1394</v>
      </c>
      <c r="C119" s="396">
        <v>24.9046153</v>
      </c>
      <c r="D119" s="396">
        <v>0</v>
      </c>
      <c r="E119" s="690">
        <v>0</v>
      </c>
      <c r="F119" s="396">
        <v>1.2721153000000001</v>
      </c>
      <c r="G119" s="690">
        <v>0.21778</v>
      </c>
      <c r="H119" s="397">
        <v>34</v>
      </c>
      <c r="I119" s="690">
        <v>0.45</v>
      </c>
      <c r="J119" s="398">
        <v>2.5013700000000001</v>
      </c>
      <c r="K119" s="399">
        <v>3.26361071</v>
      </c>
      <c r="L119" s="372">
        <v>2.5654991414693309</v>
      </c>
      <c r="M119" s="399">
        <v>0.12466993</v>
      </c>
      <c r="N119" s="399">
        <v>-6.1911642599999999</v>
      </c>
    </row>
    <row r="120" spans="1:15" ht="13.8" customHeight="1">
      <c r="A120" s="394"/>
      <c r="B120" s="395" t="s">
        <v>1396</v>
      </c>
      <c r="C120" s="396">
        <v>0</v>
      </c>
      <c r="D120" s="396">
        <v>0</v>
      </c>
      <c r="E120" s="690">
        <v>0</v>
      </c>
      <c r="F120" s="396">
        <v>0</v>
      </c>
      <c r="G120" s="690">
        <v>0</v>
      </c>
      <c r="H120" s="397">
        <v>0</v>
      </c>
      <c r="I120" s="690">
        <v>0</v>
      </c>
      <c r="J120" s="398">
        <v>0</v>
      </c>
      <c r="K120" s="399">
        <v>0</v>
      </c>
      <c r="L120" s="372">
        <v>0</v>
      </c>
      <c r="M120" s="399">
        <v>0</v>
      </c>
      <c r="N120" s="399">
        <v>0</v>
      </c>
    </row>
    <row r="121" spans="1:15" ht="13.8" customHeight="1">
      <c r="A121" s="394"/>
      <c r="B121" s="395" t="s">
        <v>551</v>
      </c>
      <c r="C121" s="396">
        <v>76.111932480000007</v>
      </c>
      <c r="D121" s="396">
        <v>0</v>
      </c>
      <c r="E121" s="690">
        <v>0</v>
      </c>
      <c r="F121" s="396">
        <v>3.0591951900000001</v>
      </c>
      <c r="G121" s="690">
        <v>1</v>
      </c>
      <c r="H121" s="397">
        <v>19</v>
      </c>
      <c r="I121" s="690">
        <v>0.45</v>
      </c>
      <c r="J121" s="398">
        <v>2.5013700000000001</v>
      </c>
      <c r="K121" s="399">
        <v>0</v>
      </c>
      <c r="L121" s="372">
        <v>0</v>
      </c>
      <c r="M121" s="399">
        <v>1.3766378400000001</v>
      </c>
      <c r="N121" s="399">
        <v>-4.6969685400000003</v>
      </c>
    </row>
    <row r="122" spans="1:15" ht="19.2" customHeight="1">
      <c r="A122" s="415" t="s">
        <v>552</v>
      </c>
      <c r="B122" s="412"/>
      <c r="C122" s="401">
        <v>3378.1563189200001</v>
      </c>
      <c r="D122" s="401">
        <v>309.44439332999997</v>
      </c>
      <c r="E122" s="691">
        <v>0</v>
      </c>
      <c r="F122" s="401">
        <v>4384.4020426099996</v>
      </c>
      <c r="G122" s="135">
        <v>0</v>
      </c>
      <c r="H122" s="403">
        <v>327</v>
      </c>
      <c r="I122" s="135">
        <v>0</v>
      </c>
      <c r="J122" s="404">
        <v>0</v>
      </c>
      <c r="K122" s="401">
        <v>872.74351903000002</v>
      </c>
      <c r="L122" s="372">
        <v>0.19905645297767099</v>
      </c>
      <c r="M122" s="401">
        <v>2.83299111</v>
      </c>
      <c r="N122" s="401">
        <v>-15.355653550000001</v>
      </c>
    </row>
    <row r="123" spans="1:15" ht="19.2" customHeight="1">
      <c r="A123" s="413" t="s">
        <v>553</v>
      </c>
      <c r="B123" s="414"/>
      <c r="C123" s="401">
        <v>77259.574251619997</v>
      </c>
      <c r="D123" s="401">
        <v>41292.601473449999</v>
      </c>
      <c r="E123" s="402">
        <v>0</v>
      </c>
      <c r="F123" s="401">
        <v>87886.135144679996</v>
      </c>
      <c r="G123" s="405"/>
      <c r="H123" s="401">
        <v>57402</v>
      </c>
      <c r="I123" s="405"/>
      <c r="J123" s="404">
        <v>0</v>
      </c>
      <c r="K123" s="401">
        <v>46780.720753540001</v>
      </c>
      <c r="L123" s="372">
        <v>0.532287836716549</v>
      </c>
      <c r="M123" s="401">
        <v>1056.4079207899999</v>
      </c>
      <c r="N123" s="401">
        <v>-1365.0031819100002</v>
      </c>
    </row>
    <row r="124" spans="1:15" ht="30" customHeight="1">
      <c r="A124" s="425"/>
      <c r="B124" s="426"/>
      <c r="C124" s="419"/>
      <c r="D124" s="419"/>
      <c r="E124" s="420"/>
      <c r="F124" s="419"/>
      <c r="G124" s="421"/>
      <c r="H124" s="419"/>
      <c r="I124" s="421"/>
      <c r="J124" s="422"/>
      <c r="K124" s="419"/>
      <c r="L124" s="423"/>
      <c r="M124" s="419"/>
      <c r="N124" s="419"/>
    </row>
    <row r="125" spans="1:15" ht="15" customHeight="1">
      <c r="A125" s="427"/>
      <c r="B125" s="218"/>
      <c r="N125" s="43" t="s">
        <v>993</v>
      </c>
      <c r="O125" s="158" t="s">
        <v>1385</v>
      </c>
    </row>
    <row r="126" spans="1:15" ht="62.4" customHeight="1">
      <c r="A126" s="953" t="s">
        <v>1258</v>
      </c>
      <c r="B126" s="304" t="s">
        <v>575</v>
      </c>
      <c r="C126" s="11" t="s">
        <v>533</v>
      </c>
      <c r="D126" s="11" t="s">
        <v>534</v>
      </c>
      <c r="E126" s="11" t="s">
        <v>535</v>
      </c>
      <c r="F126" s="11" t="s">
        <v>536</v>
      </c>
      <c r="G126" s="11" t="s">
        <v>537</v>
      </c>
      <c r="H126" s="11" t="s">
        <v>538</v>
      </c>
      <c r="I126" s="11" t="s">
        <v>539</v>
      </c>
      <c r="J126" s="11" t="s">
        <v>554</v>
      </c>
      <c r="K126" s="11" t="s">
        <v>540</v>
      </c>
      <c r="L126" s="11" t="s">
        <v>541</v>
      </c>
      <c r="M126" s="11" t="s">
        <v>542</v>
      </c>
      <c r="N126" s="11" t="s">
        <v>543</v>
      </c>
    </row>
    <row r="127" spans="1:15" ht="13.8" customHeight="1">
      <c r="A127" s="991"/>
      <c r="B127" s="20" t="s">
        <v>58</v>
      </c>
      <c r="C127" s="30" t="s">
        <v>57</v>
      </c>
      <c r="D127" s="30" t="s">
        <v>56</v>
      </c>
      <c r="E127" s="30" t="s">
        <v>59</v>
      </c>
      <c r="F127" s="30" t="s">
        <v>60</v>
      </c>
      <c r="G127" s="30" t="s">
        <v>107</v>
      </c>
      <c r="H127" s="30" t="s">
        <v>108</v>
      </c>
      <c r="I127" s="30" t="s">
        <v>109</v>
      </c>
      <c r="J127" s="30" t="s">
        <v>196</v>
      </c>
      <c r="K127" s="30" t="s">
        <v>197</v>
      </c>
      <c r="L127" s="30" t="s">
        <v>198</v>
      </c>
      <c r="M127" s="30" t="s">
        <v>199</v>
      </c>
      <c r="N127" s="30" t="s">
        <v>200</v>
      </c>
    </row>
    <row r="128" spans="1:15" ht="30" customHeight="1">
      <c r="A128" s="304" t="s">
        <v>319</v>
      </c>
      <c r="B128" s="291"/>
      <c r="C128" s="291"/>
      <c r="D128" s="291"/>
      <c r="E128" s="291"/>
      <c r="F128" s="291"/>
      <c r="G128" s="291"/>
      <c r="H128" s="291"/>
      <c r="I128" s="291"/>
      <c r="J128" s="291"/>
      <c r="K128" s="291"/>
      <c r="L128" s="291"/>
      <c r="M128" s="291"/>
      <c r="N128" s="291"/>
    </row>
    <row r="129" spans="1:14" ht="13.8" customHeight="1">
      <c r="A129" s="394"/>
      <c r="B129" s="395" t="s">
        <v>544</v>
      </c>
      <c r="C129" s="396">
        <v>5867.2041757200004</v>
      </c>
      <c r="D129" s="396">
        <v>953.47829388000002</v>
      </c>
      <c r="E129" s="690">
        <v>0.34044397818431399</v>
      </c>
      <c r="F129" s="396">
        <v>5873.0822392399996</v>
      </c>
      <c r="G129" s="690">
        <v>7.3754590093300001E-4</v>
      </c>
      <c r="H129" s="397">
        <v>1549</v>
      </c>
      <c r="I129" s="690">
        <v>0.36994955412198299</v>
      </c>
      <c r="J129" s="398">
        <v>2.5013700000000001</v>
      </c>
      <c r="K129" s="399">
        <v>1519.60391168</v>
      </c>
      <c r="L129" s="372">
        <v>0.25874044492805198</v>
      </c>
      <c r="M129" s="399">
        <v>1.5303003400000001</v>
      </c>
      <c r="N129" s="399">
        <v>-1.3520657700000001</v>
      </c>
    </row>
    <row r="130" spans="1:14" ht="13.8" customHeight="1">
      <c r="A130" s="394"/>
      <c r="B130" s="395" t="s">
        <v>1388</v>
      </c>
      <c r="C130" s="396">
        <v>5751.3300482599998</v>
      </c>
      <c r="D130" s="396">
        <v>931.66801011000007</v>
      </c>
      <c r="E130" s="690">
        <v>0.33085630000004601</v>
      </c>
      <c r="F130" s="396">
        <v>5738.7861884899994</v>
      </c>
      <c r="G130" s="690">
        <v>7.2999999999999996E-4</v>
      </c>
      <c r="H130" s="397">
        <v>1321</v>
      </c>
      <c r="I130" s="690">
        <v>0.36808000000000002</v>
      </c>
      <c r="J130" s="398">
        <v>2.5013700000000001</v>
      </c>
      <c r="K130" s="399">
        <v>1475.98075378</v>
      </c>
      <c r="L130" s="372">
        <v>0.25719389175716301</v>
      </c>
      <c r="M130" s="399">
        <v>1.46634226</v>
      </c>
      <c r="N130" s="399">
        <v>-1.3250774599999999</v>
      </c>
    </row>
    <row r="131" spans="1:14" ht="13.8" customHeight="1">
      <c r="A131" s="394"/>
      <c r="B131" s="395" t="s">
        <v>1395</v>
      </c>
      <c r="C131" s="396">
        <v>115.87412746</v>
      </c>
      <c r="D131" s="396">
        <v>21.810283769999998</v>
      </c>
      <c r="E131" s="690">
        <v>0.75</v>
      </c>
      <c r="F131" s="396">
        <v>134.29605075000001</v>
      </c>
      <c r="G131" s="690">
        <v>1.06E-3</v>
      </c>
      <c r="H131" s="397">
        <v>228</v>
      </c>
      <c r="I131" s="690">
        <v>0.44984000000000002</v>
      </c>
      <c r="J131" s="398">
        <v>2.5013700000000001</v>
      </c>
      <c r="K131" s="399">
        <v>43.623157899999995</v>
      </c>
      <c r="L131" s="372">
        <v>0.32482830028417597</v>
      </c>
      <c r="M131" s="399">
        <v>6.395808E-2</v>
      </c>
      <c r="N131" s="399">
        <v>-2.6988310000000001E-2</v>
      </c>
    </row>
    <row r="132" spans="1:14" ht="13.8" customHeight="1">
      <c r="A132" s="394"/>
      <c r="B132" s="395" t="s">
        <v>545</v>
      </c>
      <c r="C132" s="396">
        <v>2469.81785223</v>
      </c>
      <c r="D132" s="396">
        <v>176.14463533</v>
      </c>
      <c r="E132" s="690">
        <v>0.36799919999982</v>
      </c>
      <c r="F132" s="396">
        <v>2431.4302007399997</v>
      </c>
      <c r="G132" s="690">
        <v>1.5299999999999999E-3</v>
      </c>
      <c r="H132" s="397">
        <v>347</v>
      </c>
      <c r="I132" s="690">
        <v>0.26195000000000002</v>
      </c>
      <c r="J132" s="398">
        <v>2.5013700000000001</v>
      </c>
      <c r="K132" s="399">
        <v>648.4384436900001</v>
      </c>
      <c r="L132" s="372">
        <v>0.26669013303061301</v>
      </c>
      <c r="M132" s="399">
        <v>0.97928194999999996</v>
      </c>
      <c r="N132" s="399">
        <v>-1.8259257</v>
      </c>
    </row>
    <row r="133" spans="1:14" ht="13.8" customHeight="1">
      <c r="A133" s="394"/>
      <c r="B133" s="395" t="s">
        <v>546</v>
      </c>
      <c r="C133" s="396">
        <v>3407.8095167800002</v>
      </c>
      <c r="D133" s="396">
        <v>137.95629763999997</v>
      </c>
      <c r="E133" s="690">
        <v>0.32284290000028498</v>
      </c>
      <c r="F133" s="396">
        <v>1386.46792514</v>
      </c>
      <c r="G133" s="690">
        <v>3.1199999999999999E-3</v>
      </c>
      <c r="H133" s="397">
        <v>245</v>
      </c>
      <c r="I133" s="690">
        <v>0.29593999999999998</v>
      </c>
      <c r="J133" s="398">
        <v>2.5013700000000001</v>
      </c>
      <c r="K133" s="399">
        <v>553.34165889999997</v>
      </c>
      <c r="L133" s="372">
        <v>0.39910166608731701</v>
      </c>
      <c r="M133" s="399">
        <v>1.26314354</v>
      </c>
      <c r="N133" s="399">
        <v>-3.3678633700000002</v>
      </c>
    </row>
    <row r="134" spans="1:14" ht="13.8" customHeight="1">
      <c r="A134" s="394"/>
      <c r="B134" s="395" t="s">
        <v>547</v>
      </c>
      <c r="C134" s="396">
        <v>2.8620129799999998</v>
      </c>
      <c r="D134" s="396">
        <v>0.19808318999999999</v>
      </c>
      <c r="E134" s="690">
        <v>0.75</v>
      </c>
      <c r="F134" s="396">
        <v>1.9878582300000001</v>
      </c>
      <c r="G134" s="690">
        <v>6.1900000000000002E-3</v>
      </c>
      <c r="H134" s="397">
        <v>44</v>
      </c>
      <c r="I134" s="690">
        <v>0.44245000000000001</v>
      </c>
      <c r="J134" s="398">
        <v>2.5013700000000001</v>
      </c>
      <c r="K134" s="399">
        <v>1.58456921</v>
      </c>
      <c r="L134" s="372">
        <v>0.797123852237692</v>
      </c>
      <c r="M134" s="399">
        <v>5.4464700000000001E-3</v>
      </c>
      <c r="N134" s="399">
        <v>-1.7937349999999998E-2</v>
      </c>
    </row>
    <row r="135" spans="1:14" ht="13.8" customHeight="1">
      <c r="A135" s="394"/>
      <c r="B135" s="395" t="s">
        <v>548</v>
      </c>
      <c r="C135" s="396">
        <v>294.43297558</v>
      </c>
      <c r="D135" s="396">
        <v>26.912439890000002</v>
      </c>
      <c r="E135" s="690">
        <v>0.36841119999989702</v>
      </c>
      <c r="F135" s="396">
        <v>289.58402016000002</v>
      </c>
      <c r="G135" s="690">
        <v>1.2796783522924E-2</v>
      </c>
      <c r="H135" s="397">
        <v>87</v>
      </c>
      <c r="I135" s="690">
        <v>0.41087845187282801</v>
      </c>
      <c r="J135" s="398">
        <v>2.5013700000000001</v>
      </c>
      <c r="K135" s="399">
        <v>347.50777227999998</v>
      </c>
      <c r="L135" s="372">
        <v>1.200023993340503</v>
      </c>
      <c r="M135" s="399">
        <v>1.5731137099999999</v>
      </c>
      <c r="N135" s="399">
        <v>-1.4025455200000001</v>
      </c>
    </row>
    <row r="136" spans="1:14" ht="13.8" customHeight="1">
      <c r="A136" s="394"/>
      <c r="B136" s="395" t="s">
        <v>1389</v>
      </c>
      <c r="C136" s="396">
        <v>293.77971751000001</v>
      </c>
      <c r="D136" s="396">
        <v>26.912439890000002</v>
      </c>
      <c r="E136" s="690">
        <v>0.36841119999989702</v>
      </c>
      <c r="F136" s="396">
        <v>288.93076208999997</v>
      </c>
      <c r="G136" s="690">
        <v>1.278E-2</v>
      </c>
      <c r="H136" s="397">
        <v>80</v>
      </c>
      <c r="I136" s="690">
        <v>0.41078999999999999</v>
      </c>
      <c r="J136" s="398">
        <v>2.5013700000000001</v>
      </c>
      <c r="K136" s="399">
        <v>346.71002733</v>
      </c>
      <c r="L136" s="372">
        <v>1.1999761632235</v>
      </c>
      <c r="M136" s="399">
        <v>1.56717003</v>
      </c>
      <c r="N136" s="399">
        <v>-1.39110069</v>
      </c>
    </row>
    <row r="137" spans="1:14" ht="13.8" customHeight="1">
      <c r="A137" s="394"/>
      <c r="B137" s="395" t="s">
        <v>1390</v>
      </c>
      <c r="C137" s="396">
        <v>0.65325806999999991</v>
      </c>
      <c r="D137" s="396">
        <v>0</v>
      </c>
      <c r="E137" s="690">
        <v>0</v>
      </c>
      <c r="F137" s="396">
        <v>0.65325806999999991</v>
      </c>
      <c r="G137" s="690">
        <v>2.0219999999999998E-2</v>
      </c>
      <c r="H137" s="397">
        <v>7</v>
      </c>
      <c r="I137" s="690">
        <v>0.45</v>
      </c>
      <c r="J137" s="398">
        <v>2.5013700000000001</v>
      </c>
      <c r="K137" s="399">
        <v>0.79774495000000001</v>
      </c>
      <c r="L137" s="372">
        <v>1.221178867334926</v>
      </c>
      <c r="M137" s="399">
        <v>5.9436800000000007E-3</v>
      </c>
      <c r="N137" s="399">
        <v>-1.144483E-2</v>
      </c>
    </row>
    <row r="138" spans="1:14" ht="13.8" customHeight="1">
      <c r="A138" s="394"/>
      <c r="B138" s="395" t="s">
        <v>549</v>
      </c>
      <c r="C138" s="396">
        <v>293.89352531999998</v>
      </c>
      <c r="D138" s="396">
        <v>25.054445980000001</v>
      </c>
      <c r="E138" s="690">
        <v>0.335184313666472</v>
      </c>
      <c r="F138" s="396">
        <v>100.05579798000001</v>
      </c>
      <c r="G138" s="690">
        <v>4.5155721113442002E-2</v>
      </c>
      <c r="H138" s="397">
        <v>44</v>
      </c>
      <c r="I138" s="690">
        <v>0.45002974271634</v>
      </c>
      <c r="J138" s="398">
        <v>2.5013700000000001</v>
      </c>
      <c r="K138" s="399">
        <v>158.78086617</v>
      </c>
      <c r="L138" s="372">
        <v>1.586923190615485</v>
      </c>
      <c r="M138" s="399">
        <v>2.0331539699999999</v>
      </c>
      <c r="N138" s="399">
        <v>-5.9966424800000002</v>
      </c>
    </row>
    <row r="139" spans="1:14" ht="13.8" customHeight="1">
      <c r="A139" s="394"/>
      <c r="B139" s="395" t="s">
        <v>1391</v>
      </c>
      <c r="C139" s="396">
        <v>292.09505458999996</v>
      </c>
      <c r="D139" s="396">
        <v>24.662931690000001</v>
      </c>
      <c r="E139" s="690">
        <v>0.33430020000189198</v>
      </c>
      <c r="F139" s="396">
        <v>99.197707249999993</v>
      </c>
      <c r="G139" s="690">
        <v>4.4830000000000002E-2</v>
      </c>
      <c r="H139" s="397">
        <v>38</v>
      </c>
      <c r="I139" s="690">
        <v>0.45002999999999999</v>
      </c>
      <c r="J139" s="398">
        <v>2.5013700000000001</v>
      </c>
      <c r="K139" s="399">
        <v>157.14466321</v>
      </c>
      <c r="L139" s="372">
        <v>1.5841562024610201</v>
      </c>
      <c r="M139" s="399">
        <v>2.0011783799999998</v>
      </c>
      <c r="N139" s="399">
        <v>-5.8892234500000002</v>
      </c>
    </row>
    <row r="140" spans="1:14" ht="13.8" customHeight="1">
      <c r="A140" s="394"/>
      <c r="B140" s="395" t="s">
        <v>1392</v>
      </c>
      <c r="C140" s="396">
        <v>1.79847073</v>
      </c>
      <c r="D140" s="396">
        <v>0.39151428999999999</v>
      </c>
      <c r="E140" s="690">
        <v>0.39087790001228301</v>
      </c>
      <c r="F140" s="396">
        <v>0.85809073000000002</v>
      </c>
      <c r="G140" s="690">
        <v>8.2809999999999995E-2</v>
      </c>
      <c r="H140" s="397">
        <v>6</v>
      </c>
      <c r="I140" s="690">
        <v>0.45</v>
      </c>
      <c r="J140" s="398">
        <v>2.5013700000000001</v>
      </c>
      <c r="K140" s="399">
        <v>1.6362029599999999</v>
      </c>
      <c r="L140" s="372">
        <v>1.9067948211024259</v>
      </c>
      <c r="M140" s="399">
        <v>3.1975589999999998E-2</v>
      </c>
      <c r="N140" s="399">
        <v>-0.10741903</v>
      </c>
    </row>
    <row r="141" spans="1:14" ht="13.8" customHeight="1">
      <c r="A141" s="394"/>
      <c r="B141" s="395" t="s">
        <v>550</v>
      </c>
      <c r="C141" s="396">
        <v>5.0599774900000005</v>
      </c>
      <c r="D141" s="396">
        <v>7.6126256100000003</v>
      </c>
      <c r="E141" s="690">
        <v>0.44187262586265602</v>
      </c>
      <c r="F141" s="396">
        <v>8.4237882699999993</v>
      </c>
      <c r="G141" s="690">
        <v>0.28851745275297402</v>
      </c>
      <c r="H141" s="397">
        <v>53</v>
      </c>
      <c r="I141" s="690">
        <v>0.45</v>
      </c>
      <c r="J141" s="398">
        <v>2.5013700000000001</v>
      </c>
      <c r="K141" s="399">
        <v>21.422650969999999</v>
      </c>
      <c r="L141" s="372">
        <v>2.543113654256175</v>
      </c>
      <c r="M141" s="399">
        <v>1.09368993</v>
      </c>
      <c r="N141" s="399">
        <v>-0.32874456000000002</v>
      </c>
    </row>
    <row r="142" spans="1:14" ht="13.8" customHeight="1">
      <c r="A142" s="394"/>
      <c r="B142" s="395" t="s">
        <v>1393</v>
      </c>
      <c r="C142" s="396">
        <v>3.2638315099999997</v>
      </c>
      <c r="D142" s="396">
        <v>3.0000000000000001E-6</v>
      </c>
      <c r="E142" s="690">
        <v>0</v>
      </c>
      <c r="F142" s="396">
        <v>3.2638315099999997</v>
      </c>
      <c r="G142" s="690">
        <v>0.17491999999999999</v>
      </c>
      <c r="H142" s="397">
        <v>11</v>
      </c>
      <c r="I142" s="690">
        <v>0.45</v>
      </c>
      <c r="J142" s="398">
        <v>2.5013700000000001</v>
      </c>
      <c r="K142" s="399">
        <v>7.9851060700000005</v>
      </c>
      <c r="L142" s="372">
        <v>2.446543593177088</v>
      </c>
      <c r="M142" s="399">
        <v>0.25691432000000003</v>
      </c>
      <c r="N142" s="399">
        <v>-0.21843051999999999</v>
      </c>
    </row>
    <row r="143" spans="1:14" ht="13.8" customHeight="1">
      <c r="A143" s="394"/>
      <c r="B143" s="400" t="s">
        <v>1394</v>
      </c>
      <c r="C143" s="396">
        <v>1.1267730499999999</v>
      </c>
      <c r="D143" s="396">
        <v>0</v>
      </c>
      <c r="E143" s="690">
        <v>0</v>
      </c>
      <c r="F143" s="396">
        <v>1.1267730499999999</v>
      </c>
      <c r="G143" s="690">
        <v>0.29676999999999998</v>
      </c>
      <c r="H143" s="397">
        <v>7</v>
      </c>
      <c r="I143" s="690">
        <v>0.45</v>
      </c>
      <c r="J143" s="398">
        <v>2.5013700000000001</v>
      </c>
      <c r="K143" s="399">
        <v>2.9768585299999999</v>
      </c>
      <c r="L143" s="372">
        <v>2.6419326678074171</v>
      </c>
      <c r="M143" s="399">
        <v>0.15047389999999999</v>
      </c>
      <c r="N143" s="399">
        <v>-6.936813E-2</v>
      </c>
    </row>
    <row r="144" spans="1:14" ht="13.8" customHeight="1">
      <c r="A144" s="394"/>
      <c r="B144" s="395" t="s">
        <v>1396</v>
      </c>
      <c r="C144" s="396">
        <v>0.66937293000000009</v>
      </c>
      <c r="D144" s="396">
        <v>7.6126226100000007</v>
      </c>
      <c r="E144" s="690">
        <v>0.44187279999684598</v>
      </c>
      <c r="F144" s="396">
        <v>4.0331837100000003</v>
      </c>
      <c r="G144" s="690">
        <v>0.37813999999999998</v>
      </c>
      <c r="H144" s="397">
        <v>35</v>
      </c>
      <c r="I144" s="690">
        <v>0.45</v>
      </c>
      <c r="J144" s="398">
        <v>2.5013700000000001</v>
      </c>
      <c r="K144" s="399">
        <v>10.460686369999999</v>
      </c>
      <c r="L144" s="372">
        <v>2.5936548201519938</v>
      </c>
      <c r="M144" s="399">
        <v>0.68630170999999995</v>
      </c>
      <c r="N144" s="399">
        <v>-4.0945910000000002E-2</v>
      </c>
    </row>
    <row r="145" spans="1:15" ht="13.8" customHeight="1">
      <c r="A145" s="394"/>
      <c r="B145" s="395" t="s">
        <v>551</v>
      </c>
      <c r="C145" s="396">
        <v>2.22084E-3</v>
      </c>
      <c r="D145" s="396">
        <v>0</v>
      </c>
      <c r="E145" s="690">
        <v>0</v>
      </c>
      <c r="F145" s="396">
        <v>2.22084E-3</v>
      </c>
      <c r="G145" s="690">
        <v>1</v>
      </c>
      <c r="H145" s="397">
        <v>4</v>
      </c>
      <c r="I145" s="690">
        <v>0.45</v>
      </c>
      <c r="J145" s="398">
        <v>2.5013700000000001</v>
      </c>
      <c r="K145" s="399">
        <v>0</v>
      </c>
      <c r="L145" s="372">
        <v>0</v>
      </c>
      <c r="M145" s="399">
        <v>9.9938000000000002E-4</v>
      </c>
      <c r="N145" s="399">
        <v>-1.9919999999999998E-3</v>
      </c>
    </row>
    <row r="146" spans="1:15" ht="19.2" customHeight="1">
      <c r="A146" s="415" t="s">
        <v>552</v>
      </c>
      <c r="B146" s="412"/>
      <c r="C146" s="401">
        <v>12341.082256940001</v>
      </c>
      <c r="D146" s="401">
        <v>1327.35682152</v>
      </c>
      <c r="E146" s="691">
        <v>0</v>
      </c>
      <c r="F146" s="401">
        <v>10091.034050600001</v>
      </c>
      <c r="G146" s="135">
        <v>0</v>
      </c>
      <c r="H146" s="403">
        <v>2373</v>
      </c>
      <c r="I146" s="135">
        <v>0</v>
      </c>
      <c r="J146" s="404">
        <v>0</v>
      </c>
      <c r="K146" s="401">
        <v>3250.6798729000002</v>
      </c>
      <c r="L146" s="372">
        <v>0.32213545773405799</v>
      </c>
      <c r="M146" s="401">
        <v>8.4791292899999995</v>
      </c>
      <c r="N146" s="401">
        <v>-14.29371675</v>
      </c>
    </row>
    <row r="147" spans="1:15" ht="19.2" customHeight="1">
      <c r="A147" s="413" t="s">
        <v>553</v>
      </c>
      <c r="B147" s="414"/>
      <c r="C147" s="401">
        <v>77259.574251619997</v>
      </c>
      <c r="D147" s="401">
        <v>41292.601473449999</v>
      </c>
      <c r="E147" s="402">
        <v>0</v>
      </c>
      <c r="F147" s="401">
        <v>87886.135144679996</v>
      </c>
      <c r="G147" s="405"/>
      <c r="H147" s="401">
        <v>57402</v>
      </c>
      <c r="I147" s="405"/>
      <c r="J147" s="404">
        <v>0</v>
      </c>
      <c r="K147" s="401">
        <v>46780.720753540001</v>
      </c>
      <c r="L147" s="372">
        <v>0.532287836716549</v>
      </c>
      <c r="M147" s="401">
        <v>1056.4079207899999</v>
      </c>
      <c r="N147" s="401">
        <v>-1365.0031819100002</v>
      </c>
    </row>
    <row r="148" spans="1:15" ht="30" customHeight="1">
      <c r="A148" s="425"/>
      <c r="B148" s="426"/>
      <c r="C148" s="419"/>
      <c r="D148" s="419"/>
      <c r="E148" s="420"/>
      <c r="F148" s="419"/>
      <c r="G148" s="421"/>
      <c r="H148" s="419"/>
      <c r="I148" s="421"/>
      <c r="J148" s="422"/>
      <c r="K148" s="419"/>
      <c r="L148" s="423"/>
      <c r="M148" s="419"/>
      <c r="N148" s="419"/>
    </row>
    <row r="149" spans="1:15" ht="15" customHeight="1">
      <c r="A149" s="427"/>
      <c r="B149" s="218"/>
      <c r="N149" s="43" t="s">
        <v>993</v>
      </c>
      <c r="O149" s="158" t="s">
        <v>1386</v>
      </c>
    </row>
    <row r="150" spans="1:15" ht="62.4" customHeight="1">
      <c r="A150" s="953" t="s">
        <v>1258</v>
      </c>
      <c r="B150" s="304" t="s">
        <v>575</v>
      </c>
      <c r="C150" s="11" t="s">
        <v>533</v>
      </c>
      <c r="D150" s="11" t="s">
        <v>534</v>
      </c>
      <c r="E150" s="11" t="s">
        <v>535</v>
      </c>
      <c r="F150" s="11" t="s">
        <v>536</v>
      </c>
      <c r="G150" s="11" t="s">
        <v>537</v>
      </c>
      <c r="H150" s="11" t="s">
        <v>538</v>
      </c>
      <c r="I150" s="11" t="s">
        <v>539</v>
      </c>
      <c r="J150" s="11" t="s">
        <v>554</v>
      </c>
      <c r="K150" s="11" t="s">
        <v>540</v>
      </c>
      <c r="L150" s="11" t="s">
        <v>541</v>
      </c>
      <c r="M150" s="11" t="s">
        <v>542</v>
      </c>
      <c r="N150" s="11" t="s">
        <v>543</v>
      </c>
    </row>
    <row r="151" spans="1:15" ht="13.8" customHeight="1">
      <c r="A151" s="991"/>
      <c r="B151" s="20" t="s">
        <v>58</v>
      </c>
      <c r="C151" s="30" t="s">
        <v>57</v>
      </c>
      <c r="D151" s="30" t="s">
        <v>56</v>
      </c>
      <c r="E151" s="30" t="s">
        <v>59</v>
      </c>
      <c r="F151" s="30" t="s">
        <v>60</v>
      </c>
      <c r="G151" s="30" t="s">
        <v>107</v>
      </c>
      <c r="H151" s="30" t="s">
        <v>108</v>
      </c>
      <c r="I151" s="30" t="s">
        <v>109</v>
      </c>
      <c r="J151" s="30" t="s">
        <v>196</v>
      </c>
      <c r="K151" s="30" t="s">
        <v>197</v>
      </c>
      <c r="L151" s="30" t="s">
        <v>198</v>
      </c>
      <c r="M151" s="30" t="s">
        <v>199</v>
      </c>
      <c r="N151" s="30" t="s">
        <v>200</v>
      </c>
    </row>
    <row r="152" spans="1:15" ht="30" customHeight="1">
      <c r="A152" s="304" t="s">
        <v>1260</v>
      </c>
      <c r="B152" s="291"/>
      <c r="C152" s="291"/>
      <c r="D152" s="291"/>
      <c r="E152" s="291"/>
      <c r="F152" s="291"/>
      <c r="G152" s="291"/>
      <c r="H152" s="291"/>
      <c r="I152" s="291"/>
      <c r="J152" s="291"/>
      <c r="K152" s="291"/>
      <c r="L152" s="291"/>
      <c r="M152" s="291"/>
      <c r="N152" s="291"/>
    </row>
    <row r="153" spans="1:15" ht="13.8" customHeight="1">
      <c r="A153" s="394"/>
      <c r="B153" s="395" t="s">
        <v>544</v>
      </c>
      <c r="C153" s="396">
        <v>2938.6936165799998</v>
      </c>
      <c r="D153" s="396">
        <v>1419.0904996700001</v>
      </c>
      <c r="E153" s="690">
        <v>0.50887726844688896</v>
      </c>
      <c r="F153" s="396">
        <v>3505.6663042700002</v>
      </c>
      <c r="G153" s="690">
        <v>6.7576519830100002E-4</v>
      </c>
      <c r="H153" s="397">
        <v>3856</v>
      </c>
      <c r="I153" s="690">
        <v>0.39614031287563101</v>
      </c>
      <c r="J153" s="398">
        <v>2.5013700000000001</v>
      </c>
      <c r="K153" s="399">
        <v>520.11423982999997</v>
      </c>
      <c r="L153" s="372">
        <v>0.14836387570502299</v>
      </c>
      <c r="M153" s="399">
        <v>0.93073797000000003</v>
      </c>
      <c r="N153" s="399">
        <v>-1.17361249</v>
      </c>
    </row>
    <row r="154" spans="1:15" ht="13.8" customHeight="1">
      <c r="A154" s="394"/>
      <c r="B154" s="395" t="s">
        <v>1388</v>
      </c>
      <c r="C154" s="396">
        <v>2648.8698499799998</v>
      </c>
      <c r="D154" s="396">
        <v>1238.23799861</v>
      </c>
      <c r="E154" s="690">
        <v>0.50484700000003002</v>
      </c>
      <c r="F154" s="396">
        <v>3136.8093672199998</v>
      </c>
      <c r="G154" s="690">
        <v>6.2E-4</v>
      </c>
      <c r="H154" s="397">
        <v>3465</v>
      </c>
      <c r="I154" s="690">
        <v>0.39565</v>
      </c>
      <c r="J154" s="398">
        <v>2.5013700000000001</v>
      </c>
      <c r="K154" s="399">
        <v>434.46108193000003</v>
      </c>
      <c r="L154" s="372">
        <v>0.138504139419553</v>
      </c>
      <c r="M154" s="399">
        <v>0.76005634</v>
      </c>
      <c r="N154" s="399">
        <v>-1.0298811800000001</v>
      </c>
    </row>
    <row r="155" spans="1:15" ht="13.8" customHeight="1">
      <c r="A155" s="394"/>
      <c r="B155" s="395" t="s">
        <v>1395</v>
      </c>
      <c r="C155" s="396">
        <v>289.8237666</v>
      </c>
      <c r="D155" s="396">
        <v>180.85250106000001</v>
      </c>
      <c r="E155" s="690">
        <v>0.53647120000022397</v>
      </c>
      <c r="F155" s="396">
        <v>368.85693705</v>
      </c>
      <c r="G155" s="690">
        <v>1.15E-3</v>
      </c>
      <c r="H155" s="397">
        <v>391</v>
      </c>
      <c r="I155" s="690">
        <v>0.40031</v>
      </c>
      <c r="J155" s="398">
        <v>2.5013700000000001</v>
      </c>
      <c r="K155" s="399">
        <v>85.653157900000011</v>
      </c>
      <c r="L155" s="372">
        <v>0.23221240892207901</v>
      </c>
      <c r="M155" s="399">
        <v>0.17068163</v>
      </c>
      <c r="N155" s="399">
        <v>-0.14373131</v>
      </c>
    </row>
    <row r="156" spans="1:15" ht="13.8" customHeight="1">
      <c r="A156" s="394"/>
      <c r="B156" s="395" t="s">
        <v>545</v>
      </c>
      <c r="C156" s="396">
        <v>1869.32262481</v>
      </c>
      <c r="D156" s="396">
        <v>822.17808562999994</v>
      </c>
      <c r="E156" s="690">
        <v>0.49892109999998302</v>
      </c>
      <c r="F156" s="396">
        <v>2178.1719431699998</v>
      </c>
      <c r="G156" s="690">
        <v>1.99E-3</v>
      </c>
      <c r="H156" s="397">
        <v>2498</v>
      </c>
      <c r="I156" s="690">
        <v>0.39195000000000002</v>
      </c>
      <c r="J156" s="398">
        <v>2.5013700000000001</v>
      </c>
      <c r="K156" s="399">
        <v>606.13679047000005</v>
      </c>
      <c r="L156" s="372">
        <v>0.27827775138259297</v>
      </c>
      <c r="M156" s="399">
        <v>1.7038516699999999</v>
      </c>
      <c r="N156" s="399">
        <v>-1.6860926699999998</v>
      </c>
    </row>
    <row r="157" spans="1:15" ht="13.8" customHeight="1">
      <c r="A157" s="394"/>
      <c r="B157" s="395" t="s">
        <v>546</v>
      </c>
      <c r="C157" s="396">
        <v>2571.6580788400001</v>
      </c>
      <c r="D157" s="396">
        <v>1290.05200969</v>
      </c>
      <c r="E157" s="690">
        <v>0.45327110000000198</v>
      </c>
      <c r="F157" s="396">
        <v>3015.6753837299998</v>
      </c>
      <c r="G157" s="690">
        <v>3.6900000000000001E-3</v>
      </c>
      <c r="H157" s="397">
        <v>3185</v>
      </c>
      <c r="I157" s="690">
        <v>0.39789999999999998</v>
      </c>
      <c r="J157" s="398">
        <v>2.5013700000000001</v>
      </c>
      <c r="K157" s="399">
        <v>1150.31018219</v>
      </c>
      <c r="L157" s="372">
        <v>0.38144363561014799</v>
      </c>
      <c r="M157" s="399">
        <v>4.4256373399999998</v>
      </c>
      <c r="N157" s="399">
        <v>-4.03242295</v>
      </c>
    </row>
    <row r="158" spans="1:15" ht="13.8" customHeight="1">
      <c r="A158" s="394"/>
      <c r="B158" s="395" t="s">
        <v>547</v>
      </c>
      <c r="C158" s="396">
        <v>873.01509197999997</v>
      </c>
      <c r="D158" s="396">
        <v>591.57095157000003</v>
      </c>
      <c r="E158" s="690">
        <v>0.295254799999983</v>
      </c>
      <c r="F158" s="396">
        <v>1027.67976039</v>
      </c>
      <c r="G158" s="690">
        <v>6.77E-3</v>
      </c>
      <c r="H158" s="397">
        <v>1649</v>
      </c>
      <c r="I158" s="690">
        <v>0.41192000000000001</v>
      </c>
      <c r="J158" s="398">
        <v>2.5013700000000001</v>
      </c>
      <c r="K158" s="399">
        <v>545.36335803999998</v>
      </c>
      <c r="L158" s="372">
        <v>0.53067441732338605</v>
      </c>
      <c r="M158" s="399">
        <v>2.86791361</v>
      </c>
      <c r="N158" s="399">
        <v>-1.5672195900000001</v>
      </c>
    </row>
    <row r="159" spans="1:15" ht="13.8" customHeight="1">
      <c r="A159" s="394"/>
      <c r="B159" s="395" t="s">
        <v>548</v>
      </c>
      <c r="C159" s="396">
        <v>5616.2086973900005</v>
      </c>
      <c r="D159" s="396">
        <v>2717.0291149499999</v>
      </c>
      <c r="E159" s="690">
        <v>0.39944550300745402</v>
      </c>
      <c r="F159" s="396">
        <v>6262.3431806199997</v>
      </c>
      <c r="G159" s="690">
        <v>1.4695261318288E-2</v>
      </c>
      <c r="H159" s="397">
        <v>8185</v>
      </c>
      <c r="I159" s="690">
        <v>0.42282867511330502</v>
      </c>
      <c r="J159" s="398">
        <v>2.5013700000000001</v>
      </c>
      <c r="K159" s="399">
        <v>4340.0158183200001</v>
      </c>
      <c r="L159" s="372">
        <v>0.69303385220902602</v>
      </c>
      <c r="M159" s="399">
        <v>39.003186380000002</v>
      </c>
      <c r="N159" s="399">
        <v>-66.811382609999995</v>
      </c>
    </row>
    <row r="160" spans="1:15" ht="13.8" customHeight="1">
      <c r="A160" s="394"/>
      <c r="B160" s="395" t="s">
        <v>1389</v>
      </c>
      <c r="C160" s="396">
        <v>3750.6009031900003</v>
      </c>
      <c r="D160" s="396">
        <v>1872.24604054</v>
      </c>
      <c r="E160" s="690">
        <v>0.40774540000000098</v>
      </c>
      <c r="F160" s="396">
        <v>4228.0572940100001</v>
      </c>
      <c r="G160" s="690">
        <v>1.107E-2</v>
      </c>
      <c r="H160" s="397">
        <v>5523</v>
      </c>
      <c r="I160" s="690">
        <v>0.42163</v>
      </c>
      <c r="J160" s="398">
        <v>2.5013700000000001</v>
      </c>
      <c r="K160" s="399">
        <v>2741.9629726100002</v>
      </c>
      <c r="L160" s="372">
        <v>0.64851603985939599</v>
      </c>
      <c r="M160" s="399">
        <v>19.78262689</v>
      </c>
      <c r="N160" s="399">
        <v>-25.648421629999998</v>
      </c>
    </row>
    <row r="161" spans="1:15" ht="13.8" customHeight="1">
      <c r="A161" s="394"/>
      <c r="B161" s="395" t="s">
        <v>1390</v>
      </c>
      <c r="C161" s="396">
        <v>1865.6077941999999</v>
      </c>
      <c r="D161" s="396">
        <v>844.78307440999993</v>
      </c>
      <c r="E161" s="690">
        <v>0.38105090000000302</v>
      </c>
      <c r="F161" s="396">
        <v>2034.2858866099998</v>
      </c>
      <c r="G161" s="690">
        <v>2.223E-2</v>
      </c>
      <c r="H161" s="397">
        <v>2662</v>
      </c>
      <c r="I161" s="690">
        <v>0.42531999999999998</v>
      </c>
      <c r="J161" s="398">
        <v>2.5013700000000001</v>
      </c>
      <c r="K161" s="399">
        <v>1598.0528457099999</v>
      </c>
      <c r="L161" s="372">
        <v>0.78555961884641801</v>
      </c>
      <c r="M161" s="399">
        <v>19.220559489999999</v>
      </c>
      <c r="N161" s="399">
        <v>-41.162960979999994</v>
      </c>
    </row>
    <row r="162" spans="1:15" ht="13.8" customHeight="1">
      <c r="A162" s="394"/>
      <c r="B162" s="395" t="s">
        <v>549</v>
      </c>
      <c r="C162" s="396">
        <v>2899.05508504</v>
      </c>
      <c r="D162" s="396">
        <v>1065.4631937000001</v>
      </c>
      <c r="E162" s="690">
        <v>0.35989188893846302</v>
      </c>
      <c r="F162" s="396">
        <v>2980.7434746599997</v>
      </c>
      <c r="G162" s="690">
        <v>4.6337906969708E-2</v>
      </c>
      <c r="H162" s="397">
        <v>5878</v>
      </c>
      <c r="I162" s="690">
        <v>0.42614090951779898</v>
      </c>
      <c r="J162" s="398">
        <v>2.5013700000000001</v>
      </c>
      <c r="K162" s="399">
        <v>2808.0545718799999</v>
      </c>
      <c r="L162" s="372">
        <v>0.94206515782117095</v>
      </c>
      <c r="M162" s="399">
        <v>58.751400189999998</v>
      </c>
      <c r="N162" s="399">
        <v>-118.14754034000001</v>
      </c>
    </row>
    <row r="163" spans="1:15" ht="13.8" customHeight="1">
      <c r="A163" s="394"/>
      <c r="B163" s="395" t="s">
        <v>1391</v>
      </c>
      <c r="C163" s="396">
        <v>2066.3716722300001</v>
      </c>
      <c r="D163" s="396">
        <v>741.31519949000005</v>
      </c>
      <c r="E163" s="690">
        <v>0.399649199999975</v>
      </c>
      <c r="F163" s="396">
        <v>2156.3643146599998</v>
      </c>
      <c r="G163" s="690">
        <v>3.8109999999999998E-2</v>
      </c>
      <c r="H163" s="397">
        <v>4164</v>
      </c>
      <c r="I163" s="690">
        <v>0.42673</v>
      </c>
      <c r="J163" s="398">
        <v>2.5013700000000001</v>
      </c>
      <c r="K163" s="399">
        <v>1903.1167528699998</v>
      </c>
      <c r="L163" s="372">
        <v>0.882558081643115</v>
      </c>
      <c r="M163" s="399">
        <v>35.018147469999995</v>
      </c>
      <c r="N163" s="399">
        <v>-79.757986250000002</v>
      </c>
    </row>
    <row r="164" spans="1:15" ht="13.8" customHeight="1">
      <c r="A164" s="394"/>
      <c r="B164" s="395" t="s">
        <v>1392</v>
      </c>
      <c r="C164" s="396">
        <v>832.68341280999994</v>
      </c>
      <c r="D164" s="396">
        <v>324.14799420999998</v>
      </c>
      <c r="E164" s="690">
        <v>0.26896830000008198</v>
      </c>
      <c r="F164" s="396">
        <v>824.37915999999996</v>
      </c>
      <c r="G164" s="690">
        <v>6.7860000000000004E-2</v>
      </c>
      <c r="H164" s="397">
        <v>1714</v>
      </c>
      <c r="I164" s="690">
        <v>0.42459999999999998</v>
      </c>
      <c r="J164" s="398">
        <v>2.5013700000000001</v>
      </c>
      <c r="K164" s="399">
        <v>904.93781901</v>
      </c>
      <c r="L164" s="372">
        <v>1.097720397262347</v>
      </c>
      <c r="M164" s="399">
        <v>23.733252719999999</v>
      </c>
      <c r="N164" s="399">
        <v>-38.389554090000004</v>
      </c>
    </row>
    <row r="165" spans="1:15" ht="13.8" customHeight="1">
      <c r="A165" s="394"/>
      <c r="B165" s="395" t="s">
        <v>550</v>
      </c>
      <c r="C165" s="396">
        <v>997.94694600000003</v>
      </c>
      <c r="D165" s="396">
        <v>195.01060137000002</v>
      </c>
      <c r="E165" s="690">
        <v>0.38652921972628701</v>
      </c>
      <c r="F165" s="396">
        <v>983.45176795999998</v>
      </c>
      <c r="G165" s="690">
        <v>0.21501429992795101</v>
      </c>
      <c r="H165" s="397">
        <v>4970</v>
      </c>
      <c r="I165" s="690">
        <v>0.42478531718483997</v>
      </c>
      <c r="J165" s="398">
        <v>2.5013700000000001</v>
      </c>
      <c r="K165" s="399">
        <v>1544.60221312</v>
      </c>
      <c r="L165" s="372">
        <v>1.570592746326553</v>
      </c>
      <c r="M165" s="399">
        <v>89.659004019999998</v>
      </c>
      <c r="N165" s="399">
        <v>-140.74804836000001</v>
      </c>
    </row>
    <row r="166" spans="1:15" ht="13.8" customHeight="1">
      <c r="A166" s="394"/>
      <c r="B166" s="395" t="s">
        <v>1393</v>
      </c>
      <c r="C166" s="396">
        <v>612.01623991999998</v>
      </c>
      <c r="D166" s="396">
        <v>133.81552204000002</v>
      </c>
      <c r="E166" s="690">
        <v>0.413738600000009</v>
      </c>
      <c r="F166" s="396">
        <v>607.44163626</v>
      </c>
      <c r="G166" s="690">
        <v>0.14027999999999999</v>
      </c>
      <c r="H166" s="397">
        <v>1440</v>
      </c>
      <c r="I166" s="690">
        <v>0.42487000000000003</v>
      </c>
      <c r="J166" s="398">
        <v>2.5013700000000001</v>
      </c>
      <c r="K166" s="399">
        <v>879.16278272</v>
      </c>
      <c r="L166" s="372">
        <v>1.447320582324549</v>
      </c>
      <c r="M166" s="399">
        <v>36.116291479999994</v>
      </c>
      <c r="N166" s="399">
        <v>-72.975544180000014</v>
      </c>
    </row>
    <row r="167" spans="1:15" ht="13.8" customHeight="1">
      <c r="A167" s="394"/>
      <c r="B167" s="400" t="s">
        <v>1394</v>
      </c>
      <c r="C167" s="396">
        <v>110.36305288</v>
      </c>
      <c r="D167" s="396">
        <v>19.89012147</v>
      </c>
      <c r="E167" s="690">
        <v>0</v>
      </c>
      <c r="F167" s="396">
        <v>112.10257584999999</v>
      </c>
      <c r="G167" s="690">
        <v>0.24268000000000001</v>
      </c>
      <c r="H167" s="397">
        <v>424</v>
      </c>
      <c r="I167" s="690">
        <v>0.42973</v>
      </c>
      <c r="J167" s="398">
        <v>2.5013700000000001</v>
      </c>
      <c r="K167" s="399">
        <v>182.19137471000002</v>
      </c>
      <c r="L167" s="372">
        <v>1.6252202353831999</v>
      </c>
      <c r="M167" s="399">
        <v>11.677182630000001</v>
      </c>
      <c r="N167" s="399">
        <v>-18.222774530000002</v>
      </c>
    </row>
    <row r="168" spans="1:15" ht="13.8" customHeight="1">
      <c r="A168" s="394"/>
      <c r="B168" s="395" t="s">
        <v>1396</v>
      </c>
      <c r="C168" s="396">
        <v>275.5676532</v>
      </c>
      <c r="D168" s="396">
        <v>41.304957860000002</v>
      </c>
      <c r="E168" s="690">
        <v>0.33251820000040999</v>
      </c>
      <c r="F168" s="396">
        <v>263.90755584999999</v>
      </c>
      <c r="G168" s="690">
        <v>0.37528</v>
      </c>
      <c r="H168" s="397">
        <v>3106</v>
      </c>
      <c r="I168" s="690">
        <v>0.42248999999999998</v>
      </c>
      <c r="J168" s="398">
        <v>2.5013700000000001</v>
      </c>
      <c r="K168" s="399">
        <v>483.24805569</v>
      </c>
      <c r="L168" s="372">
        <v>1.8311262598508891</v>
      </c>
      <c r="M168" s="399">
        <v>41.865529909999999</v>
      </c>
      <c r="N168" s="399">
        <v>-49.549729649999996</v>
      </c>
    </row>
    <row r="169" spans="1:15" ht="13.8" customHeight="1">
      <c r="A169" s="394"/>
      <c r="B169" s="395" t="s">
        <v>551</v>
      </c>
      <c r="C169" s="396">
        <v>1073.8626738</v>
      </c>
      <c r="D169" s="396">
        <v>112.45551635</v>
      </c>
      <c r="E169" s="690">
        <v>0.40861109999963102</v>
      </c>
      <c r="F169" s="396">
        <v>1002.9609952000001</v>
      </c>
      <c r="G169" s="690">
        <v>1</v>
      </c>
      <c r="H169" s="397">
        <v>1601</v>
      </c>
      <c r="I169" s="690">
        <v>0.39889000000000002</v>
      </c>
      <c r="J169" s="398">
        <v>2.5013700000000001</v>
      </c>
      <c r="K169" s="399">
        <v>0</v>
      </c>
      <c r="L169" s="372">
        <v>0</v>
      </c>
      <c r="M169" s="399">
        <v>400.07561735000002</v>
      </c>
      <c r="N169" s="399">
        <v>-494.11766517000001</v>
      </c>
    </row>
    <row r="170" spans="1:15" ht="19.2" customHeight="1">
      <c r="A170" s="415" t="s">
        <v>552</v>
      </c>
      <c r="B170" s="412"/>
      <c r="C170" s="401">
        <v>18839.762814439997</v>
      </c>
      <c r="D170" s="401">
        <v>8212.8499729300001</v>
      </c>
      <c r="E170" s="691">
        <v>0</v>
      </c>
      <c r="F170" s="401">
        <v>20956.69281</v>
      </c>
      <c r="G170" s="135">
        <v>0</v>
      </c>
      <c r="H170" s="403">
        <v>31822</v>
      </c>
      <c r="I170" s="135">
        <v>0</v>
      </c>
      <c r="J170" s="404">
        <v>0</v>
      </c>
      <c r="K170" s="401">
        <v>11514.597173850001</v>
      </c>
      <c r="L170" s="372">
        <v>0.549447247151303</v>
      </c>
      <c r="M170" s="401">
        <v>597.41734853000003</v>
      </c>
      <c r="N170" s="401">
        <v>-828.28398417999995</v>
      </c>
    </row>
    <row r="171" spans="1:15" ht="19.2" customHeight="1">
      <c r="A171" s="413" t="s">
        <v>553</v>
      </c>
      <c r="B171" s="414"/>
      <c r="C171" s="401">
        <v>77259.574251619997</v>
      </c>
      <c r="D171" s="401">
        <v>41292.601473449999</v>
      </c>
      <c r="E171" s="402">
        <v>0</v>
      </c>
      <c r="F171" s="401">
        <v>87886.135144679996</v>
      </c>
      <c r="G171" s="405"/>
      <c r="H171" s="401">
        <v>57402</v>
      </c>
      <c r="I171" s="405"/>
      <c r="J171" s="404">
        <v>0</v>
      </c>
      <c r="K171" s="401">
        <v>46780.720753540001</v>
      </c>
      <c r="L171" s="372">
        <v>0.532287836716549</v>
      </c>
      <c r="M171" s="401">
        <v>1056.4079207899999</v>
      </c>
      <c r="N171" s="401">
        <v>-1365.0031819100002</v>
      </c>
    </row>
    <row r="172" spans="1:15" ht="30" customHeight="1">
      <c r="A172" s="425"/>
      <c r="B172" s="426"/>
      <c r="C172" s="419"/>
      <c r="D172" s="419"/>
      <c r="E172" s="420"/>
      <c r="F172" s="419"/>
      <c r="G172" s="421"/>
      <c r="H172" s="419"/>
      <c r="I172" s="421"/>
      <c r="J172" s="422"/>
      <c r="K172" s="419"/>
      <c r="L172" s="423"/>
      <c r="M172" s="419"/>
      <c r="N172" s="419"/>
    </row>
    <row r="173" spans="1:15" ht="15" customHeight="1">
      <c r="A173" s="427"/>
      <c r="B173" s="218"/>
      <c r="N173" s="43" t="s">
        <v>993</v>
      </c>
      <c r="O173" s="158" t="s">
        <v>1387</v>
      </c>
    </row>
    <row r="174" spans="1:15" ht="62.4" customHeight="1">
      <c r="A174" s="953" t="s">
        <v>1258</v>
      </c>
      <c r="B174" s="304" t="s">
        <v>575</v>
      </c>
      <c r="C174" s="11" t="s">
        <v>533</v>
      </c>
      <c r="D174" s="11" t="s">
        <v>534</v>
      </c>
      <c r="E174" s="11" t="s">
        <v>535</v>
      </c>
      <c r="F174" s="11" t="s">
        <v>536</v>
      </c>
      <c r="G174" s="11" t="s">
        <v>537</v>
      </c>
      <c r="H174" s="11" t="s">
        <v>538</v>
      </c>
      <c r="I174" s="11" t="s">
        <v>539</v>
      </c>
      <c r="J174" s="11" t="s">
        <v>554</v>
      </c>
      <c r="K174" s="11" t="s">
        <v>540</v>
      </c>
      <c r="L174" s="11" t="s">
        <v>541</v>
      </c>
      <c r="M174" s="11" t="s">
        <v>542</v>
      </c>
      <c r="N174" s="11" t="s">
        <v>543</v>
      </c>
    </row>
    <row r="175" spans="1:15" ht="13.8" customHeight="1">
      <c r="A175" s="991"/>
      <c r="B175" s="20" t="s">
        <v>58</v>
      </c>
      <c r="C175" s="30" t="s">
        <v>57</v>
      </c>
      <c r="D175" s="30" t="s">
        <v>56</v>
      </c>
      <c r="E175" s="30" t="s">
        <v>59</v>
      </c>
      <c r="F175" s="30" t="s">
        <v>60</v>
      </c>
      <c r="G175" s="30" t="s">
        <v>107</v>
      </c>
      <c r="H175" s="30" t="s">
        <v>108</v>
      </c>
      <c r="I175" s="30" t="s">
        <v>109</v>
      </c>
      <c r="J175" s="30" t="s">
        <v>196</v>
      </c>
      <c r="K175" s="30" t="s">
        <v>197</v>
      </c>
      <c r="L175" s="30" t="s">
        <v>198</v>
      </c>
      <c r="M175" s="30" t="s">
        <v>199</v>
      </c>
      <c r="N175" s="30" t="s">
        <v>200</v>
      </c>
    </row>
    <row r="176" spans="1:15" ht="30" customHeight="1">
      <c r="A176" s="304" t="s">
        <v>1261</v>
      </c>
      <c r="B176" s="291"/>
      <c r="C176" s="291"/>
      <c r="D176" s="291"/>
      <c r="E176" s="291"/>
      <c r="F176" s="291"/>
      <c r="G176" s="291"/>
      <c r="H176" s="291"/>
      <c r="I176" s="291"/>
      <c r="J176" s="291"/>
      <c r="K176" s="291"/>
      <c r="L176" s="291"/>
      <c r="M176" s="291"/>
      <c r="N176" s="291"/>
    </row>
    <row r="177" spans="1:14" ht="13.8" customHeight="1">
      <c r="A177" s="394"/>
      <c r="B177" s="395" t="s">
        <v>544</v>
      </c>
      <c r="C177" s="396">
        <v>16412.497742889998</v>
      </c>
      <c r="D177" s="396">
        <v>15382.884942629998</v>
      </c>
      <c r="E177" s="690">
        <v>0.43414636277982199</v>
      </c>
      <c r="F177" s="396">
        <v>22001.022136750002</v>
      </c>
      <c r="G177" s="690">
        <v>7.4969431646899995E-4</v>
      </c>
      <c r="H177" s="397">
        <v>2646</v>
      </c>
      <c r="I177" s="690">
        <v>0.419619965639144</v>
      </c>
      <c r="J177" s="398">
        <v>2.5013700000000001</v>
      </c>
      <c r="K177" s="399">
        <v>5755.6432316199998</v>
      </c>
      <c r="L177" s="372">
        <v>0.26160799238531302</v>
      </c>
      <c r="M177" s="399">
        <v>6.9994638399999998</v>
      </c>
      <c r="N177" s="399">
        <v>-7.5900482599999997</v>
      </c>
    </row>
    <row r="178" spans="1:14" ht="13.8" customHeight="1">
      <c r="A178" s="394"/>
      <c r="B178" s="395" t="s">
        <v>1388</v>
      </c>
      <c r="C178" s="396">
        <v>11512.50107083</v>
      </c>
      <c r="D178" s="396">
        <v>9948.4552443600005</v>
      </c>
      <c r="E178" s="690">
        <v>0.467608999999996</v>
      </c>
      <c r="F178" s="396">
        <v>15580.30082006</v>
      </c>
      <c r="G178" s="690">
        <v>5.5999999999999995E-4</v>
      </c>
      <c r="H178" s="397">
        <v>1905</v>
      </c>
      <c r="I178" s="690">
        <v>0.41682999999999998</v>
      </c>
      <c r="J178" s="398">
        <v>2.5013700000000001</v>
      </c>
      <c r="K178" s="399">
        <v>3367.6186002700001</v>
      </c>
      <c r="L178" s="372">
        <v>0.21614592934779001</v>
      </c>
      <c r="M178" s="399">
        <v>3.6852114</v>
      </c>
      <c r="N178" s="399">
        <v>-4.17665694</v>
      </c>
    </row>
    <row r="179" spans="1:14" ht="13.8" customHeight="1">
      <c r="A179" s="394"/>
      <c r="B179" s="395" t="s">
        <v>1395</v>
      </c>
      <c r="C179" s="396">
        <v>4899.9966720600005</v>
      </c>
      <c r="D179" s="396">
        <v>5434.4296982700007</v>
      </c>
      <c r="E179" s="690">
        <v>0.372888500000009</v>
      </c>
      <c r="F179" s="396">
        <v>6420.7213166899992</v>
      </c>
      <c r="G179" s="690">
        <v>1.2099999999999999E-3</v>
      </c>
      <c r="H179" s="397">
        <v>741</v>
      </c>
      <c r="I179" s="690">
        <v>0.42638999999999999</v>
      </c>
      <c r="J179" s="398">
        <v>2.5013700000000001</v>
      </c>
      <c r="K179" s="399">
        <v>2388.0246313499997</v>
      </c>
      <c r="L179" s="372">
        <v>0.37192466602507401</v>
      </c>
      <c r="M179" s="399">
        <v>3.3142524399999997</v>
      </c>
      <c r="N179" s="399">
        <v>-3.4133913199999997</v>
      </c>
    </row>
    <row r="180" spans="1:14" ht="13.8" customHeight="1">
      <c r="A180" s="394"/>
      <c r="B180" s="395" t="s">
        <v>545</v>
      </c>
      <c r="C180" s="396">
        <v>7672.9137184199999</v>
      </c>
      <c r="D180" s="396">
        <v>5332.1459457800001</v>
      </c>
      <c r="E180" s="690">
        <v>0.439306900000004</v>
      </c>
      <c r="F180" s="396">
        <v>9608.0834639200002</v>
      </c>
      <c r="G180" s="690">
        <v>2.1700000000000001E-3</v>
      </c>
      <c r="H180" s="397">
        <v>7991</v>
      </c>
      <c r="I180" s="690">
        <v>0.43674000000000002</v>
      </c>
      <c r="J180" s="398">
        <v>2.5013700000000001</v>
      </c>
      <c r="K180" s="399">
        <v>4842.7874310299994</v>
      </c>
      <c r="L180" s="372">
        <v>0.50403261474731098</v>
      </c>
      <c r="M180" s="399">
        <v>9.1331171099999988</v>
      </c>
      <c r="N180" s="399">
        <v>-10.06497759</v>
      </c>
    </row>
    <row r="181" spans="1:14" ht="13.8" customHeight="1">
      <c r="A181" s="394"/>
      <c r="B181" s="395" t="s">
        <v>546</v>
      </c>
      <c r="C181" s="396">
        <v>6114.9769066099998</v>
      </c>
      <c r="D181" s="396">
        <v>4495.8507181200002</v>
      </c>
      <c r="E181" s="690">
        <v>0.34907149999999398</v>
      </c>
      <c r="F181" s="396">
        <v>7084.8092616200001</v>
      </c>
      <c r="G181" s="690">
        <v>3.8700000000000002E-3</v>
      </c>
      <c r="H181" s="397">
        <v>1457</v>
      </c>
      <c r="I181" s="690">
        <v>0.43146000000000001</v>
      </c>
      <c r="J181" s="398">
        <v>2.5013700000000001</v>
      </c>
      <c r="K181" s="399">
        <v>4809.5658996299999</v>
      </c>
      <c r="L181" s="372">
        <v>0.67885608800853603</v>
      </c>
      <c r="M181" s="399">
        <v>11.879193410000001</v>
      </c>
      <c r="N181" s="399">
        <v>-12.524658029999999</v>
      </c>
    </row>
    <row r="182" spans="1:14" ht="13.8" customHeight="1">
      <c r="A182" s="394"/>
      <c r="B182" s="395" t="s">
        <v>547</v>
      </c>
      <c r="C182" s="396">
        <v>2922.6039005799998</v>
      </c>
      <c r="D182" s="396">
        <v>1564.3589809100001</v>
      </c>
      <c r="E182" s="690">
        <v>0.39018400000000802</v>
      </c>
      <c r="F182" s="396">
        <v>3319.8524038600003</v>
      </c>
      <c r="G182" s="690">
        <v>7.0699999999999999E-3</v>
      </c>
      <c r="H182" s="397">
        <v>625</v>
      </c>
      <c r="I182" s="690">
        <v>0.43747999999999998</v>
      </c>
      <c r="J182" s="398">
        <v>2.5013700000000001</v>
      </c>
      <c r="K182" s="399">
        <v>3098.2686151999997</v>
      </c>
      <c r="L182" s="372">
        <v>0.93325492771836405</v>
      </c>
      <c r="M182" s="399">
        <v>10.263288279999999</v>
      </c>
      <c r="N182" s="399">
        <v>-8.4357363599999999</v>
      </c>
    </row>
    <row r="183" spans="1:14" ht="13.8" customHeight="1">
      <c r="A183" s="394"/>
      <c r="B183" s="395" t="s">
        <v>548</v>
      </c>
      <c r="C183" s="396">
        <v>6541.49111283</v>
      </c>
      <c r="D183" s="396">
        <v>3125.8921038099998</v>
      </c>
      <c r="E183" s="690">
        <v>0.34930153585984702</v>
      </c>
      <c r="F183" s="396">
        <v>7075.0763360399997</v>
      </c>
      <c r="G183" s="690">
        <v>1.4081053970784E-2</v>
      </c>
      <c r="H183" s="397">
        <v>2141</v>
      </c>
      <c r="I183" s="690">
        <v>0.43603764097855902</v>
      </c>
      <c r="J183" s="398">
        <v>2.5013700000000001</v>
      </c>
      <c r="K183" s="399">
        <v>7675.4306134300004</v>
      </c>
      <c r="L183" s="372">
        <v>1.0848548127080739</v>
      </c>
      <c r="M183" s="399">
        <v>43.342857200000005</v>
      </c>
      <c r="N183" s="399">
        <v>-47.903696670000002</v>
      </c>
    </row>
    <row r="184" spans="1:14" ht="13.8" customHeight="1">
      <c r="A184" s="394"/>
      <c r="B184" s="395" t="s">
        <v>1389</v>
      </c>
      <c r="C184" s="396">
        <v>4794.0407293400003</v>
      </c>
      <c r="D184" s="396">
        <v>2275.7475118699999</v>
      </c>
      <c r="E184" s="690">
        <v>0.33952099999999402</v>
      </c>
      <c r="F184" s="396">
        <v>5304.1226634499999</v>
      </c>
      <c r="G184" s="690">
        <v>1.12E-2</v>
      </c>
      <c r="H184" s="397">
        <v>1502</v>
      </c>
      <c r="I184" s="690">
        <v>0.43795000000000001</v>
      </c>
      <c r="J184" s="398">
        <v>2.5013700000000001</v>
      </c>
      <c r="K184" s="399">
        <v>5441.1377631800005</v>
      </c>
      <c r="L184" s="372">
        <v>1.02583181204955</v>
      </c>
      <c r="M184" s="399">
        <v>26.033761329999997</v>
      </c>
      <c r="N184" s="399">
        <v>-27.993655230000002</v>
      </c>
    </row>
    <row r="185" spans="1:14" ht="13.8" customHeight="1">
      <c r="A185" s="394"/>
      <c r="B185" s="395" t="s">
        <v>1390</v>
      </c>
      <c r="C185" s="396">
        <v>1747.4503834899999</v>
      </c>
      <c r="D185" s="396">
        <v>850.14459194000005</v>
      </c>
      <c r="E185" s="690">
        <v>0.37548299999999202</v>
      </c>
      <c r="F185" s="396">
        <v>1770.95367259</v>
      </c>
      <c r="G185" s="690">
        <v>2.2710000000000001E-2</v>
      </c>
      <c r="H185" s="397">
        <v>639</v>
      </c>
      <c r="I185" s="690">
        <v>0.43031000000000003</v>
      </c>
      <c r="J185" s="398">
        <v>2.5013700000000001</v>
      </c>
      <c r="K185" s="399">
        <v>2234.2928502499999</v>
      </c>
      <c r="L185" s="372">
        <v>1.261632579570741</v>
      </c>
      <c r="M185" s="399">
        <v>17.30909587</v>
      </c>
      <c r="N185" s="399">
        <v>-19.910041440000001</v>
      </c>
    </row>
    <row r="186" spans="1:14" ht="13.8" customHeight="1">
      <c r="A186" s="394"/>
      <c r="B186" s="395" t="s">
        <v>549</v>
      </c>
      <c r="C186" s="396">
        <v>1652.9548748</v>
      </c>
      <c r="D186" s="396">
        <v>1179.52323189</v>
      </c>
      <c r="E186" s="690">
        <v>0.41847409896529503</v>
      </c>
      <c r="F186" s="396">
        <v>1962.7408069400001</v>
      </c>
      <c r="G186" s="690">
        <v>4.8962503162683003E-2</v>
      </c>
      <c r="H186" s="397">
        <v>2667</v>
      </c>
      <c r="I186" s="690">
        <v>0.434816155298544</v>
      </c>
      <c r="J186" s="398">
        <v>2.5013700000000001</v>
      </c>
      <c r="K186" s="399">
        <v>2995.55218771</v>
      </c>
      <c r="L186" s="372">
        <v>1.526208747032777</v>
      </c>
      <c r="M186" s="399">
        <v>41.844538020000002</v>
      </c>
      <c r="N186" s="399">
        <v>-78.059462940000003</v>
      </c>
    </row>
    <row r="187" spans="1:14" ht="13.8" customHeight="1">
      <c r="A187" s="394"/>
      <c r="B187" s="395" t="s">
        <v>1391</v>
      </c>
      <c r="C187" s="396">
        <v>1108.3020637899999</v>
      </c>
      <c r="D187" s="396">
        <v>895.62944646000005</v>
      </c>
      <c r="E187" s="690">
        <v>0.43737660000004802</v>
      </c>
      <c r="F187" s="396">
        <v>1396.6979414800001</v>
      </c>
      <c r="G187" s="690">
        <v>3.993E-2</v>
      </c>
      <c r="H187" s="397">
        <v>1305</v>
      </c>
      <c r="I187" s="690">
        <v>0.434</v>
      </c>
      <c r="J187" s="398">
        <v>2.5013700000000001</v>
      </c>
      <c r="K187" s="399">
        <v>2002.4488737000001</v>
      </c>
      <c r="L187" s="372">
        <v>1.4337021729824571</v>
      </c>
      <c r="M187" s="399">
        <v>24.219295160000001</v>
      </c>
      <c r="N187" s="399">
        <v>-44.161121780000002</v>
      </c>
    </row>
    <row r="188" spans="1:14" ht="13.8" customHeight="1">
      <c r="A188" s="394"/>
      <c r="B188" s="395" t="s">
        <v>1392</v>
      </c>
      <c r="C188" s="396">
        <v>544.65281100999994</v>
      </c>
      <c r="D188" s="396">
        <v>283.89378542999998</v>
      </c>
      <c r="E188" s="690">
        <v>0.35884039999994599</v>
      </c>
      <c r="F188" s="396">
        <v>566.04286546000003</v>
      </c>
      <c r="G188" s="690">
        <v>7.1249999999999994E-2</v>
      </c>
      <c r="H188" s="397">
        <v>1362</v>
      </c>
      <c r="I188" s="690">
        <v>0.43683</v>
      </c>
      <c r="J188" s="398">
        <v>2.5013700000000001</v>
      </c>
      <c r="K188" s="399">
        <v>993.10331400999996</v>
      </c>
      <c r="L188" s="372">
        <v>1.754466621892576</v>
      </c>
      <c r="M188" s="399">
        <v>17.62524286</v>
      </c>
      <c r="N188" s="399">
        <v>-33.898341159999994</v>
      </c>
    </row>
    <row r="189" spans="1:14" ht="13.8" customHeight="1">
      <c r="A189" s="394"/>
      <c r="B189" s="395" t="s">
        <v>550</v>
      </c>
      <c r="C189" s="396">
        <v>770.41965271000004</v>
      </c>
      <c r="D189" s="396">
        <v>241.06032161000002</v>
      </c>
      <c r="E189" s="690">
        <v>0.29333018480909001</v>
      </c>
      <c r="F189" s="396">
        <v>790.19722338999998</v>
      </c>
      <c r="G189" s="690">
        <v>0.202953402987363</v>
      </c>
      <c r="H189" s="397">
        <v>4836</v>
      </c>
      <c r="I189" s="690">
        <v>0.44097383414992503</v>
      </c>
      <c r="J189" s="398">
        <v>2.5013700000000001</v>
      </c>
      <c r="K189" s="399">
        <v>1965.45220915</v>
      </c>
      <c r="L189" s="372">
        <v>2.4872932363873361</v>
      </c>
      <c r="M189" s="399">
        <v>70.933582900000005</v>
      </c>
      <c r="N189" s="399">
        <v>-72.740652569999995</v>
      </c>
    </row>
    <row r="190" spans="1:14" ht="13.8" customHeight="1">
      <c r="A190" s="394"/>
      <c r="B190" s="395" t="s">
        <v>1393</v>
      </c>
      <c r="C190" s="396">
        <v>452.92988964999995</v>
      </c>
      <c r="D190" s="396">
        <v>154.94544119999998</v>
      </c>
      <c r="E190" s="690">
        <v>0.26346910000021401</v>
      </c>
      <c r="F190" s="396">
        <v>471.79472863999996</v>
      </c>
      <c r="G190" s="690">
        <v>0.13678999999999999</v>
      </c>
      <c r="H190" s="397">
        <v>679</v>
      </c>
      <c r="I190" s="690">
        <v>0.43958000000000003</v>
      </c>
      <c r="J190" s="398">
        <v>2.5013700000000001</v>
      </c>
      <c r="K190" s="399">
        <v>1097.30618798</v>
      </c>
      <c r="L190" s="372">
        <v>2.3258127345829092</v>
      </c>
      <c r="M190" s="399">
        <v>28.42461891</v>
      </c>
      <c r="N190" s="399">
        <v>-30.161622920000003</v>
      </c>
    </row>
    <row r="191" spans="1:14" ht="13.8" customHeight="1">
      <c r="A191" s="394"/>
      <c r="B191" s="400" t="s">
        <v>1394</v>
      </c>
      <c r="C191" s="396">
        <v>150.86738549</v>
      </c>
      <c r="D191" s="396">
        <v>27.068214399999999</v>
      </c>
      <c r="E191" s="690">
        <v>0</v>
      </c>
      <c r="F191" s="396">
        <v>140.80892816999997</v>
      </c>
      <c r="G191" s="690">
        <v>0.20973</v>
      </c>
      <c r="H191" s="397">
        <v>143</v>
      </c>
      <c r="I191" s="690">
        <v>0.44213000000000002</v>
      </c>
      <c r="J191" s="398">
        <v>2.5013700000000001</v>
      </c>
      <c r="K191" s="399">
        <v>408.17358787000001</v>
      </c>
      <c r="L191" s="372">
        <v>2.8987763288504551</v>
      </c>
      <c r="M191" s="399">
        <v>13.05317988</v>
      </c>
      <c r="N191" s="399">
        <v>-16.392320229999999</v>
      </c>
    </row>
    <row r="192" spans="1:14" ht="13.8" customHeight="1">
      <c r="A192" s="394"/>
      <c r="B192" s="395" t="s">
        <v>1396</v>
      </c>
      <c r="C192" s="396">
        <v>166.62237757</v>
      </c>
      <c r="D192" s="396">
        <v>59.046666009999996</v>
      </c>
      <c r="E192" s="690">
        <v>0.316275899999794</v>
      </c>
      <c r="F192" s="396">
        <v>177.59356658000002</v>
      </c>
      <c r="G192" s="690">
        <v>0.37335000000000002</v>
      </c>
      <c r="H192" s="397">
        <v>4014</v>
      </c>
      <c r="I192" s="690">
        <v>0.44375999999999999</v>
      </c>
      <c r="J192" s="398">
        <v>2.5013700000000001</v>
      </c>
      <c r="K192" s="399">
        <v>459.97243330000003</v>
      </c>
      <c r="L192" s="372">
        <v>2.5900286939324331</v>
      </c>
      <c r="M192" s="399">
        <v>29.45578411</v>
      </c>
      <c r="N192" s="399">
        <v>-26.186709420000003</v>
      </c>
    </row>
    <row r="193" spans="1:14" ht="13.8" customHeight="1">
      <c r="A193" s="394"/>
      <c r="B193" s="395" t="s">
        <v>551</v>
      </c>
      <c r="C193" s="396">
        <v>612.71495247999997</v>
      </c>
      <c r="D193" s="396">
        <v>121.23404092</v>
      </c>
      <c r="E193" s="690">
        <v>0.29425190000010099</v>
      </c>
      <c r="F193" s="396">
        <v>612.22460895000006</v>
      </c>
      <c r="G193" s="690">
        <v>1</v>
      </c>
      <c r="H193" s="397">
        <v>517</v>
      </c>
      <c r="I193" s="690">
        <v>0.41371000000000002</v>
      </c>
      <c r="J193" s="398">
        <v>2.5013700000000001</v>
      </c>
      <c r="K193" s="399">
        <v>0</v>
      </c>
      <c r="L193" s="372">
        <v>0</v>
      </c>
      <c r="M193" s="399">
        <v>253.28241109999999</v>
      </c>
      <c r="N193" s="399">
        <v>-269.75059500999998</v>
      </c>
    </row>
    <row r="194" spans="1:14" ht="19.2" customHeight="1">
      <c r="A194" s="415" t="s">
        <v>552</v>
      </c>
      <c r="B194" s="412"/>
      <c r="C194" s="401">
        <v>42700.572861319997</v>
      </c>
      <c r="D194" s="401">
        <v>31442.950285669998</v>
      </c>
      <c r="E194" s="691">
        <v>0</v>
      </c>
      <c r="F194" s="401">
        <v>52454.006241470001</v>
      </c>
      <c r="G194" s="135">
        <v>0</v>
      </c>
      <c r="H194" s="403">
        <v>22880</v>
      </c>
      <c r="I194" s="135">
        <v>0</v>
      </c>
      <c r="J194" s="404">
        <v>0</v>
      </c>
      <c r="K194" s="401">
        <v>31142.700187770002</v>
      </c>
      <c r="L194" s="372">
        <v>0.593714425632349</v>
      </c>
      <c r="M194" s="401">
        <v>447.67845186</v>
      </c>
      <c r="N194" s="401">
        <v>-507.06982743000003</v>
      </c>
    </row>
    <row r="195" spans="1:14" ht="19.2" customHeight="1">
      <c r="A195" s="413" t="s">
        <v>553</v>
      </c>
      <c r="B195" s="414"/>
      <c r="C195" s="401">
        <v>77259.574251619997</v>
      </c>
      <c r="D195" s="401">
        <v>41292.601473449999</v>
      </c>
      <c r="E195" s="402">
        <v>0</v>
      </c>
      <c r="F195" s="401">
        <v>87886.135144679996</v>
      </c>
      <c r="G195" s="405"/>
      <c r="H195" s="401">
        <v>57402</v>
      </c>
      <c r="I195" s="405"/>
      <c r="J195" s="404">
        <v>0</v>
      </c>
      <c r="K195" s="401">
        <v>46780.720753540001</v>
      </c>
      <c r="L195" s="372">
        <v>0.532287836716549</v>
      </c>
      <c r="M195" s="401">
        <v>1056.4079207899999</v>
      </c>
      <c r="N195" s="401">
        <v>-1365.0031819100002</v>
      </c>
    </row>
    <row r="196" spans="1:14">
      <c r="A196" s="394"/>
      <c r="B196" s="394"/>
      <c r="C196" s="394"/>
      <c r="D196" s="394"/>
      <c r="E196" s="394"/>
      <c r="F196" s="394"/>
      <c r="G196" s="394"/>
      <c r="H196" s="394"/>
      <c r="I196" s="394"/>
      <c r="J196" s="394"/>
      <c r="K196" s="394"/>
      <c r="L196" s="394"/>
      <c r="M196" s="394"/>
      <c r="N196" s="394"/>
    </row>
  </sheetData>
  <mergeCells count="8">
    <mergeCell ref="A150:A151"/>
    <mergeCell ref="A174:A175"/>
    <mergeCell ref="A6:A7"/>
    <mergeCell ref="A30:A31"/>
    <mergeCell ref="A54:A55"/>
    <mergeCell ref="A78:A79"/>
    <mergeCell ref="A102:A103"/>
    <mergeCell ref="A126:A127"/>
  </mergeCells>
  <hyperlinks>
    <hyperlink ref="A1" location="Index!B5" display="&lt;- back" xr:uid="{FD698CC0-8D5A-4054-B9C2-DAEA79D2B0A0}"/>
  </hyperlinks>
  <pageMargins left="0.7" right="0.7" top="0.78740157499999996" bottom="0.78740157499999996" header="0.3" footer="0.3"/>
  <pageSetup paperSize="9" scale="1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673528-D477-4DEC-8222-20B4D21C64BD}">
  <sheetPr>
    <pageSetUpPr autoPageBreaks="0" fitToPage="1"/>
  </sheetPr>
  <dimension ref="A1:R37"/>
  <sheetViews>
    <sheetView showGridLines="0" zoomScale="80" zoomScaleNormal="80" zoomScaleSheetLayoutView="100" workbookViewId="0"/>
  </sheetViews>
  <sheetFormatPr defaultColWidth="9.109375" defaultRowHeight="13.2"/>
  <cols>
    <col min="1" max="1" width="5.44140625" style="9" customWidth="1"/>
    <col min="2" max="2" width="43.77734375" style="9" customWidth="1"/>
    <col min="3" max="3" width="17.21875" style="9" customWidth="1"/>
    <col min="4" max="14" width="13.33203125" style="9" customWidth="1"/>
    <col min="15" max="16" width="30" style="9" customWidth="1"/>
    <col min="17" max="16384" width="9.109375" style="9"/>
  </cols>
  <sheetData>
    <row r="1" spans="1:18">
      <c r="A1" s="38" t="s">
        <v>991</v>
      </c>
    </row>
    <row r="3" spans="1:18" ht="24" customHeight="1">
      <c r="A3" s="83" t="s">
        <v>1262</v>
      </c>
      <c r="R3" s="23"/>
    </row>
    <row r="5" spans="1:18">
      <c r="B5" s="428"/>
      <c r="P5" s="43" t="s">
        <v>993</v>
      </c>
    </row>
    <row r="6" spans="1:18" ht="21" customHeight="1">
      <c r="A6" s="698"/>
      <c r="B6" s="645"/>
      <c r="C6" s="1000" t="s">
        <v>660</v>
      </c>
      <c r="D6" s="1002" t="s">
        <v>557</v>
      </c>
      <c r="E6" s="1003"/>
      <c r="F6" s="1003"/>
      <c r="G6" s="1003"/>
      <c r="H6" s="1003"/>
      <c r="I6" s="1003"/>
      <c r="J6" s="1003"/>
      <c r="K6" s="1003"/>
      <c r="L6" s="1003"/>
      <c r="M6" s="1003"/>
      <c r="N6" s="1004"/>
      <c r="O6" s="1002" t="s">
        <v>558</v>
      </c>
      <c r="P6" s="1004"/>
    </row>
    <row r="7" spans="1:18" ht="36" customHeight="1">
      <c r="A7" s="646"/>
      <c r="B7" s="647"/>
      <c r="C7" s="1001"/>
      <c r="D7" s="992" t="s">
        <v>1263</v>
      </c>
      <c r="E7" s="1005"/>
      <c r="F7" s="1005"/>
      <c r="G7" s="1005"/>
      <c r="H7" s="1005"/>
      <c r="I7" s="1005"/>
      <c r="J7" s="1005"/>
      <c r="K7" s="1005"/>
      <c r="L7" s="993"/>
      <c r="M7" s="992" t="s">
        <v>1269</v>
      </c>
      <c r="N7" s="993"/>
      <c r="O7" s="994" t="s">
        <v>1276</v>
      </c>
      <c r="P7" s="994" t="s">
        <v>1277</v>
      </c>
    </row>
    <row r="8" spans="1:18" s="429" customFormat="1" ht="36" customHeight="1">
      <c r="A8" s="646"/>
      <c r="B8" s="699" t="s">
        <v>532</v>
      </c>
      <c r="C8" s="1001"/>
      <c r="D8" s="994" t="s">
        <v>1274</v>
      </c>
      <c r="E8" s="997" t="s">
        <v>1264</v>
      </c>
      <c r="F8" s="998"/>
      <c r="G8" s="998"/>
      <c r="H8" s="999"/>
      <c r="I8" s="997" t="s">
        <v>1268</v>
      </c>
      <c r="J8" s="998"/>
      <c r="K8" s="998"/>
      <c r="L8" s="999"/>
      <c r="M8" s="994" t="s">
        <v>1273</v>
      </c>
      <c r="N8" s="994" t="s">
        <v>1275</v>
      </c>
      <c r="O8" s="995"/>
      <c r="P8" s="995"/>
    </row>
    <row r="9" spans="1:18" s="429" customFormat="1" ht="93.6" customHeight="1">
      <c r="A9" s="646"/>
      <c r="B9" s="647"/>
      <c r="C9" s="924"/>
      <c r="D9" s="996"/>
      <c r="E9" s="430"/>
      <c r="F9" s="431" t="s">
        <v>1265</v>
      </c>
      <c r="G9" s="431" t="s">
        <v>1266</v>
      </c>
      <c r="H9" s="431" t="s">
        <v>1267</v>
      </c>
      <c r="I9" s="430"/>
      <c r="J9" s="431" t="s">
        <v>1270</v>
      </c>
      <c r="K9" s="431" t="s">
        <v>1271</v>
      </c>
      <c r="L9" s="431" t="s">
        <v>1272</v>
      </c>
      <c r="M9" s="996"/>
      <c r="N9" s="996"/>
      <c r="O9" s="996"/>
      <c r="P9" s="996"/>
    </row>
    <row r="10" spans="1:18" s="429" customFormat="1" ht="14.4">
      <c r="A10" s="648"/>
      <c r="B10" s="649"/>
      <c r="C10" s="439" t="s">
        <v>58</v>
      </c>
      <c r="D10" s="16" t="s">
        <v>57</v>
      </c>
      <c r="E10" s="16" t="s">
        <v>56</v>
      </c>
      <c r="F10" s="16" t="s">
        <v>59</v>
      </c>
      <c r="G10" s="16" t="s">
        <v>60</v>
      </c>
      <c r="H10" s="16" t="s">
        <v>107</v>
      </c>
      <c r="I10" s="16" t="s">
        <v>108</v>
      </c>
      <c r="J10" s="16" t="s">
        <v>109</v>
      </c>
      <c r="K10" s="16" t="s">
        <v>196</v>
      </c>
      <c r="L10" s="16" t="s">
        <v>197</v>
      </c>
      <c r="M10" s="16" t="s">
        <v>198</v>
      </c>
      <c r="N10" s="16" t="s">
        <v>199</v>
      </c>
      <c r="O10" s="16" t="s">
        <v>200</v>
      </c>
      <c r="P10" s="16" t="s">
        <v>403</v>
      </c>
    </row>
    <row r="11" spans="1:18">
      <c r="A11" s="32">
        <v>1</v>
      </c>
      <c r="B11" s="7" t="s">
        <v>556</v>
      </c>
      <c r="C11" s="432"/>
      <c r="D11" s="433"/>
      <c r="E11" s="433"/>
      <c r="F11" s="433"/>
      <c r="G11" s="433"/>
      <c r="H11" s="433"/>
      <c r="I11" s="433"/>
      <c r="J11" s="433"/>
      <c r="K11" s="433"/>
      <c r="L11" s="433"/>
      <c r="M11" s="433"/>
      <c r="N11" s="433"/>
      <c r="O11" s="432"/>
      <c r="P11" s="432"/>
    </row>
    <row r="12" spans="1:18">
      <c r="A12" s="32">
        <v>2</v>
      </c>
      <c r="B12" s="7" t="s">
        <v>319</v>
      </c>
      <c r="C12" s="432"/>
      <c r="D12" s="433"/>
      <c r="E12" s="433"/>
      <c r="F12" s="433"/>
      <c r="G12" s="433"/>
      <c r="H12" s="433"/>
      <c r="I12" s="433"/>
      <c r="J12" s="433"/>
      <c r="K12" s="433"/>
      <c r="L12" s="433"/>
      <c r="M12" s="433"/>
      <c r="N12" s="433"/>
      <c r="O12" s="432"/>
      <c r="P12" s="432"/>
    </row>
    <row r="13" spans="1:18">
      <c r="A13" s="32">
        <v>3</v>
      </c>
      <c r="B13" s="7" t="s">
        <v>518</v>
      </c>
      <c r="C13" s="432"/>
      <c r="D13" s="433"/>
      <c r="E13" s="433"/>
      <c r="F13" s="433"/>
      <c r="G13" s="433"/>
      <c r="H13" s="433"/>
      <c r="I13" s="433"/>
      <c r="J13" s="433"/>
      <c r="K13" s="433"/>
      <c r="L13" s="433"/>
      <c r="M13" s="433"/>
      <c r="N13" s="433"/>
      <c r="O13" s="432"/>
      <c r="P13" s="432"/>
    </row>
    <row r="14" spans="1:18">
      <c r="A14" s="438">
        <v>3.1</v>
      </c>
      <c r="B14" s="435" t="s">
        <v>559</v>
      </c>
      <c r="C14" s="432"/>
      <c r="D14" s="433"/>
      <c r="E14" s="433"/>
      <c r="F14" s="433"/>
      <c r="G14" s="433"/>
      <c r="H14" s="433"/>
      <c r="I14" s="433"/>
      <c r="J14" s="433"/>
      <c r="K14" s="433"/>
      <c r="L14" s="433"/>
      <c r="M14" s="433"/>
      <c r="N14" s="433"/>
      <c r="O14" s="432"/>
      <c r="P14" s="432"/>
    </row>
    <row r="15" spans="1:18">
      <c r="A15" s="438">
        <v>3.2</v>
      </c>
      <c r="B15" s="435" t="s">
        <v>560</v>
      </c>
      <c r="C15" s="432"/>
      <c r="D15" s="433"/>
      <c r="E15" s="433"/>
      <c r="F15" s="433"/>
      <c r="G15" s="433"/>
      <c r="H15" s="433"/>
      <c r="I15" s="433"/>
      <c r="J15" s="433"/>
      <c r="K15" s="433"/>
      <c r="L15" s="433"/>
      <c r="M15" s="433"/>
      <c r="N15" s="433"/>
      <c r="O15" s="432"/>
      <c r="P15" s="432"/>
    </row>
    <row r="16" spans="1:18">
      <c r="A16" s="438">
        <v>3.3</v>
      </c>
      <c r="B16" s="435" t="s">
        <v>561</v>
      </c>
      <c r="C16" s="432"/>
      <c r="D16" s="433"/>
      <c r="E16" s="433"/>
      <c r="F16" s="433"/>
      <c r="G16" s="433"/>
      <c r="H16" s="433"/>
      <c r="I16" s="433"/>
      <c r="J16" s="433"/>
      <c r="K16" s="433"/>
      <c r="L16" s="433"/>
      <c r="M16" s="433"/>
      <c r="N16" s="433"/>
      <c r="O16" s="432"/>
      <c r="P16" s="432"/>
    </row>
    <row r="17" spans="1:16">
      <c r="A17" s="32">
        <v>4</v>
      </c>
      <c r="B17" s="7" t="s">
        <v>519</v>
      </c>
      <c r="C17" s="432">
        <v>94107.820726509992</v>
      </c>
      <c r="D17" s="692">
        <v>6.9298111031089998E-3</v>
      </c>
      <c r="E17" s="692">
        <v>0.69405938718470905</v>
      </c>
      <c r="F17" s="692">
        <v>0.69006425531248505</v>
      </c>
      <c r="G17" s="692">
        <v>3.7259178195100001E-4</v>
      </c>
      <c r="H17" s="692">
        <v>3.6225400902730001E-3</v>
      </c>
      <c r="I17" s="692">
        <v>6.3453039991800001E-3</v>
      </c>
      <c r="J17" s="692">
        <v>1.2992456318E-5</v>
      </c>
      <c r="K17" s="692">
        <v>6.3323115428610003E-3</v>
      </c>
      <c r="L17" s="692">
        <v>0</v>
      </c>
      <c r="M17" s="692">
        <v>6.399752676882E-3</v>
      </c>
      <c r="N17" s="692">
        <v>0</v>
      </c>
      <c r="O17" s="432">
        <v>23527.3109487</v>
      </c>
      <c r="P17" s="432">
        <v>23527.3109487</v>
      </c>
    </row>
    <row r="18" spans="1:16">
      <c r="A18" s="438">
        <v>4.0999999999999996</v>
      </c>
      <c r="B18" s="435" t="s">
        <v>562</v>
      </c>
      <c r="C18" s="432">
        <v>8399.2792957299989</v>
      </c>
      <c r="D18" s="692">
        <v>5.9546534993100003E-3</v>
      </c>
      <c r="E18" s="692">
        <v>0.84394869985853005</v>
      </c>
      <c r="F18" s="692">
        <v>0.84242698125149396</v>
      </c>
      <c r="G18" s="692">
        <v>6.8184877039500005E-4</v>
      </c>
      <c r="H18" s="692">
        <v>8.3986983664000004E-4</v>
      </c>
      <c r="I18" s="692">
        <v>7.1695729287889996E-3</v>
      </c>
      <c r="J18" s="692">
        <v>2.4705342290999999E-5</v>
      </c>
      <c r="K18" s="692">
        <v>7.1448675864970003E-3</v>
      </c>
      <c r="L18" s="692">
        <v>0</v>
      </c>
      <c r="M18" s="692">
        <v>8.3750287832149994E-3</v>
      </c>
      <c r="N18" s="692">
        <v>0</v>
      </c>
      <c r="O18" s="432">
        <v>2640.0309054200002</v>
      </c>
      <c r="P18" s="432">
        <v>2640.0309054200002</v>
      </c>
    </row>
    <row r="19" spans="1:16" ht="13.8" customHeight="1">
      <c r="A19" s="438">
        <v>4.2</v>
      </c>
      <c r="B19" s="435" t="s">
        <v>563</v>
      </c>
      <c r="C19" s="432">
        <v>62718.385072819998</v>
      </c>
      <c r="D19" s="692">
        <v>1.8697144254250001E-3</v>
      </c>
      <c r="E19" s="692">
        <v>0.92269301739640597</v>
      </c>
      <c r="F19" s="692">
        <v>0.922610868563428</v>
      </c>
      <c r="G19" s="692">
        <v>0</v>
      </c>
      <c r="H19" s="692">
        <v>8.2148832977999999E-5</v>
      </c>
      <c r="I19" s="692">
        <v>3.998968107658E-3</v>
      </c>
      <c r="J19" s="692">
        <v>2.094531131E-6</v>
      </c>
      <c r="K19" s="692">
        <v>3.9968735765270004E-3</v>
      </c>
      <c r="L19" s="692">
        <v>0</v>
      </c>
      <c r="M19" s="692">
        <v>1.1024565463500001E-3</v>
      </c>
      <c r="N19" s="692">
        <v>0</v>
      </c>
      <c r="O19" s="432">
        <v>11524.050693620522</v>
      </c>
      <c r="P19" s="432">
        <v>11502.751893160001</v>
      </c>
    </row>
    <row r="20" spans="1:16">
      <c r="A20" s="438">
        <v>4.3</v>
      </c>
      <c r="B20" s="435" t="s">
        <v>564</v>
      </c>
      <c r="C20" s="432">
        <v>0</v>
      </c>
      <c r="D20" s="692">
        <v>0</v>
      </c>
      <c r="E20" s="692">
        <v>0</v>
      </c>
      <c r="F20" s="692">
        <v>0</v>
      </c>
      <c r="G20" s="692">
        <v>0</v>
      </c>
      <c r="H20" s="692">
        <v>0</v>
      </c>
      <c r="I20" s="692">
        <v>0</v>
      </c>
      <c r="J20" s="692">
        <v>0</v>
      </c>
      <c r="K20" s="692">
        <v>0</v>
      </c>
      <c r="L20" s="692">
        <v>0</v>
      </c>
      <c r="M20" s="692">
        <v>0</v>
      </c>
      <c r="N20" s="692">
        <v>0</v>
      </c>
      <c r="O20" s="432">
        <v>0</v>
      </c>
      <c r="P20" s="432">
        <v>0</v>
      </c>
    </row>
    <row r="21" spans="1:16">
      <c r="A21" s="438">
        <v>4.4000000000000004</v>
      </c>
      <c r="B21" s="435" t="s">
        <v>565</v>
      </c>
      <c r="C21" s="432">
        <v>5479.3584661599998</v>
      </c>
      <c r="D21" s="692">
        <v>4.0732042438613003E-2</v>
      </c>
      <c r="E21" s="692">
        <v>3.9929868352513997E-2</v>
      </c>
      <c r="F21" s="692">
        <v>0</v>
      </c>
      <c r="G21" s="692">
        <v>3.7986659110819999E-3</v>
      </c>
      <c r="H21" s="692">
        <v>3.6131202441432003E-2</v>
      </c>
      <c r="I21" s="692">
        <v>1.8589894002934999E-2</v>
      </c>
      <c r="J21" s="692">
        <v>9.9185485555999996E-5</v>
      </c>
      <c r="K21" s="692">
        <v>1.8490708517378999E-2</v>
      </c>
      <c r="L21" s="692">
        <v>0</v>
      </c>
      <c r="M21" s="692">
        <v>7.3637794358938996E-2</v>
      </c>
      <c r="N21" s="692">
        <v>0</v>
      </c>
      <c r="O21" s="432">
        <v>1874.3721862300001</v>
      </c>
      <c r="P21" s="432">
        <v>1874.3721862300001</v>
      </c>
    </row>
    <row r="22" spans="1:16">
      <c r="A22" s="438">
        <v>4.5</v>
      </c>
      <c r="B22" s="435" t="s">
        <v>566</v>
      </c>
      <c r="C22" s="432">
        <v>17510.797891800001</v>
      </c>
      <c r="D22" s="692">
        <v>1.4944132976519E-2</v>
      </c>
      <c r="E22" s="692">
        <v>7.9522081706629999E-3</v>
      </c>
      <c r="F22" s="692">
        <v>0</v>
      </c>
      <c r="G22" s="692">
        <v>4.8670027446299997E-4</v>
      </c>
      <c r="H22" s="692">
        <v>7.4655078962000002E-3</v>
      </c>
      <c r="I22" s="692">
        <v>1.0522305844001E-2</v>
      </c>
      <c r="J22" s="692">
        <v>1.9436363899999999E-5</v>
      </c>
      <c r="K22" s="692">
        <v>1.0502869480101E-2</v>
      </c>
      <c r="L22" s="692">
        <v>0</v>
      </c>
      <c r="M22" s="692">
        <v>3.3859339800709999E-3</v>
      </c>
      <c r="N22" s="692">
        <v>0</v>
      </c>
      <c r="O22" s="432">
        <v>7510.1559638900007</v>
      </c>
      <c r="P22" s="432">
        <v>7510.1559638900007</v>
      </c>
    </row>
    <row r="23" spans="1:16">
      <c r="A23" s="32">
        <v>5</v>
      </c>
      <c r="B23" s="7" t="s">
        <v>26</v>
      </c>
      <c r="C23" s="432">
        <v>94107.820726499995</v>
      </c>
      <c r="D23" s="692">
        <v>6.9298111031099998E-3</v>
      </c>
      <c r="E23" s="692">
        <v>0.69405938718478299</v>
      </c>
      <c r="F23" s="692">
        <v>0.69006425531255899</v>
      </c>
      <c r="G23" s="692">
        <v>3.7259178195100001E-4</v>
      </c>
      <c r="H23" s="692">
        <v>3.6225400902730001E-3</v>
      </c>
      <c r="I23" s="692">
        <v>6.3453039991800001E-3</v>
      </c>
      <c r="J23" s="692">
        <v>1.2992456318E-5</v>
      </c>
      <c r="K23" s="692">
        <v>6.3323115428620003E-3</v>
      </c>
      <c r="L23" s="692">
        <v>0</v>
      </c>
      <c r="M23" s="692">
        <v>6.399752676883E-3</v>
      </c>
      <c r="N23" s="692">
        <v>0</v>
      </c>
      <c r="O23" s="432">
        <v>23527.3109487</v>
      </c>
      <c r="P23" s="432">
        <v>23527.3109487</v>
      </c>
    </row>
    <row r="24" spans="1:16" s="618" customFormat="1" ht="61.2" customHeight="1">
      <c r="A24" s="619"/>
      <c r="B24" s="620"/>
      <c r="C24" s="621"/>
      <c r="D24" s="622"/>
      <c r="E24" s="622"/>
      <c r="F24" s="622"/>
      <c r="G24" s="622"/>
      <c r="H24" s="622"/>
      <c r="I24" s="622"/>
      <c r="J24" s="622"/>
      <c r="K24" s="622"/>
      <c r="L24" s="622"/>
      <c r="M24" s="622"/>
      <c r="N24" s="622"/>
      <c r="O24" s="621"/>
      <c r="P24" s="621"/>
    </row>
    <row r="25" spans="1:16" ht="15.6" customHeight="1">
      <c r="P25" s="43" t="s">
        <v>993</v>
      </c>
    </row>
    <row r="26" spans="1:16" ht="21" customHeight="1">
      <c r="A26" s="698"/>
      <c r="B26" s="645"/>
      <c r="C26" s="1000" t="s">
        <v>660</v>
      </c>
      <c r="D26" s="1002" t="s">
        <v>557</v>
      </c>
      <c r="E26" s="1003"/>
      <c r="F26" s="1003"/>
      <c r="G26" s="1003"/>
      <c r="H26" s="1003"/>
      <c r="I26" s="1003"/>
      <c r="J26" s="1003"/>
      <c r="K26" s="1003"/>
      <c r="L26" s="1003"/>
      <c r="M26" s="1003"/>
      <c r="N26" s="1004"/>
      <c r="O26" s="1002" t="s">
        <v>558</v>
      </c>
      <c r="P26" s="1004"/>
    </row>
    <row r="27" spans="1:16" ht="36" customHeight="1">
      <c r="A27" s="646"/>
      <c r="B27" s="647"/>
      <c r="C27" s="1001"/>
      <c r="D27" s="992" t="s">
        <v>1263</v>
      </c>
      <c r="E27" s="1005"/>
      <c r="F27" s="1005"/>
      <c r="G27" s="1005"/>
      <c r="H27" s="1005"/>
      <c r="I27" s="1005"/>
      <c r="J27" s="1005"/>
      <c r="K27" s="1005"/>
      <c r="L27" s="993"/>
      <c r="M27" s="992" t="s">
        <v>1269</v>
      </c>
      <c r="N27" s="993"/>
      <c r="O27" s="994" t="s">
        <v>1276</v>
      </c>
      <c r="P27" s="994" t="s">
        <v>1277</v>
      </c>
    </row>
    <row r="28" spans="1:16" ht="36" customHeight="1">
      <c r="A28" s="646"/>
      <c r="B28" s="699" t="s">
        <v>1397</v>
      </c>
      <c r="C28" s="1001"/>
      <c r="D28" s="994" t="s">
        <v>1274</v>
      </c>
      <c r="E28" s="997" t="s">
        <v>1264</v>
      </c>
      <c r="F28" s="998"/>
      <c r="G28" s="998"/>
      <c r="H28" s="999"/>
      <c r="I28" s="997" t="s">
        <v>1268</v>
      </c>
      <c r="J28" s="998"/>
      <c r="K28" s="998"/>
      <c r="L28" s="999"/>
      <c r="M28" s="994" t="s">
        <v>1273</v>
      </c>
      <c r="N28" s="994" t="s">
        <v>1275</v>
      </c>
      <c r="O28" s="995"/>
      <c r="P28" s="995"/>
    </row>
    <row r="29" spans="1:16" s="429" customFormat="1" ht="93.6" customHeight="1">
      <c r="A29" s="646"/>
      <c r="B29" s="647"/>
      <c r="C29" s="924"/>
      <c r="D29" s="996"/>
      <c r="E29" s="430"/>
      <c r="F29" s="431" t="s">
        <v>1265</v>
      </c>
      <c r="G29" s="431" t="s">
        <v>1266</v>
      </c>
      <c r="H29" s="431" t="s">
        <v>1267</v>
      </c>
      <c r="I29" s="430"/>
      <c r="J29" s="431" t="s">
        <v>1270</v>
      </c>
      <c r="K29" s="431" t="s">
        <v>1271</v>
      </c>
      <c r="L29" s="431" t="s">
        <v>1272</v>
      </c>
      <c r="M29" s="996"/>
      <c r="N29" s="996"/>
      <c r="O29" s="996"/>
      <c r="P29" s="996"/>
    </row>
    <row r="30" spans="1:16" s="429" customFormat="1" ht="14.4">
      <c r="A30" s="648"/>
      <c r="B30" s="649"/>
      <c r="C30" s="439" t="s">
        <v>58</v>
      </c>
      <c r="D30" s="16" t="s">
        <v>57</v>
      </c>
      <c r="E30" s="16" t="s">
        <v>56</v>
      </c>
      <c r="F30" s="16" t="s">
        <v>59</v>
      </c>
      <c r="G30" s="16" t="s">
        <v>60</v>
      </c>
      <c r="H30" s="16" t="s">
        <v>107</v>
      </c>
      <c r="I30" s="16" t="s">
        <v>108</v>
      </c>
      <c r="J30" s="16" t="s">
        <v>109</v>
      </c>
      <c r="K30" s="16" t="s">
        <v>196</v>
      </c>
      <c r="L30" s="16" t="s">
        <v>197</v>
      </c>
      <c r="M30" s="16" t="s">
        <v>198</v>
      </c>
      <c r="N30" s="16" t="s">
        <v>199</v>
      </c>
      <c r="O30" s="16" t="s">
        <v>200</v>
      </c>
      <c r="P30" s="16" t="s">
        <v>403</v>
      </c>
    </row>
    <row r="31" spans="1:16">
      <c r="A31" s="24">
        <v>1</v>
      </c>
      <c r="B31" s="7" t="s">
        <v>556</v>
      </c>
      <c r="C31" s="432">
        <v>4687.4936117099996</v>
      </c>
      <c r="D31" s="692">
        <v>0</v>
      </c>
      <c r="E31" s="692">
        <v>0</v>
      </c>
      <c r="F31" s="692">
        <v>0</v>
      </c>
      <c r="G31" s="692">
        <v>0</v>
      </c>
      <c r="H31" s="692">
        <v>0</v>
      </c>
      <c r="I31" s="692">
        <v>0</v>
      </c>
      <c r="J31" s="692">
        <v>0</v>
      </c>
      <c r="K31" s="692">
        <v>0</v>
      </c>
      <c r="L31" s="692">
        <v>0</v>
      </c>
      <c r="M31" s="692">
        <v>-0.104076524629551</v>
      </c>
      <c r="N31" s="692">
        <v>0</v>
      </c>
      <c r="O31" s="432">
        <v>1051.3204674024678</v>
      </c>
      <c r="P31" s="432">
        <v>1630.4724417699999</v>
      </c>
    </row>
    <row r="32" spans="1:16">
      <c r="A32" s="24">
        <v>2</v>
      </c>
      <c r="B32" s="7" t="s">
        <v>319</v>
      </c>
      <c r="C32" s="432">
        <v>10107.70224506</v>
      </c>
      <c r="D32" s="692">
        <v>1.2574637055829999E-3</v>
      </c>
      <c r="E32" s="692">
        <v>3.0276233498030001E-3</v>
      </c>
      <c r="F32" s="692">
        <v>6.0098922412999995E-4</v>
      </c>
      <c r="G32" s="692">
        <v>2.4266341256730002E-3</v>
      </c>
      <c r="H32" s="692">
        <v>0</v>
      </c>
      <c r="I32" s="692">
        <v>0</v>
      </c>
      <c r="J32" s="692">
        <v>0</v>
      </c>
      <c r="K32" s="692">
        <v>0</v>
      </c>
      <c r="L32" s="692">
        <v>0</v>
      </c>
      <c r="M32" s="692">
        <v>-0.29324504899999698</v>
      </c>
      <c r="N32" s="692">
        <v>0</v>
      </c>
      <c r="O32" s="432">
        <v>3558.9702516080051</v>
      </c>
      <c r="P32" s="432">
        <v>3259.67709891</v>
      </c>
    </row>
    <row r="33" spans="1:16">
      <c r="A33" s="24">
        <v>3</v>
      </c>
      <c r="B33" s="7" t="s">
        <v>518</v>
      </c>
      <c r="C33" s="436">
        <v>107417.86895203</v>
      </c>
      <c r="D33" s="693">
        <v>2.2815745806946001E-2</v>
      </c>
      <c r="E33" s="693">
        <v>0.69778023651159593</v>
      </c>
      <c r="F33" s="693">
        <v>0.67178283378268799</v>
      </c>
      <c r="G33" s="693">
        <v>2.5997402728907999E-2</v>
      </c>
      <c r="H33" s="693">
        <v>0</v>
      </c>
      <c r="I33" s="693">
        <v>-2.4855625513100002E-4</v>
      </c>
      <c r="J33" s="693">
        <v>0</v>
      </c>
      <c r="K33" s="693">
        <v>0</v>
      </c>
      <c r="L33" s="693">
        <v>0</v>
      </c>
      <c r="M33" s="693">
        <v>-0.127604081260182</v>
      </c>
      <c r="N33" s="693">
        <v>0</v>
      </c>
      <c r="O33" s="436">
        <v>66489.594126923766</v>
      </c>
      <c r="P33" s="436">
        <v>66263.555130449997</v>
      </c>
    </row>
    <row r="34" spans="1:16">
      <c r="A34" s="434">
        <v>3.1</v>
      </c>
      <c r="B34" s="435" t="s">
        <v>559</v>
      </c>
      <c r="C34" s="432">
        <v>25243.859437029998</v>
      </c>
      <c r="D34" s="692">
        <v>1.3875421209413E-2</v>
      </c>
      <c r="E34" s="692">
        <v>0.479750644745503</v>
      </c>
      <c r="F34" s="692">
        <v>0.46222888274142698</v>
      </c>
      <c r="G34" s="692">
        <v>1.7521762004076E-2</v>
      </c>
      <c r="H34" s="692">
        <v>0</v>
      </c>
      <c r="I34" s="692">
        <v>-6.1587146921000002E-5</v>
      </c>
      <c r="J34" s="692">
        <v>0</v>
      </c>
      <c r="K34" s="692">
        <v>0</v>
      </c>
      <c r="L34" s="692">
        <v>0</v>
      </c>
      <c r="M34" s="692">
        <v>-6.0577709619822E-2</v>
      </c>
      <c r="N34" s="692">
        <v>0</v>
      </c>
      <c r="O34" s="432">
        <v>13274.329663285023</v>
      </c>
      <c r="P34" s="432">
        <v>13222.853457450001</v>
      </c>
    </row>
    <row r="35" spans="1:16">
      <c r="A35" s="434">
        <v>3.2</v>
      </c>
      <c r="B35" s="435" t="s">
        <v>560</v>
      </c>
      <c r="C35" s="432">
        <v>27871.837796990003</v>
      </c>
      <c r="D35" s="692">
        <v>0</v>
      </c>
      <c r="E35" s="692">
        <v>0</v>
      </c>
      <c r="F35" s="692">
        <v>0</v>
      </c>
      <c r="G35" s="692">
        <v>0</v>
      </c>
      <c r="H35" s="692">
        <v>0</v>
      </c>
      <c r="I35" s="692">
        <v>0</v>
      </c>
      <c r="J35" s="692">
        <v>0</v>
      </c>
      <c r="K35" s="692">
        <v>0</v>
      </c>
      <c r="L35" s="692">
        <v>0</v>
      </c>
      <c r="M35" s="692">
        <v>0</v>
      </c>
      <c r="N35" s="692">
        <v>0</v>
      </c>
      <c r="O35" s="432">
        <v>21059.314525580001</v>
      </c>
      <c r="P35" s="432">
        <v>21059.314525580001</v>
      </c>
    </row>
    <row r="36" spans="1:16">
      <c r="A36" s="434">
        <v>3.3</v>
      </c>
      <c r="B36" s="435" t="s">
        <v>561</v>
      </c>
      <c r="C36" s="432">
        <v>54302.171718010002</v>
      </c>
      <c r="D36" s="692">
        <v>8.940324597533E-3</v>
      </c>
      <c r="E36" s="692">
        <v>0.21802959176609299</v>
      </c>
      <c r="F36" s="692">
        <v>0.20955395104126101</v>
      </c>
      <c r="G36" s="692">
        <v>8.4756407248319995E-3</v>
      </c>
      <c r="H36" s="692">
        <v>0</v>
      </c>
      <c r="I36" s="692">
        <v>-1.8696910821000001E-4</v>
      </c>
      <c r="J36" s="692">
        <v>0</v>
      </c>
      <c r="K36" s="692">
        <v>0</v>
      </c>
      <c r="L36" s="692">
        <v>0</v>
      </c>
      <c r="M36" s="692">
        <v>-6.7026371640360002E-2</v>
      </c>
      <c r="N36" s="692">
        <v>0</v>
      </c>
      <c r="O36" s="432">
        <v>32155.949938058751</v>
      </c>
      <c r="P36" s="432">
        <v>31981.387147419999</v>
      </c>
    </row>
    <row r="37" spans="1:16">
      <c r="A37" s="24">
        <v>4</v>
      </c>
      <c r="B37" s="7" t="s">
        <v>26</v>
      </c>
      <c r="C37" s="432">
        <v>122213.06480881</v>
      </c>
      <c r="D37" s="692">
        <v>6.9424516453889997E-3</v>
      </c>
      <c r="E37" s="692">
        <v>0.19622157848111901</v>
      </c>
      <c r="F37" s="692">
        <v>0.18863572592247199</v>
      </c>
      <c r="G37" s="692">
        <v>7.5858525586469999E-3</v>
      </c>
      <c r="H37" s="692">
        <v>0</v>
      </c>
      <c r="I37" s="692">
        <v>-9.5796025721999999E-5</v>
      </c>
      <c r="J37" s="692">
        <v>0</v>
      </c>
      <c r="K37" s="692">
        <v>0</v>
      </c>
      <c r="L37" s="692">
        <v>0</v>
      </c>
      <c r="M37" s="692">
        <v>-7.0538975739265999E-2</v>
      </c>
      <c r="N37" s="692">
        <v>0</v>
      </c>
      <c r="O37" s="432">
        <v>71099.884845934241</v>
      </c>
      <c r="P37" s="432">
        <v>71153.704671150001</v>
      </c>
    </row>
  </sheetData>
  <mergeCells count="24">
    <mergeCell ref="C26:C29"/>
    <mergeCell ref="D26:N26"/>
    <mergeCell ref="C6:C9"/>
    <mergeCell ref="D6:N6"/>
    <mergeCell ref="O6:P6"/>
    <mergeCell ref="D7:L7"/>
    <mergeCell ref="M7:N7"/>
    <mergeCell ref="O7:O9"/>
    <mergeCell ref="P7:P9"/>
    <mergeCell ref="D8:D9"/>
    <mergeCell ref="E8:H8"/>
    <mergeCell ref="I8:L8"/>
    <mergeCell ref="M8:M9"/>
    <mergeCell ref="N8:N9"/>
    <mergeCell ref="O26:P26"/>
    <mergeCell ref="D27:L27"/>
    <mergeCell ref="M27:N27"/>
    <mergeCell ref="O27:O29"/>
    <mergeCell ref="P27:P29"/>
    <mergeCell ref="D28:D29"/>
    <mergeCell ref="E28:H28"/>
    <mergeCell ref="I28:L28"/>
    <mergeCell ref="M28:M29"/>
    <mergeCell ref="N28:N29"/>
  </mergeCells>
  <hyperlinks>
    <hyperlink ref="A1" location="Index!B5" display="&lt;- back" xr:uid="{6598E362-69EC-48F7-83CE-69107F35A0FC}"/>
  </hyperlinks>
  <pageMargins left="0.23333333333333334" right="0.7" top="0.75" bottom="0.75" header="0.3" footer="0.3"/>
  <pageSetup paperSize="9" scale="10" orientation="landscape" r:id="rId1"/>
  <headerFooter>
    <evenHeader>&amp;L&amp;"Times New Roman,Regular"&amp;12&amp;K000000Central Bank of Ireland - RESTRICTED</evenHeader>
    <firstHeader>&amp;L&amp;"Times New Roman,Regular"&amp;12&amp;K000000Central Bank of Ireland - RESTRICTED</first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8183BE-239D-4629-973D-BD3884599B3B}">
  <dimension ref="A1:E17"/>
  <sheetViews>
    <sheetView showGridLines="0" zoomScale="90" zoomScaleNormal="90" zoomScaleSheetLayoutView="100" workbookViewId="0"/>
  </sheetViews>
  <sheetFormatPr defaultColWidth="9.109375" defaultRowHeight="13.2"/>
  <cols>
    <col min="1" max="1" width="9.109375" style="9"/>
    <col min="2" max="2" width="63.6640625" style="9" customWidth="1"/>
    <col min="3" max="3" width="22.88671875" style="9" customWidth="1"/>
    <col min="4" max="4" width="30.109375" style="9" bestFit="1" customWidth="1"/>
    <col min="5" max="5" width="28.33203125" style="9" bestFit="1" customWidth="1"/>
    <col min="6" max="16384" width="9.109375" style="9"/>
  </cols>
  <sheetData>
    <row r="1" spans="1:5">
      <c r="A1" s="38" t="s">
        <v>991</v>
      </c>
    </row>
    <row r="2" spans="1:5">
      <c r="B2" s="1"/>
      <c r="C2" s="6"/>
      <c r="D2" s="6"/>
      <c r="E2" s="6"/>
    </row>
    <row r="3" spans="1:5" ht="24" customHeight="1">
      <c r="A3" s="83" t="s">
        <v>1278</v>
      </c>
      <c r="B3" s="440"/>
    </row>
    <row r="4" spans="1:5" ht="16.8" customHeight="1">
      <c r="A4" s="440"/>
      <c r="B4" s="440"/>
    </row>
    <row r="5" spans="1:5">
      <c r="C5" s="441" t="s">
        <v>993</v>
      </c>
    </row>
    <row r="6" spans="1:5" ht="26.4">
      <c r="A6" s="623"/>
      <c r="B6" s="624"/>
      <c r="C6" s="233" t="s">
        <v>567</v>
      </c>
    </row>
    <row r="7" spans="1:5" ht="14.4" customHeight="1">
      <c r="A7" s="625"/>
      <c r="B7" s="626"/>
      <c r="C7" s="233" t="s">
        <v>58</v>
      </c>
    </row>
    <row r="8" spans="1:5">
      <c r="A8" s="21">
        <v>1</v>
      </c>
      <c r="B8" s="442" t="str">
        <f>CONCATENATE("Risk weighted exposure amount as at ",'Ref Date'!D3)</f>
        <v>Risk weighted exposure amount as at Mar 24</v>
      </c>
      <c r="C8" s="443">
        <v>97919.751648999998</v>
      </c>
    </row>
    <row r="9" spans="1:5">
      <c r="A9" s="32">
        <v>2</v>
      </c>
      <c r="B9" s="10" t="s">
        <v>568</v>
      </c>
      <c r="C9" s="443">
        <v>2130.4860055499998</v>
      </c>
    </row>
    <row r="10" spans="1:5">
      <c r="A10" s="32">
        <v>3</v>
      </c>
      <c r="B10" s="10" t="s">
        <v>569</v>
      </c>
      <c r="C10" s="443">
        <v>-189.95152390000001</v>
      </c>
    </row>
    <row r="11" spans="1:5">
      <c r="A11" s="32">
        <v>4</v>
      </c>
      <c r="B11" s="10" t="s">
        <v>570</v>
      </c>
      <c r="C11" s="443">
        <v>1195.4014729999999</v>
      </c>
    </row>
    <row r="12" spans="1:5">
      <c r="A12" s="32">
        <v>5</v>
      </c>
      <c r="B12" s="10" t="s">
        <v>571</v>
      </c>
      <c r="C12" s="443">
        <v>0</v>
      </c>
    </row>
    <row r="13" spans="1:5">
      <c r="A13" s="32">
        <v>6</v>
      </c>
      <c r="B13" s="10" t="s">
        <v>572</v>
      </c>
      <c r="C13" s="443">
        <v>0</v>
      </c>
    </row>
    <row r="14" spans="1:5">
      <c r="A14" s="32">
        <v>7</v>
      </c>
      <c r="B14" s="10" t="s">
        <v>573</v>
      </c>
      <c r="C14" s="443">
        <v>215.2044511</v>
      </c>
    </row>
    <row r="15" spans="1:5">
      <c r="A15" s="32">
        <v>8</v>
      </c>
      <c r="B15" s="10" t="s">
        <v>574</v>
      </c>
      <c r="C15" s="443">
        <v>-124.5499317</v>
      </c>
    </row>
    <row r="16" spans="1:5">
      <c r="A16" s="21">
        <v>9</v>
      </c>
      <c r="B16" s="442" t="str">
        <f>CONCATENATE("Risk weighted exposure amount as at ",'Ref Date'!D2)</f>
        <v>Risk weighted exposure amount as at Jun 24</v>
      </c>
      <c r="C16" s="443">
        <v>101146.34212305001</v>
      </c>
    </row>
    <row r="17" spans="2:3">
      <c r="B17" s="13"/>
      <c r="C17" s="13"/>
    </row>
  </sheetData>
  <hyperlinks>
    <hyperlink ref="A1" location="Index!B5" display="&lt;- back" xr:uid="{E9D57D8A-B05E-4359-943B-8AD96466AB21}"/>
  </hyperlinks>
  <pageMargins left="0.7" right="0.7" top="0.75" bottom="0.75" header="0.3" footer="0.3"/>
  <pageSetup scale="62"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D8646C-9177-44C5-AFD8-582DF01CA29A}">
  <sheetPr>
    <pageSetUpPr fitToPage="1"/>
  </sheetPr>
  <dimension ref="A1:S37"/>
  <sheetViews>
    <sheetView showGridLines="0" zoomScale="80" zoomScaleNormal="80" workbookViewId="0"/>
  </sheetViews>
  <sheetFormatPr defaultRowHeight="13.2"/>
  <cols>
    <col min="1" max="1" width="32.77734375" style="132" customWidth="1"/>
    <col min="2" max="2" width="36.5546875" style="132" customWidth="1"/>
    <col min="3" max="8" width="21.88671875" style="132" customWidth="1"/>
    <col min="9" max="10" width="8.88671875" style="132"/>
    <col min="11" max="11" width="12" style="132" bestFit="1" customWidth="1"/>
    <col min="12" max="13" width="8.88671875" style="132"/>
    <col min="14" max="14" width="9.33203125" style="132" bestFit="1" customWidth="1"/>
    <col min="15" max="15" width="8.88671875" style="132"/>
    <col min="16" max="16" width="9.33203125" style="132" bestFit="1" customWidth="1"/>
    <col min="17" max="16384" width="8.88671875" style="132"/>
  </cols>
  <sheetData>
    <row r="1" spans="1:19">
      <c r="A1" s="38" t="s">
        <v>991</v>
      </c>
    </row>
    <row r="3" spans="1:19" ht="24" customHeight="1">
      <c r="A3" s="83" t="s">
        <v>1279</v>
      </c>
      <c r="B3" s="440"/>
      <c r="C3" s="444"/>
      <c r="D3" s="444"/>
      <c r="E3" s="218"/>
      <c r="F3" s="444"/>
    </row>
    <row r="4" spans="1:19" ht="18" customHeight="1">
      <c r="A4" s="218"/>
      <c r="E4" s="219"/>
      <c r="H4" s="441"/>
    </row>
    <row r="5" spans="1:19" ht="18" customHeight="1">
      <c r="A5" s="218" t="s">
        <v>1280</v>
      </c>
      <c r="E5" s="219"/>
      <c r="H5" s="441" t="s">
        <v>993</v>
      </c>
    </row>
    <row r="6" spans="1:19" ht="30" customHeight="1">
      <c r="A6" s="448"/>
      <c r="B6" s="1010" t="s">
        <v>1299</v>
      </c>
      <c r="C6" s="1010"/>
      <c r="D6" s="1010"/>
      <c r="E6" s="1010"/>
      <c r="F6" s="1010"/>
      <c r="G6" s="1010"/>
      <c r="H6" s="1011"/>
    </row>
    <row r="7" spans="1:19" ht="40.049999999999997" customHeight="1">
      <c r="A7" s="1007" t="s">
        <v>577</v>
      </c>
      <c r="B7" s="1007" t="s">
        <v>578</v>
      </c>
      <c r="C7" s="233" t="s">
        <v>579</v>
      </c>
      <c r="D7" s="233" t="s">
        <v>580</v>
      </c>
      <c r="E7" s="233" t="s">
        <v>1281</v>
      </c>
      <c r="F7" s="233" t="s">
        <v>106</v>
      </c>
      <c r="G7" s="233" t="s">
        <v>567</v>
      </c>
      <c r="H7" s="233" t="s">
        <v>1282</v>
      </c>
    </row>
    <row r="8" spans="1:19" ht="19.05" customHeight="1">
      <c r="A8" s="1008"/>
      <c r="B8" s="1008"/>
      <c r="C8" s="222" t="s">
        <v>58</v>
      </c>
      <c r="D8" s="222" t="s">
        <v>57</v>
      </c>
      <c r="E8" s="222" t="s">
        <v>56</v>
      </c>
      <c r="F8" s="222" t="s">
        <v>59</v>
      </c>
      <c r="G8" s="222" t="s">
        <v>60</v>
      </c>
      <c r="H8" s="222" t="s">
        <v>107</v>
      </c>
    </row>
    <row r="9" spans="1:19" ht="19.05" customHeight="1">
      <c r="A9" s="923" t="s">
        <v>1283</v>
      </c>
      <c r="B9" s="242" t="s">
        <v>1284</v>
      </c>
      <c r="C9" s="732">
        <v>27.994833399999997</v>
      </c>
      <c r="D9" s="732">
        <v>93.915566589999997</v>
      </c>
      <c r="E9" s="222" t="s">
        <v>1285</v>
      </c>
      <c r="F9" s="732">
        <v>48.11568312</v>
      </c>
      <c r="G9" s="732">
        <v>20.169052559999997</v>
      </c>
      <c r="H9" s="732" t="s">
        <v>1044</v>
      </c>
      <c r="K9" s="445"/>
      <c r="L9" s="445"/>
      <c r="N9" s="445"/>
      <c r="O9" s="445"/>
      <c r="P9" s="445"/>
      <c r="Q9" s="446"/>
    </row>
    <row r="10" spans="1:19" ht="19.05" customHeight="1">
      <c r="A10" s="1006"/>
      <c r="B10" s="242" t="s">
        <v>1286</v>
      </c>
      <c r="C10" s="732">
        <v>827.97262495000007</v>
      </c>
      <c r="D10" s="732">
        <v>234.98094684</v>
      </c>
      <c r="E10" s="222" t="s">
        <v>1287</v>
      </c>
      <c r="F10" s="732">
        <v>1010.0543930499999</v>
      </c>
      <c r="G10" s="732">
        <v>647.83460150999997</v>
      </c>
      <c r="H10" s="732">
        <v>4.0402175700000003</v>
      </c>
      <c r="K10" s="445"/>
      <c r="L10" s="445"/>
      <c r="N10" s="445"/>
      <c r="O10" s="445"/>
      <c r="P10" s="445"/>
      <c r="Q10" s="446"/>
      <c r="R10" s="445"/>
      <c r="S10" s="445"/>
    </row>
    <row r="11" spans="1:19" ht="19.05" customHeight="1">
      <c r="A11" s="923" t="s">
        <v>1288</v>
      </c>
      <c r="B11" s="242" t="s">
        <v>1284</v>
      </c>
      <c r="C11" s="732">
        <v>62.00291704</v>
      </c>
      <c r="D11" s="732">
        <v>124.38544784</v>
      </c>
      <c r="E11" s="222" t="s">
        <v>1287</v>
      </c>
      <c r="F11" s="732">
        <v>109.47661155</v>
      </c>
      <c r="G11" s="732">
        <v>65.154239000000004</v>
      </c>
      <c r="H11" s="732">
        <v>0.43790645</v>
      </c>
      <c r="K11" s="445"/>
      <c r="L11" s="445"/>
      <c r="N11" s="445"/>
      <c r="O11" s="445"/>
      <c r="P11" s="445"/>
      <c r="Q11" s="446"/>
      <c r="R11" s="445"/>
      <c r="S11" s="445"/>
    </row>
    <row r="12" spans="1:19" ht="19.05" customHeight="1">
      <c r="A12" s="1006"/>
      <c r="B12" s="242" t="s">
        <v>1286</v>
      </c>
      <c r="C12" s="732">
        <v>1373.3110781199998</v>
      </c>
      <c r="D12" s="732">
        <v>490.44467480999998</v>
      </c>
      <c r="E12" s="222" t="s">
        <v>1289</v>
      </c>
      <c r="F12" s="732">
        <v>1677.23120578</v>
      </c>
      <c r="G12" s="732">
        <v>1292.8527230899999</v>
      </c>
      <c r="H12" s="732">
        <v>13.4163224</v>
      </c>
      <c r="K12" s="445"/>
      <c r="L12" s="445"/>
      <c r="N12" s="445"/>
      <c r="O12" s="445"/>
      <c r="P12" s="445"/>
      <c r="Q12" s="446"/>
      <c r="R12" s="445"/>
      <c r="S12" s="445"/>
    </row>
    <row r="13" spans="1:19" ht="19.05" customHeight="1">
      <c r="A13" s="923" t="s">
        <v>1290</v>
      </c>
      <c r="B13" s="242" t="s">
        <v>1284</v>
      </c>
      <c r="C13" s="732">
        <v>8.8708285799999995</v>
      </c>
      <c r="D13" s="732">
        <v>2.8211323999999998</v>
      </c>
      <c r="E13" s="222" t="s">
        <v>1291</v>
      </c>
      <c r="F13" s="732">
        <v>10.549535730000001</v>
      </c>
      <c r="G13" s="732">
        <v>9.6143481800000004</v>
      </c>
      <c r="H13" s="732">
        <v>0.29538700000000001</v>
      </c>
      <c r="K13" s="445"/>
      <c r="L13" s="445"/>
      <c r="N13" s="445"/>
      <c r="O13" s="445"/>
      <c r="P13" s="445"/>
      <c r="Q13" s="446"/>
      <c r="R13" s="445"/>
      <c r="S13" s="445"/>
    </row>
    <row r="14" spans="1:19" ht="19.05" customHeight="1">
      <c r="A14" s="1006"/>
      <c r="B14" s="242" t="s">
        <v>1286</v>
      </c>
      <c r="C14" s="732">
        <v>57.07742081</v>
      </c>
      <c r="D14" s="732">
        <v>7.1969067100000004</v>
      </c>
      <c r="E14" s="222" t="s">
        <v>1291</v>
      </c>
      <c r="F14" s="732">
        <v>62.473175840000003</v>
      </c>
      <c r="G14" s="732">
        <v>57.771588649999998</v>
      </c>
      <c r="H14" s="732">
        <v>1.7492489199999999</v>
      </c>
      <c r="K14" s="445"/>
      <c r="L14" s="445"/>
      <c r="N14" s="445"/>
      <c r="O14" s="445"/>
      <c r="P14" s="445"/>
      <c r="Q14" s="446"/>
      <c r="R14" s="445"/>
      <c r="S14" s="445"/>
    </row>
    <row r="15" spans="1:19" ht="19.05" customHeight="1">
      <c r="A15" s="923" t="s">
        <v>1292</v>
      </c>
      <c r="B15" s="242" t="s">
        <v>1284</v>
      </c>
      <c r="C15" s="732">
        <v>0.87543937999999999</v>
      </c>
      <c r="D15" s="732">
        <v>3.4263933900000003</v>
      </c>
      <c r="E15" s="222" t="s">
        <v>1293</v>
      </c>
      <c r="F15" s="732">
        <v>2.5074799400000001</v>
      </c>
      <c r="G15" s="732">
        <v>5.1681640899999994</v>
      </c>
      <c r="H15" s="732">
        <v>0.20059839999999998</v>
      </c>
      <c r="K15" s="445"/>
      <c r="L15" s="445"/>
      <c r="N15" s="445"/>
      <c r="O15" s="445"/>
      <c r="P15" s="445"/>
      <c r="Q15" s="446"/>
      <c r="R15" s="445"/>
      <c r="S15" s="445"/>
    </row>
    <row r="16" spans="1:19" ht="19.05" customHeight="1">
      <c r="A16" s="1006"/>
      <c r="B16" s="242" t="s">
        <v>1286</v>
      </c>
      <c r="C16" s="732">
        <v>21.026546890000002</v>
      </c>
      <c r="D16" s="732">
        <v>0.36838696999999998</v>
      </c>
      <c r="E16" s="222" t="s">
        <v>1293</v>
      </c>
      <c r="F16" s="732">
        <v>21.29952471</v>
      </c>
      <c r="G16" s="732">
        <v>42.464384559999999</v>
      </c>
      <c r="H16" s="732">
        <v>1.7039619799999999</v>
      </c>
      <c r="K16" s="445"/>
      <c r="L16" s="445"/>
      <c r="N16" s="445"/>
      <c r="O16" s="445"/>
      <c r="P16" s="445"/>
      <c r="Q16" s="446"/>
      <c r="R16" s="445"/>
      <c r="S16" s="445"/>
    </row>
    <row r="17" spans="1:19" ht="19.05" customHeight="1">
      <c r="A17" s="923" t="s">
        <v>1294</v>
      </c>
      <c r="B17" s="242" t="s">
        <v>1284</v>
      </c>
      <c r="C17" s="732">
        <v>2.28497262</v>
      </c>
      <c r="D17" s="732">
        <v>8.3398550000000002E-2</v>
      </c>
      <c r="E17" s="222" t="s">
        <v>585</v>
      </c>
      <c r="F17" s="732">
        <v>2.3109197300000002</v>
      </c>
      <c r="G17" s="732" t="s">
        <v>1044</v>
      </c>
      <c r="H17" s="732">
        <v>1.1554598600000001</v>
      </c>
      <c r="K17" s="445"/>
      <c r="L17" s="445"/>
      <c r="N17" s="445"/>
      <c r="O17" s="445"/>
      <c r="P17" s="445"/>
      <c r="Q17" s="446"/>
      <c r="R17" s="445"/>
      <c r="S17" s="445"/>
    </row>
    <row r="18" spans="1:19" ht="19.05" customHeight="1">
      <c r="A18" s="1006"/>
      <c r="B18" s="242" t="s">
        <v>1286</v>
      </c>
      <c r="C18" s="732">
        <v>10.09232527</v>
      </c>
      <c r="D18" s="732">
        <v>9.7667000000000004E-2</v>
      </c>
      <c r="E18" s="222" t="s">
        <v>585</v>
      </c>
      <c r="F18" s="732">
        <v>10.12652552</v>
      </c>
      <c r="G18" s="732" t="s">
        <v>1044</v>
      </c>
      <c r="H18" s="732">
        <v>5.0632627599999998</v>
      </c>
      <c r="K18" s="445"/>
      <c r="L18" s="445"/>
      <c r="N18" s="445"/>
      <c r="O18" s="445"/>
      <c r="P18" s="445"/>
      <c r="Q18" s="446"/>
      <c r="R18" s="445"/>
      <c r="S18" s="445"/>
    </row>
    <row r="19" spans="1:19" ht="19.05" customHeight="1">
      <c r="A19" s="923" t="s">
        <v>26</v>
      </c>
      <c r="B19" s="242" t="s">
        <v>1284</v>
      </c>
      <c r="C19" s="716">
        <v>102.02899101999999</v>
      </c>
      <c r="D19" s="716">
        <v>224.63193877</v>
      </c>
      <c r="E19" s="51"/>
      <c r="F19" s="716">
        <v>172.96023006999999</v>
      </c>
      <c r="G19" s="716">
        <v>100.10580383</v>
      </c>
      <c r="H19" s="716">
        <v>2.0893517099999999</v>
      </c>
      <c r="K19" s="445"/>
      <c r="L19" s="445"/>
      <c r="N19" s="445"/>
      <c r="O19" s="445"/>
      <c r="P19" s="445"/>
      <c r="Q19" s="446"/>
      <c r="R19" s="445"/>
      <c r="S19" s="445"/>
    </row>
    <row r="20" spans="1:19" ht="19.05" customHeight="1">
      <c r="A20" s="1006"/>
      <c r="B20" s="242" t="s">
        <v>1286</v>
      </c>
      <c r="C20" s="716">
        <v>2289.4799960400001</v>
      </c>
      <c r="D20" s="716">
        <v>733.08858233000001</v>
      </c>
      <c r="E20" s="51"/>
      <c r="F20" s="716">
        <v>2781.1848249</v>
      </c>
      <c r="G20" s="716">
        <v>2040.9232978099999</v>
      </c>
      <c r="H20" s="716">
        <v>25.973013630000001</v>
      </c>
      <c r="K20" s="445"/>
      <c r="L20" s="445"/>
      <c r="N20" s="445"/>
      <c r="O20" s="445"/>
      <c r="P20" s="445"/>
      <c r="Q20" s="446"/>
      <c r="R20" s="445"/>
      <c r="S20" s="445"/>
    </row>
    <row r="21" spans="1:19" ht="40.049999999999997" customHeight="1">
      <c r="A21" s="1009"/>
      <c r="B21" s="1009"/>
      <c r="C21" s="444"/>
      <c r="D21" s="444"/>
      <c r="E21" s="218"/>
      <c r="F21" s="444"/>
    </row>
    <row r="22" spans="1:19" ht="18" customHeight="1">
      <c r="A22" s="218" t="s">
        <v>1379</v>
      </c>
      <c r="E22" s="219"/>
      <c r="H22" s="441" t="s">
        <v>993</v>
      </c>
    </row>
    <row r="23" spans="1:19" ht="30" customHeight="1">
      <c r="A23" s="448"/>
      <c r="B23" s="1010" t="s">
        <v>1300</v>
      </c>
      <c r="C23" s="1010"/>
      <c r="D23" s="1010"/>
      <c r="E23" s="1010"/>
      <c r="F23" s="1010"/>
      <c r="G23" s="1010"/>
      <c r="H23" s="1011"/>
    </row>
    <row r="24" spans="1:19" ht="40.049999999999997" customHeight="1">
      <c r="A24" s="1007" t="s">
        <v>577</v>
      </c>
      <c r="B24" s="1007" t="s">
        <v>578</v>
      </c>
      <c r="C24" s="233" t="s">
        <v>579</v>
      </c>
      <c r="D24" s="233" t="s">
        <v>580</v>
      </c>
      <c r="E24" s="233" t="s">
        <v>1281</v>
      </c>
      <c r="F24" s="233" t="s">
        <v>106</v>
      </c>
      <c r="G24" s="233" t="s">
        <v>567</v>
      </c>
      <c r="H24" s="233" t="s">
        <v>1282</v>
      </c>
    </row>
    <row r="25" spans="1:19" ht="19.05" customHeight="1">
      <c r="A25" s="1008"/>
      <c r="B25" s="1008"/>
      <c r="C25" s="222" t="s">
        <v>58</v>
      </c>
      <c r="D25" s="222" t="s">
        <v>57</v>
      </c>
      <c r="E25" s="222" t="s">
        <v>56</v>
      </c>
      <c r="F25" s="222" t="s">
        <v>59</v>
      </c>
      <c r="G25" s="222" t="s">
        <v>60</v>
      </c>
      <c r="H25" s="222" t="s">
        <v>107</v>
      </c>
    </row>
    <row r="26" spans="1:19" ht="19.05" customHeight="1">
      <c r="A26" s="923" t="s">
        <v>1283</v>
      </c>
      <c r="B26" s="242" t="s">
        <v>1284</v>
      </c>
      <c r="C26" s="716">
        <v>808.31368603999999</v>
      </c>
      <c r="D26" s="716">
        <v>72.542618200000007</v>
      </c>
      <c r="E26" s="222" t="s">
        <v>1285</v>
      </c>
      <c r="F26" s="716">
        <v>850.91163395000001</v>
      </c>
      <c r="G26" s="716">
        <v>391.32056767</v>
      </c>
      <c r="H26" s="716" t="s">
        <v>1044</v>
      </c>
    </row>
    <row r="27" spans="1:19" ht="19.05" customHeight="1">
      <c r="A27" s="1006"/>
      <c r="B27" s="242" t="s">
        <v>1286</v>
      </c>
      <c r="C27" s="716">
        <v>2632.1199196100001</v>
      </c>
      <c r="D27" s="716">
        <v>224.98225353999999</v>
      </c>
      <c r="E27" s="222" t="s">
        <v>1287</v>
      </c>
      <c r="F27" s="716">
        <v>2807.4594274999999</v>
      </c>
      <c r="G27" s="716">
        <v>1840.0657177799999</v>
      </c>
      <c r="H27" s="716">
        <v>11.228455240000001</v>
      </c>
    </row>
    <row r="28" spans="1:19" ht="19.05" customHeight="1">
      <c r="A28" s="923" t="s">
        <v>1288</v>
      </c>
      <c r="B28" s="242" t="s">
        <v>1284</v>
      </c>
      <c r="C28" s="716">
        <v>4924.0480462599999</v>
      </c>
      <c r="D28" s="716">
        <v>1534.60080739</v>
      </c>
      <c r="E28" s="222" t="s">
        <v>1287</v>
      </c>
      <c r="F28" s="716">
        <v>5936.0041672500001</v>
      </c>
      <c r="G28" s="716">
        <v>3623.40283211</v>
      </c>
      <c r="H28" s="716">
        <v>23.744016670000001</v>
      </c>
    </row>
    <row r="29" spans="1:19" ht="19.05" customHeight="1">
      <c r="A29" s="1006"/>
      <c r="B29" s="242" t="s">
        <v>1286</v>
      </c>
      <c r="C29" s="716">
        <v>10193.720755</v>
      </c>
      <c r="D29" s="716">
        <v>796.90332410000008</v>
      </c>
      <c r="E29" s="222" t="s">
        <v>1289</v>
      </c>
      <c r="F29" s="716">
        <v>10732.194309160001</v>
      </c>
      <c r="G29" s="716">
        <v>8626.2488120599992</v>
      </c>
      <c r="H29" s="716">
        <v>85.680576900000005</v>
      </c>
    </row>
    <row r="30" spans="1:19" ht="19.05" customHeight="1">
      <c r="A30" s="923" t="s">
        <v>1290</v>
      </c>
      <c r="B30" s="242" t="s">
        <v>1284</v>
      </c>
      <c r="C30" s="716">
        <v>962.96523134000006</v>
      </c>
      <c r="D30" s="716">
        <v>170.94897877</v>
      </c>
      <c r="E30" s="222" t="s">
        <v>1291</v>
      </c>
      <c r="F30" s="716">
        <v>1066.47657162</v>
      </c>
      <c r="G30" s="716">
        <v>1053.3406836699999</v>
      </c>
      <c r="H30" s="716">
        <v>29.861344010000003</v>
      </c>
    </row>
    <row r="31" spans="1:19" ht="19.05" customHeight="1">
      <c r="A31" s="1006"/>
      <c r="B31" s="242" t="s">
        <v>1286</v>
      </c>
      <c r="C31" s="716">
        <v>1855.67826803</v>
      </c>
      <c r="D31" s="716">
        <v>86.422887299999999</v>
      </c>
      <c r="E31" s="222" t="s">
        <v>1291</v>
      </c>
      <c r="F31" s="716">
        <v>1926.7291530499999</v>
      </c>
      <c r="G31" s="716">
        <v>1877.0331142800001</v>
      </c>
      <c r="H31" s="716">
        <v>53.948416289999997</v>
      </c>
    </row>
    <row r="32" spans="1:19" ht="19.05" customHeight="1">
      <c r="A32" s="923" t="s">
        <v>1292</v>
      </c>
      <c r="B32" s="242" t="s">
        <v>1284</v>
      </c>
      <c r="C32" s="716">
        <v>394.38478527000001</v>
      </c>
      <c r="D32" s="716">
        <v>32.111701879999998</v>
      </c>
      <c r="E32" s="222" t="s">
        <v>1293</v>
      </c>
      <c r="F32" s="716">
        <v>414.85980909</v>
      </c>
      <c r="G32" s="716">
        <v>889.39456570000004</v>
      </c>
      <c r="H32" s="716">
        <v>33.188784730000002</v>
      </c>
    </row>
    <row r="33" spans="1:8" ht="19.05" customHeight="1">
      <c r="A33" s="1006"/>
      <c r="B33" s="242" t="s">
        <v>1286</v>
      </c>
      <c r="C33" s="716">
        <v>340.14034277999997</v>
      </c>
      <c r="D33" s="716">
        <v>8.8518234800000002</v>
      </c>
      <c r="E33" s="222" t="s">
        <v>1293</v>
      </c>
      <c r="F33" s="716">
        <v>347.17162535</v>
      </c>
      <c r="G33" s="716">
        <v>732.08151897000005</v>
      </c>
      <c r="H33" s="716">
        <v>27.773730030000003</v>
      </c>
    </row>
    <row r="34" spans="1:8" ht="19.05" customHeight="1">
      <c r="A34" s="923" t="s">
        <v>1294</v>
      </c>
      <c r="B34" s="242" t="s">
        <v>1284</v>
      </c>
      <c r="C34" s="716">
        <v>505.49395810000004</v>
      </c>
      <c r="D34" s="716">
        <v>22.558950530000001</v>
      </c>
      <c r="E34" s="222" t="s">
        <v>585</v>
      </c>
      <c r="F34" s="716">
        <v>521.35754236000002</v>
      </c>
      <c r="G34" s="716" t="s">
        <v>1044</v>
      </c>
      <c r="H34" s="716">
        <v>260.67877118000001</v>
      </c>
    </row>
    <row r="35" spans="1:8" ht="19.05" customHeight="1">
      <c r="A35" s="1006"/>
      <c r="B35" s="242" t="s">
        <v>1286</v>
      </c>
      <c r="C35" s="716">
        <v>457.34847810000002</v>
      </c>
      <c r="D35" s="716">
        <v>6.6997015400000004</v>
      </c>
      <c r="E35" s="222" t="s">
        <v>585</v>
      </c>
      <c r="F35" s="716">
        <v>462.69023980000003</v>
      </c>
      <c r="G35" s="716" t="s">
        <v>1044</v>
      </c>
      <c r="H35" s="716">
        <v>231.34511990000001</v>
      </c>
    </row>
    <row r="36" spans="1:8" ht="19.05" customHeight="1">
      <c r="A36" s="923" t="s">
        <v>26</v>
      </c>
      <c r="B36" s="242" t="s">
        <v>1284</v>
      </c>
      <c r="C36" s="716">
        <v>7595.20570701</v>
      </c>
      <c r="D36" s="716">
        <v>1832.76305677</v>
      </c>
      <c r="E36" s="51"/>
      <c r="F36" s="716">
        <v>8789.6097242699998</v>
      </c>
      <c r="G36" s="716">
        <v>5957.4586491499995</v>
      </c>
      <c r="H36" s="716">
        <v>347.47291658999995</v>
      </c>
    </row>
    <row r="37" spans="1:8" ht="19.05" customHeight="1">
      <c r="A37" s="1006"/>
      <c r="B37" s="242" t="s">
        <v>1286</v>
      </c>
      <c r="C37" s="716">
        <v>15479.00776352</v>
      </c>
      <c r="D37" s="716">
        <v>1123.8599899600001</v>
      </c>
      <c r="E37" s="51"/>
      <c r="F37" s="716">
        <v>16276.244754860001</v>
      </c>
      <c r="G37" s="716">
        <v>13075.429163090001</v>
      </c>
      <c r="H37" s="716">
        <v>409.97629835999999</v>
      </c>
    </row>
  </sheetData>
  <mergeCells count="19">
    <mergeCell ref="B6:H6"/>
    <mergeCell ref="B23:H23"/>
    <mergeCell ref="A9:A10"/>
    <mergeCell ref="A11:A12"/>
    <mergeCell ref="A13:A14"/>
    <mergeCell ref="A15:A16"/>
    <mergeCell ref="A17:A18"/>
    <mergeCell ref="A19:A20"/>
    <mergeCell ref="A7:A8"/>
    <mergeCell ref="A34:A35"/>
    <mergeCell ref="A36:A37"/>
    <mergeCell ref="B24:B25"/>
    <mergeCell ref="B7:B8"/>
    <mergeCell ref="A24:A25"/>
    <mergeCell ref="A26:A27"/>
    <mergeCell ref="A28:A29"/>
    <mergeCell ref="A30:A31"/>
    <mergeCell ref="A32:A33"/>
    <mergeCell ref="A21:B21"/>
  </mergeCells>
  <hyperlinks>
    <hyperlink ref="A1" location="Index!B5" display="&lt;- back" xr:uid="{408DAE3D-9B12-426F-A24D-2E1279515C6E}"/>
  </hyperlinks>
  <pageMargins left="0.7" right="0.7" top="0.75" bottom="0.75" header="0.3" footer="0.3"/>
  <pageSetup paperSize="9" scale="43"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F1FAF2-9E67-43C3-AAAB-B9C34146CDE2}">
  <sheetPr>
    <pageSetUpPr fitToPage="1"/>
  </sheetPr>
  <dimension ref="A1:G12"/>
  <sheetViews>
    <sheetView showGridLines="0" zoomScale="80" zoomScaleNormal="80" workbookViewId="0"/>
  </sheetViews>
  <sheetFormatPr defaultRowHeight="13.2"/>
  <cols>
    <col min="1" max="1" width="32.77734375" style="132" customWidth="1"/>
    <col min="2" max="7" width="21.88671875" style="132" customWidth="1"/>
    <col min="8" max="16384" width="8.88671875" style="132"/>
  </cols>
  <sheetData>
    <row r="1" spans="1:7">
      <c r="A1" s="38" t="s">
        <v>991</v>
      </c>
    </row>
    <row r="3" spans="1:7" ht="24" customHeight="1">
      <c r="A3" s="83" t="s">
        <v>1279</v>
      </c>
    </row>
    <row r="4" spans="1:7" ht="16.2" customHeight="1">
      <c r="A4" s="218"/>
      <c r="G4" s="441"/>
    </row>
    <row r="5" spans="1:7" ht="18" customHeight="1">
      <c r="A5" s="218" t="s">
        <v>1295</v>
      </c>
      <c r="G5" s="441" t="s">
        <v>993</v>
      </c>
    </row>
    <row r="6" spans="1:7" ht="24" customHeight="1">
      <c r="A6" s="448"/>
      <c r="B6" s="1010" t="s">
        <v>576</v>
      </c>
      <c r="C6" s="1010"/>
      <c r="D6" s="1010"/>
      <c r="E6" s="1010"/>
      <c r="F6" s="1010"/>
      <c r="G6" s="1011"/>
    </row>
    <row r="7" spans="1:7" ht="40.049999999999997" customHeight="1">
      <c r="A7" s="1007" t="s">
        <v>581</v>
      </c>
      <c r="B7" s="233" t="s">
        <v>579</v>
      </c>
      <c r="C7" s="233" t="s">
        <v>580</v>
      </c>
      <c r="D7" s="233" t="s">
        <v>1281</v>
      </c>
      <c r="E7" s="233" t="s">
        <v>106</v>
      </c>
      <c r="F7" s="233" t="s">
        <v>567</v>
      </c>
      <c r="G7" s="233" t="s">
        <v>1282</v>
      </c>
    </row>
    <row r="8" spans="1:7" ht="19.05" customHeight="1">
      <c r="A8" s="1008"/>
      <c r="B8" s="449" t="s">
        <v>58</v>
      </c>
      <c r="C8" s="449" t="s">
        <v>57</v>
      </c>
      <c r="D8" s="449" t="s">
        <v>56</v>
      </c>
      <c r="E8" s="449" t="s">
        <v>59</v>
      </c>
      <c r="F8" s="449" t="s">
        <v>60</v>
      </c>
      <c r="G8" s="449" t="s">
        <v>107</v>
      </c>
    </row>
    <row r="9" spans="1:7" ht="19.05" customHeight="1">
      <c r="A9" s="243" t="s">
        <v>582</v>
      </c>
      <c r="B9" s="716">
        <v>12.26468839</v>
      </c>
      <c r="C9" s="716" t="s">
        <v>1044</v>
      </c>
      <c r="D9" s="222" t="s">
        <v>1296</v>
      </c>
      <c r="E9" s="716">
        <v>12.26468839</v>
      </c>
      <c r="F9" s="716">
        <v>23.302907940000001</v>
      </c>
      <c r="G9" s="716">
        <v>9.8117509999999991E-2</v>
      </c>
    </row>
    <row r="10" spans="1:7" ht="19.05" customHeight="1">
      <c r="A10" s="243" t="s">
        <v>583</v>
      </c>
      <c r="B10" s="716">
        <v>11.72732583</v>
      </c>
      <c r="C10" s="716" t="s">
        <v>1044</v>
      </c>
      <c r="D10" s="222" t="s">
        <v>1297</v>
      </c>
      <c r="E10" s="716">
        <v>11.72732583</v>
      </c>
      <c r="F10" s="716">
        <v>34.00924491</v>
      </c>
      <c r="G10" s="716">
        <v>9.3818609999999997E-2</v>
      </c>
    </row>
    <row r="11" spans="1:7" ht="19.05" customHeight="1">
      <c r="A11" s="243" t="s">
        <v>584</v>
      </c>
      <c r="B11" s="716">
        <v>404.5235222</v>
      </c>
      <c r="C11" s="716">
        <v>16.293707430000001</v>
      </c>
      <c r="D11" s="222" t="s">
        <v>1298</v>
      </c>
      <c r="E11" s="716">
        <v>420.81722962999999</v>
      </c>
      <c r="F11" s="716">
        <v>1557.0237496300001</v>
      </c>
      <c r="G11" s="716">
        <v>10.099613509999999</v>
      </c>
    </row>
    <row r="12" spans="1:7" ht="19.05" customHeight="1">
      <c r="A12" s="243" t="s">
        <v>26</v>
      </c>
      <c r="B12" s="716">
        <v>428.51553641999999</v>
      </c>
      <c r="C12" s="716">
        <v>16.293707430000001</v>
      </c>
      <c r="D12" s="450"/>
      <c r="E12" s="716">
        <v>444.80924385000003</v>
      </c>
      <c r="F12" s="716">
        <v>1614.33590248</v>
      </c>
      <c r="G12" s="716">
        <v>10.29154963</v>
      </c>
    </row>
  </sheetData>
  <mergeCells count="2">
    <mergeCell ref="A7:A8"/>
    <mergeCell ref="B6:G6"/>
  </mergeCells>
  <hyperlinks>
    <hyperlink ref="A1" location="Index!B5" display="&lt;- back" xr:uid="{74529DAE-2ACB-401C-9C6C-782E9142997F}"/>
  </hyperlinks>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FE2360-B66B-4E49-BB78-4F534DC21AF1}">
  <sheetPr>
    <tabColor rgb="FF00B050"/>
    <pageSetUpPr fitToPage="1"/>
  </sheetPr>
  <dimension ref="B2:M98"/>
  <sheetViews>
    <sheetView showGridLines="0" tabSelected="1" showRuler="0" zoomScale="85" zoomScaleNormal="85" zoomScalePageLayoutView="55" workbookViewId="0">
      <selection activeCell="B86" sqref="B86"/>
    </sheetView>
  </sheetViews>
  <sheetFormatPr defaultRowHeight="14.4"/>
  <cols>
    <col min="1" max="1" width="8.88671875" style="670"/>
    <col min="2" max="2" width="20.21875" style="869" customWidth="1"/>
    <col min="3" max="3" width="147.33203125" style="669" customWidth="1"/>
    <col min="4" max="4" width="124.6640625" style="852" bestFit="1" customWidth="1"/>
    <col min="5" max="6" width="147.33203125" style="669" customWidth="1"/>
    <col min="7" max="10" width="8.88671875" style="670"/>
    <col min="11" max="11" width="8.88671875" style="853"/>
    <col min="12" max="16384" width="8.88671875" style="670"/>
  </cols>
  <sheetData>
    <row r="2" spans="2:13">
      <c r="B2" s="851"/>
    </row>
    <row r="4" spans="2:13" ht="15" thickBot="1">
      <c r="B4" s="854"/>
      <c r="C4" s="855"/>
      <c r="D4" s="856"/>
      <c r="E4" s="855"/>
      <c r="F4" s="855"/>
    </row>
    <row r="5" spans="2:13" ht="15" thickBot="1">
      <c r="B5" s="857" t="s">
        <v>984</v>
      </c>
      <c r="C5" s="858"/>
      <c r="D5" s="856" t="s">
        <v>752</v>
      </c>
      <c r="E5" s="859"/>
      <c r="F5" s="859"/>
      <c r="K5" s="860"/>
    </row>
    <row r="6" spans="2:13">
      <c r="B6" s="861" t="s">
        <v>9</v>
      </c>
      <c r="C6" s="862" t="s">
        <v>10</v>
      </c>
      <c r="D6" s="863" t="s">
        <v>1678</v>
      </c>
      <c r="E6" s="864"/>
      <c r="F6" s="864"/>
      <c r="G6" s="865"/>
      <c r="H6" s="670" t="s">
        <v>1679</v>
      </c>
      <c r="K6" s="860"/>
      <c r="M6" s="860"/>
    </row>
    <row r="7" spans="2:13" ht="15" thickBot="1">
      <c r="B7" s="866" t="s">
        <v>11</v>
      </c>
      <c r="C7" s="867" t="s">
        <v>12</v>
      </c>
      <c r="D7" s="863" t="s">
        <v>1680</v>
      </c>
      <c r="E7" s="864"/>
      <c r="F7" s="864"/>
      <c r="G7" s="868"/>
      <c r="H7" s="670" t="s">
        <v>1679</v>
      </c>
      <c r="K7" s="860"/>
      <c r="M7" s="860"/>
    </row>
    <row r="8" spans="2:13" ht="15" thickBot="1">
      <c r="K8" s="860"/>
      <c r="M8" s="860"/>
    </row>
    <row r="9" spans="2:13" ht="15" thickBot="1">
      <c r="B9" s="857" t="s">
        <v>985</v>
      </c>
      <c r="C9" s="858"/>
      <c r="D9" s="856"/>
      <c r="E9" s="859"/>
      <c r="F9" s="859"/>
      <c r="K9" s="860"/>
      <c r="M9" s="860"/>
    </row>
    <row r="10" spans="2:13">
      <c r="B10" s="861" t="s">
        <v>0</v>
      </c>
      <c r="C10" s="862" t="s">
        <v>1</v>
      </c>
      <c r="D10" s="863" t="s">
        <v>1681</v>
      </c>
      <c r="E10" s="864"/>
      <c r="F10" s="864"/>
      <c r="G10" s="868"/>
      <c r="H10" s="670" t="s">
        <v>1679</v>
      </c>
      <c r="K10" s="860"/>
      <c r="M10" s="860"/>
    </row>
    <row r="11" spans="2:13" ht="15" thickBot="1">
      <c r="B11" s="866" t="s">
        <v>2</v>
      </c>
      <c r="C11" s="867" t="s">
        <v>749</v>
      </c>
      <c r="D11" s="863" t="s">
        <v>1682</v>
      </c>
      <c r="E11" s="864"/>
      <c r="F11" s="864"/>
      <c r="G11" s="868"/>
      <c r="H11" s="670" t="s">
        <v>1679</v>
      </c>
      <c r="K11" s="860"/>
      <c r="M11" s="860"/>
    </row>
    <row r="12" spans="2:13" ht="15" thickBot="1">
      <c r="K12" s="860"/>
      <c r="M12" s="860"/>
    </row>
    <row r="13" spans="2:13" ht="15" thickBot="1">
      <c r="B13" s="857" t="s">
        <v>986</v>
      </c>
      <c r="C13" s="870"/>
      <c r="K13" s="860"/>
      <c r="M13" s="860"/>
    </row>
    <row r="14" spans="2:13">
      <c r="B14" s="861" t="s">
        <v>18</v>
      </c>
      <c r="C14" s="862" t="s">
        <v>19</v>
      </c>
      <c r="D14" s="863" t="s">
        <v>1683</v>
      </c>
      <c r="E14" s="864"/>
      <c r="F14" s="864"/>
      <c r="G14" s="868"/>
      <c r="K14" s="860"/>
      <c r="M14" s="860"/>
    </row>
    <row r="15" spans="2:13" ht="15" thickBot="1">
      <c r="B15" s="866" t="s">
        <v>20</v>
      </c>
      <c r="C15" s="867" t="s">
        <v>21</v>
      </c>
      <c r="D15" s="863" t="s">
        <v>1684</v>
      </c>
      <c r="E15" s="864"/>
      <c r="F15" s="864"/>
      <c r="G15" s="868"/>
      <c r="K15" s="860"/>
      <c r="M15" s="860"/>
    </row>
    <row r="16" spans="2:13" ht="15" thickBot="1">
      <c r="K16" s="860"/>
      <c r="M16" s="860"/>
    </row>
    <row r="17" spans="2:13" ht="15" thickBot="1">
      <c r="B17" s="857" t="s">
        <v>22</v>
      </c>
      <c r="C17" s="858"/>
      <c r="D17" s="856"/>
      <c r="E17" s="859"/>
      <c r="F17" s="859"/>
      <c r="K17" s="860"/>
      <c r="M17" s="860"/>
    </row>
    <row r="18" spans="2:13">
      <c r="B18" s="861" t="s">
        <v>988</v>
      </c>
      <c r="C18" s="871" t="s">
        <v>219</v>
      </c>
      <c r="D18" s="863" t="s">
        <v>1685</v>
      </c>
      <c r="E18" s="864"/>
      <c r="F18" s="864"/>
      <c r="G18" s="868"/>
      <c r="H18" s="670" t="s">
        <v>1679</v>
      </c>
      <c r="K18" s="860"/>
      <c r="M18" s="860"/>
    </row>
    <row r="19" spans="2:13">
      <c r="B19" s="861" t="s">
        <v>989</v>
      </c>
      <c r="C19" s="871" t="s">
        <v>220</v>
      </c>
      <c r="D19" s="863" t="s">
        <v>1686</v>
      </c>
      <c r="E19" s="864"/>
      <c r="F19" s="864"/>
      <c r="G19" s="865"/>
      <c r="H19" s="670" t="s">
        <v>1679</v>
      </c>
      <c r="K19" s="860"/>
      <c r="M19" s="860"/>
    </row>
    <row r="20" spans="2:13" ht="15" thickBot="1">
      <c r="B20" s="866" t="s">
        <v>990</v>
      </c>
      <c r="C20" s="867" t="s">
        <v>221</v>
      </c>
      <c r="D20" s="863" t="s">
        <v>1685</v>
      </c>
      <c r="E20" s="864"/>
      <c r="F20" s="864"/>
      <c r="G20" s="868"/>
      <c r="K20" s="860"/>
      <c r="M20" s="860"/>
    </row>
    <row r="21" spans="2:13" ht="15" thickBot="1">
      <c r="K21" s="860"/>
      <c r="M21" s="860"/>
    </row>
    <row r="22" spans="2:13" ht="15" thickBot="1">
      <c r="B22" s="857" t="s">
        <v>1664</v>
      </c>
      <c r="C22" s="872"/>
      <c r="D22" s="873"/>
      <c r="E22" s="874"/>
      <c r="F22" s="874"/>
      <c r="K22" s="860"/>
      <c r="M22" s="860"/>
    </row>
    <row r="23" spans="2:13">
      <c r="B23" s="861" t="s">
        <v>754</v>
      </c>
      <c r="C23" s="875" t="s">
        <v>401</v>
      </c>
      <c r="D23" s="876" t="s">
        <v>1687</v>
      </c>
      <c r="E23" s="877"/>
      <c r="F23" s="877"/>
      <c r="G23" s="868"/>
      <c r="H23" s="670" t="s">
        <v>1679</v>
      </c>
      <c r="K23" s="860"/>
      <c r="M23" s="860"/>
    </row>
    <row r="24" spans="2:13">
      <c r="B24" s="861" t="s">
        <v>755</v>
      </c>
      <c r="C24" s="875" t="s">
        <v>747</v>
      </c>
      <c r="D24" s="876" t="s">
        <v>1688</v>
      </c>
      <c r="E24" s="877"/>
      <c r="F24" s="877"/>
      <c r="G24" s="868"/>
      <c r="H24" s="670" t="s">
        <v>1679</v>
      </c>
      <c r="K24" s="860"/>
      <c r="M24" s="860"/>
    </row>
    <row r="25" spans="2:13">
      <c r="B25" s="861" t="s">
        <v>756</v>
      </c>
      <c r="C25" s="875" t="s">
        <v>402</v>
      </c>
      <c r="D25" s="876" t="s">
        <v>1689</v>
      </c>
      <c r="E25" s="877"/>
      <c r="F25" s="877"/>
      <c r="G25" s="868"/>
      <c r="H25" s="670" t="s">
        <v>1679</v>
      </c>
      <c r="K25" s="860"/>
      <c r="M25" s="860"/>
    </row>
    <row r="26" spans="2:13">
      <c r="B26" s="861" t="s">
        <v>757</v>
      </c>
      <c r="C26" s="875" t="s">
        <v>447</v>
      </c>
      <c r="D26" s="876" t="s">
        <v>1690</v>
      </c>
      <c r="E26" s="877"/>
      <c r="F26" s="877"/>
      <c r="G26" s="868"/>
      <c r="H26" s="670" t="s">
        <v>1679</v>
      </c>
      <c r="K26" s="860"/>
      <c r="M26" s="860"/>
    </row>
    <row r="27" spans="2:13">
      <c r="B27" s="861" t="s">
        <v>758</v>
      </c>
      <c r="C27" s="875" t="s">
        <v>448</v>
      </c>
      <c r="D27" s="876" t="s">
        <v>1691</v>
      </c>
      <c r="E27" s="877"/>
      <c r="F27" s="877"/>
      <c r="G27" s="878"/>
      <c r="H27" s="670" t="s">
        <v>1679</v>
      </c>
      <c r="K27" s="860"/>
      <c r="M27" s="860"/>
    </row>
    <row r="28" spans="2:13">
      <c r="B28" s="861" t="s">
        <v>759</v>
      </c>
      <c r="C28" s="875" t="s">
        <v>449</v>
      </c>
      <c r="D28" s="876" t="s">
        <v>1692</v>
      </c>
      <c r="E28" s="877"/>
      <c r="F28" s="877"/>
      <c r="G28" s="868"/>
      <c r="H28" s="670" t="s">
        <v>1679</v>
      </c>
      <c r="K28" s="860"/>
      <c r="M28" s="860"/>
    </row>
    <row r="29" spans="2:13" ht="15" thickBot="1">
      <c r="B29" s="866" t="s">
        <v>1693</v>
      </c>
      <c r="C29" s="879" t="s">
        <v>450</v>
      </c>
      <c r="D29" s="876" t="s">
        <v>1690</v>
      </c>
      <c r="E29" s="877"/>
      <c r="F29" s="877"/>
      <c r="G29" s="868"/>
      <c r="H29" s="670" t="s">
        <v>1679</v>
      </c>
      <c r="K29" s="860"/>
      <c r="M29" s="860"/>
    </row>
    <row r="30" spans="2:13" ht="15" thickBot="1">
      <c r="K30" s="860"/>
      <c r="M30" s="860"/>
    </row>
    <row r="31" spans="2:13" ht="15" thickBot="1">
      <c r="B31" s="857" t="s">
        <v>23</v>
      </c>
      <c r="C31" s="858"/>
      <c r="D31" s="856"/>
      <c r="E31" s="859"/>
      <c r="F31" s="859"/>
      <c r="K31" s="860"/>
      <c r="M31" s="860"/>
    </row>
    <row r="32" spans="2:13" ht="15" thickBot="1">
      <c r="B32" s="866" t="s">
        <v>13</v>
      </c>
      <c r="C32" s="879" t="s">
        <v>497</v>
      </c>
      <c r="D32" s="876" t="s">
        <v>1694</v>
      </c>
      <c r="E32" s="877"/>
      <c r="F32" s="877"/>
      <c r="G32" s="868"/>
      <c r="H32" s="670" t="s">
        <v>1679</v>
      </c>
      <c r="K32" s="860"/>
      <c r="M32" s="860"/>
    </row>
    <row r="33" spans="2:13" ht="15" thickBot="1">
      <c r="K33" s="860"/>
      <c r="M33" s="860"/>
    </row>
    <row r="34" spans="2:13" ht="15" thickBot="1">
      <c r="B34" s="857" t="s">
        <v>24</v>
      </c>
      <c r="C34" s="858"/>
      <c r="D34" s="856"/>
      <c r="E34" s="859"/>
      <c r="F34" s="859"/>
      <c r="K34" s="860"/>
      <c r="M34" s="860"/>
    </row>
    <row r="35" spans="2:13">
      <c r="B35" s="861" t="s">
        <v>14</v>
      </c>
      <c r="C35" s="875" t="s">
        <v>1695</v>
      </c>
      <c r="D35" s="880" t="s">
        <v>1696</v>
      </c>
      <c r="E35" s="877"/>
      <c r="F35" s="877"/>
      <c r="G35" s="868"/>
      <c r="K35" s="860"/>
      <c r="M35" s="860"/>
    </row>
    <row r="36" spans="2:13" ht="15" thickBot="1">
      <c r="B36" s="866" t="s">
        <v>15</v>
      </c>
      <c r="C36" s="879" t="s">
        <v>1697</v>
      </c>
      <c r="D36" s="876" t="s">
        <v>1698</v>
      </c>
      <c r="E36" s="877"/>
      <c r="F36" s="877"/>
      <c r="G36" s="868"/>
      <c r="H36" s="670" t="s">
        <v>1679</v>
      </c>
      <c r="K36" s="860"/>
      <c r="M36" s="860"/>
    </row>
    <row r="37" spans="2:13" ht="15" thickBot="1">
      <c r="K37" s="860"/>
      <c r="M37" s="860"/>
    </row>
    <row r="38" spans="2:13" ht="15" thickBot="1">
      <c r="B38" s="881" t="s">
        <v>1665</v>
      </c>
      <c r="C38" s="882"/>
      <c r="D38" s="856"/>
      <c r="E38" s="855"/>
      <c r="F38" s="855"/>
      <c r="K38" s="860"/>
      <c r="M38" s="860"/>
    </row>
    <row r="39" spans="2:13">
      <c r="B39" s="861" t="s">
        <v>1699</v>
      </c>
      <c r="C39" s="875" t="s">
        <v>1700</v>
      </c>
      <c r="D39" s="876" t="s">
        <v>1701</v>
      </c>
      <c r="E39" s="877"/>
      <c r="F39" s="877"/>
      <c r="G39" s="868"/>
      <c r="K39" s="860"/>
      <c r="M39" s="860"/>
    </row>
    <row r="40" spans="2:13">
      <c r="B40" s="861" t="s">
        <v>1702</v>
      </c>
      <c r="C40" s="875" t="s">
        <v>1703</v>
      </c>
      <c r="D40" s="876" t="s">
        <v>1701</v>
      </c>
      <c r="E40" s="877"/>
      <c r="F40" s="877"/>
      <c r="G40" s="868"/>
      <c r="K40" s="860"/>
      <c r="M40" s="860"/>
    </row>
    <row r="41" spans="2:13">
      <c r="B41" s="883" t="s">
        <v>16</v>
      </c>
      <c r="C41" s="884" t="s">
        <v>498</v>
      </c>
      <c r="D41" s="885" t="s">
        <v>1516</v>
      </c>
      <c r="E41" s="877"/>
      <c r="F41" s="877"/>
      <c r="G41" s="868"/>
      <c r="K41" s="860"/>
      <c r="M41" s="860"/>
    </row>
    <row r="42" spans="2:13">
      <c r="B42" s="861" t="s">
        <v>1704</v>
      </c>
      <c r="C42" s="875" t="s">
        <v>1705</v>
      </c>
      <c r="D42" s="876" t="s">
        <v>1706</v>
      </c>
      <c r="E42" s="877"/>
      <c r="F42" s="877"/>
      <c r="G42" s="868"/>
      <c r="K42" s="860"/>
      <c r="M42" s="860"/>
    </row>
    <row r="43" spans="2:13">
      <c r="B43" s="861" t="s">
        <v>1707</v>
      </c>
      <c r="C43" s="875" t="s">
        <v>1708</v>
      </c>
      <c r="D43" s="876" t="s">
        <v>1706</v>
      </c>
      <c r="E43" s="877"/>
      <c r="F43" s="877"/>
      <c r="G43" s="868"/>
      <c r="K43" s="860"/>
      <c r="M43" s="860"/>
    </row>
    <row r="44" spans="2:13" ht="15" thickBot="1">
      <c r="B44" s="866" t="s">
        <v>17</v>
      </c>
      <c r="C44" s="879" t="s">
        <v>499</v>
      </c>
      <c r="D44" s="876" t="s">
        <v>1709</v>
      </c>
      <c r="E44" s="877"/>
      <c r="F44" s="877"/>
      <c r="G44" s="868"/>
      <c r="K44" s="860"/>
      <c r="M44" s="860"/>
    </row>
    <row r="45" spans="2:13" ht="15" thickBot="1">
      <c r="K45" s="860"/>
      <c r="M45" s="860"/>
    </row>
    <row r="46" spans="2:13" ht="15" thickBot="1">
      <c r="B46" s="857" t="s">
        <v>1666</v>
      </c>
      <c r="C46" s="858"/>
      <c r="D46" s="856"/>
      <c r="E46" s="859"/>
      <c r="F46" s="859"/>
      <c r="K46" s="860"/>
      <c r="M46" s="860"/>
    </row>
    <row r="47" spans="2:13">
      <c r="B47" s="861" t="s">
        <v>1710</v>
      </c>
      <c r="C47" s="886" t="s">
        <v>1711</v>
      </c>
      <c r="D47" s="876" t="s">
        <v>1712</v>
      </c>
      <c r="E47" s="877"/>
      <c r="F47" s="877"/>
      <c r="G47" s="868"/>
      <c r="K47" s="860"/>
      <c r="M47" s="860"/>
    </row>
    <row r="48" spans="2:13" ht="15" thickBot="1">
      <c r="B48" s="866" t="s">
        <v>1713</v>
      </c>
      <c r="C48" s="879" t="s">
        <v>1714</v>
      </c>
      <c r="D48" s="876" t="s">
        <v>1712</v>
      </c>
      <c r="E48" s="877"/>
      <c r="F48" s="877"/>
      <c r="G48" s="868"/>
      <c r="K48" s="860"/>
      <c r="M48" s="860"/>
    </row>
    <row r="49" spans="2:13" ht="15" thickBot="1">
      <c r="K49" s="860"/>
      <c r="M49" s="860"/>
    </row>
    <row r="50" spans="2:13" ht="15" thickBot="1">
      <c r="B50" s="881" t="s">
        <v>1715</v>
      </c>
      <c r="C50" s="882"/>
      <c r="D50" s="856"/>
      <c r="E50" s="855"/>
      <c r="F50" s="855"/>
      <c r="K50" s="860"/>
    </row>
    <row r="51" spans="2:13">
      <c r="B51" s="861" t="s">
        <v>760</v>
      </c>
      <c r="C51" s="875" t="s">
        <v>586</v>
      </c>
      <c r="D51" s="876" t="s">
        <v>1716</v>
      </c>
      <c r="E51" s="877"/>
      <c r="F51" s="877"/>
      <c r="G51" s="868"/>
      <c r="K51" s="860"/>
    </row>
    <row r="52" spans="2:13">
      <c r="B52" s="861" t="s">
        <v>1717</v>
      </c>
      <c r="C52" s="875" t="s">
        <v>587</v>
      </c>
      <c r="D52" s="876" t="s">
        <v>1718</v>
      </c>
      <c r="E52" s="877"/>
      <c r="F52" s="877"/>
      <c r="G52" s="868"/>
      <c r="K52" s="860"/>
    </row>
    <row r="53" spans="2:13">
      <c r="B53" s="861" t="s">
        <v>761</v>
      </c>
      <c r="C53" s="875" t="s">
        <v>588</v>
      </c>
      <c r="D53" s="876" t="s">
        <v>1719</v>
      </c>
      <c r="E53" s="877"/>
      <c r="F53" s="877"/>
      <c r="G53" s="868"/>
      <c r="K53" s="860"/>
    </row>
    <row r="54" spans="2:13">
      <c r="B54" s="861" t="s">
        <v>1720</v>
      </c>
      <c r="C54" s="875" t="s">
        <v>1721</v>
      </c>
      <c r="D54" s="876" t="s">
        <v>1722</v>
      </c>
      <c r="E54" s="877"/>
      <c r="F54" s="877"/>
      <c r="G54" s="868"/>
      <c r="K54" s="860"/>
    </row>
    <row r="55" spans="2:13">
      <c r="B55" s="861" t="s">
        <v>1723</v>
      </c>
      <c r="C55" s="875" t="s">
        <v>1724</v>
      </c>
      <c r="D55" s="876" t="s">
        <v>1722</v>
      </c>
      <c r="E55" s="877"/>
      <c r="F55" s="877"/>
      <c r="G55" s="868"/>
      <c r="K55" s="860"/>
    </row>
    <row r="56" spans="2:13">
      <c r="B56" s="861" t="s">
        <v>762</v>
      </c>
      <c r="C56" s="875" t="s">
        <v>589</v>
      </c>
      <c r="D56" s="876" t="s">
        <v>1725</v>
      </c>
      <c r="E56" s="877"/>
      <c r="F56" s="877"/>
      <c r="G56" s="868"/>
      <c r="K56" s="860"/>
    </row>
    <row r="57" spans="2:13">
      <c r="B57" s="861" t="s">
        <v>763</v>
      </c>
      <c r="C57" s="875" t="s">
        <v>590</v>
      </c>
      <c r="D57" s="876" t="s">
        <v>1726</v>
      </c>
      <c r="E57" s="877"/>
      <c r="F57" s="877"/>
      <c r="G57" s="868"/>
      <c r="K57" s="860"/>
    </row>
    <row r="58" spans="2:13">
      <c r="B58" s="887" t="s">
        <v>764</v>
      </c>
      <c r="C58" s="884" t="s">
        <v>591</v>
      </c>
      <c r="D58" s="876" t="s">
        <v>1727</v>
      </c>
      <c r="E58" s="877"/>
      <c r="F58" s="877"/>
      <c r="G58" s="868"/>
      <c r="K58" s="860"/>
    </row>
    <row r="59" spans="2:13" ht="15" thickBot="1">
      <c r="B59" s="866" t="s">
        <v>765</v>
      </c>
      <c r="C59" s="879" t="s">
        <v>592</v>
      </c>
      <c r="D59" s="876" t="s">
        <v>1728</v>
      </c>
      <c r="E59" s="877"/>
      <c r="F59" s="877"/>
      <c r="G59" s="868"/>
      <c r="K59" s="860"/>
    </row>
    <row r="60" spans="2:13" ht="15" thickBot="1">
      <c r="K60" s="860"/>
    </row>
    <row r="61" spans="2:13" ht="15" thickBot="1">
      <c r="B61" s="881" t="s">
        <v>25</v>
      </c>
      <c r="C61" s="882"/>
      <c r="D61" s="856"/>
      <c r="E61" s="855"/>
      <c r="F61" s="855"/>
      <c r="K61" s="860"/>
    </row>
    <row r="62" spans="2:13">
      <c r="B62" s="861" t="s">
        <v>766</v>
      </c>
      <c r="C62" s="875" t="s">
        <v>647</v>
      </c>
      <c r="D62" s="876" t="s">
        <v>1729</v>
      </c>
      <c r="E62" s="877"/>
      <c r="F62" s="877"/>
      <c r="G62" s="868"/>
      <c r="K62" s="860"/>
    </row>
    <row r="63" spans="2:13">
      <c r="B63" s="887" t="s">
        <v>767</v>
      </c>
      <c r="C63" s="884" t="s">
        <v>987</v>
      </c>
      <c r="D63" s="876" t="s">
        <v>1730</v>
      </c>
      <c r="E63" s="877"/>
      <c r="F63" s="877"/>
      <c r="G63" s="868"/>
      <c r="K63" s="860"/>
    </row>
    <row r="64" spans="2:13">
      <c r="B64" s="861" t="s">
        <v>768</v>
      </c>
      <c r="C64" s="875" t="s">
        <v>648</v>
      </c>
      <c r="D64" s="876" t="s">
        <v>1731</v>
      </c>
      <c r="E64" s="877"/>
      <c r="F64" s="877"/>
      <c r="G64" s="868"/>
      <c r="H64" s="670" t="s">
        <v>1679</v>
      </c>
    </row>
    <row r="65" spans="2:13">
      <c r="B65" s="861" t="s">
        <v>769</v>
      </c>
      <c r="C65" s="875" t="s">
        <v>649</v>
      </c>
      <c r="D65" s="876" t="s">
        <v>1732</v>
      </c>
      <c r="E65" s="877"/>
      <c r="F65" s="877"/>
      <c r="G65" s="868"/>
      <c r="H65" s="670" t="s">
        <v>1679</v>
      </c>
    </row>
    <row r="66" spans="2:13" ht="15" thickBot="1">
      <c r="B66" s="866" t="s">
        <v>770</v>
      </c>
      <c r="C66" s="879" t="s">
        <v>650</v>
      </c>
      <c r="D66" s="876" t="s">
        <v>1733</v>
      </c>
      <c r="E66" s="877"/>
      <c r="F66" s="877"/>
    </row>
    <row r="67" spans="2:13" ht="15" thickBot="1"/>
    <row r="68" spans="2:13" ht="15" thickBot="1">
      <c r="B68" s="881" t="s">
        <v>1668</v>
      </c>
      <c r="C68" s="882"/>
      <c r="D68" s="856"/>
      <c r="E68" s="855"/>
      <c r="F68" s="855"/>
    </row>
    <row r="69" spans="2:13">
      <c r="B69" s="861" t="s">
        <v>6</v>
      </c>
      <c r="C69" s="886" t="s">
        <v>681</v>
      </c>
      <c r="D69" s="876" t="s">
        <v>753</v>
      </c>
      <c r="E69" s="877"/>
      <c r="F69" s="877"/>
      <c r="G69" s="868"/>
      <c r="H69" s="670" t="s">
        <v>1679</v>
      </c>
    </row>
    <row r="70" spans="2:13">
      <c r="B70" s="861" t="s">
        <v>1734</v>
      </c>
      <c r="C70" s="875" t="s">
        <v>682</v>
      </c>
      <c r="D70" s="876" t="s">
        <v>1735</v>
      </c>
      <c r="E70" s="877"/>
      <c r="F70" s="877"/>
      <c r="G70" s="868"/>
      <c r="H70" s="670" t="s">
        <v>1679</v>
      </c>
    </row>
    <row r="71" spans="2:13">
      <c r="B71" s="861" t="s">
        <v>1736</v>
      </c>
      <c r="C71" s="875" t="s">
        <v>683</v>
      </c>
      <c r="D71" s="876" t="s">
        <v>1737</v>
      </c>
      <c r="E71" s="877"/>
      <c r="F71" s="877"/>
      <c r="G71" s="868"/>
      <c r="H71" s="670" t="s">
        <v>1679</v>
      </c>
    </row>
    <row r="72" spans="2:13">
      <c r="B72" s="861" t="s">
        <v>7</v>
      </c>
      <c r="C72" s="875" t="s">
        <v>684</v>
      </c>
      <c r="D72" s="876" t="s">
        <v>1738</v>
      </c>
      <c r="E72" s="877"/>
      <c r="F72" s="877"/>
      <c r="G72" s="868"/>
      <c r="H72" s="670" t="s">
        <v>1679</v>
      </c>
    </row>
    <row r="73" spans="2:13" ht="15" thickBot="1">
      <c r="B73" s="866" t="s">
        <v>8</v>
      </c>
      <c r="C73" s="867" t="s">
        <v>748</v>
      </c>
      <c r="D73" s="863" t="s">
        <v>1739</v>
      </c>
      <c r="E73" s="864"/>
      <c r="F73" s="864"/>
      <c r="G73" s="868"/>
      <c r="H73" s="670" t="s">
        <v>1679</v>
      </c>
    </row>
    <row r="74" spans="2:13" ht="15" thickBot="1"/>
    <row r="75" spans="2:13" ht="15" thickBot="1">
      <c r="B75" s="857" t="s">
        <v>1669</v>
      </c>
      <c r="C75" s="858"/>
      <c r="D75" s="856"/>
      <c r="E75" s="859"/>
      <c r="F75" s="859"/>
      <c r="K75" s="860"/>
      <c r="M75" s="860"/>
    </row>
    <row r="76" spans="2:13">
      <c r="B76" s="861" t="s">
        <v>1740</v>
      </c>
      <c r="C76" s="862" t="s">
        <v>1741</v>
      </c>
      <c r="D76" s="863" t="s">
        <v>780</v>
      </c>
      <c r="E76" s="864"/>
      <c r="F76" s="864"/>
      <c r="G76" s="868"/>
      <c r="H76" s="670" t="s">
        <v>1679</v>
      </c>
      <c r="K76" s="860"/>
      <c r="M76" s="860"/>
    </row>
    <row r="77" spans="2:13">
      <c r="B77" s="861" t="s">
        <v>3</v>
      </c>
      <c r="C77" s="871" t="s">
        <v>740</v>
      </c>
      <c r="D77" s="863" t="s">
        <v>780</v>
      </c>
      <c r="E77" s="864"/>
      <c r="F77" s="864"/>
      <c r="G77" s="868"/>
      <c r="H77" s="670" t="s">
        <v>1679</v>
      </c>
      <c r="K77" s="860"/>
      <c r="M77" s="860"/>
    </row>
    <row r="78" spans="2:13" ht="15" thickBot="1">
      <c r="B78" s="866" t="s">
        <v>4</v>
      </c>
      <c r="C78" s="867" t="s">
        <v>5</v>
      </c>
      <c r="D78" s="863" t="s">
        <v>781</v>
      </c>
      <c r="E78" s="864"/>
      <c r="F78" s="864"/>
      <c r="G78" s="868"/>
      <c r="H78" s="670" t="s">
        <v>1679</v>
      </c>
      <c r="K78" s="860"/>
      <c r="M78" s="860"/>
    </row>
    <row r="79" spans="2:13" ht="15" thickBot="1">
      <c r="C79" s="864"/>
      <c r="D79" s="863"/>
      <c r="E79" s="864"/>
      <c r="F79" s="864"/>
      <c r="K79" s="860"/>
      <c r="M79" s="860"/>
    </row>
    <row r="80" spans="2:13" ht="15" thickBot="1">
      <c r="B80" s="857" t="s">
        <v>1670</v>
      </c>
      <c r="C80" s="858"/>
      <c r="D80" s="856"/>
      <c r="E80" s="859"/>
      <c r="F80" s="859"/>
      <c r="K80" s="860"/>
      <c r="M80" s="860"/>
    </row>
    <row r="81" spans="2:13" ht="15" thickBot="1">
      <c r="B81" s="888" t="s">
        <v>750</v>
      </c>
      <c r="C81" s="889" t="s">
        <v>751</v>
      </c>
      <c r="D81" s="863" t="s">
        <v>1742</v>
      </c>
      <c r="E81" s="864"/>
      <c r="F81" s="864"/>
      <c r="G81" s="868"/>
      <c r="H81" s="670" t="s">
        <v>1679</v>
      </c>
      <c r="K81" s="860"/>
      <c r="M81" s="860"/>
    </row>
    <row r="82" spans="2:13" ht="15" thickBot="1">
      <c r="C82" s="864"/>
      <c r="D82" s="863"/>
      <c r="E82" s="864"/>
      <c r="F82" s="864"/>
      <c r="K82" s="860"/>
      <c r="M82" s="860"/>
    </row>
    <row r="83" spans="2:13" ht="15" thickBot="1">
      <c r="B83" s="881" t="s">
        <v>1743</v>
      </c>
      <c r="C83" s="882"/>
    </row>
    <row r="84" spans="2:13">
      <c r="B84" s="861" t="s">
        <v>795</v>
      </c>
      <c r="C84" s="875" t="s">
        <v>783</v>
      </c>
    </row>
    <row r="85" spans="2:13">
      <c r="B85" s="861" t="s">
        <v>796</v>
      </c>
      <c r="C85" s="875" t="s">
        <v>784</v>
      </c>
    </row>
    <row r="86" spans="2:13">
      <c r="B86" s="861" t="s">
        <v>797</v>
      </c>
      <c r="C86" s="875" t="s">
        <v>785</v>
      </c>
    </row>
    <row r="87" spans="2:13">
      <c r="B87" s="861" t="s">
        <v>798</v>
      </c>
      <c r="C87" s="875" t="s">
        <v>786</v>
      </c>
    </row>
    <row r="88" spans="2:13">
      <c r="B88" s="861" t="s">
        <v>799</v>
      </c>
      <c r="C88" s="875" t="s">
        <v>787</v>
      </c>
    </row>
    <row r="89" spans="2:13">
      <c r="B89" s="861" t="s">
        <v>800</v>
      </c>
      <c r="C89" s="875" t="s">
        <v>788</v>
      </c>
    </row>
    <row r="90" spans="2:13">
      <c r="B90" s="861" t="s">
        <v>792</v>
      </c>
      <c r="C90" s="875" t="s">
        <v>789</v>
      </c>
    </row>
    <row r="91" spans="2:13">
      <c r="B91" s="861" t="s">
        <v>793</v>
      </c>
      <c r="C91" s="875" t="s">
        <v>790</v>
      </c>
    </row>
    <row r="92" spans="2:13">
      <c r="B92" s="861" t="s">
        <v>794</v>
      </c>
      <c r="C92" s="875" t="s">
        <v>791</v>
      </c>
    </row>
    <row r="93" spans="2:13">
      <c r="B93" s="861" t="s">
        <v>1744</v>
      </c>
      <c r="C93" s="875" t="s">
        <v>1549</v>
      </c>
    </row>
    <row r="94" spans="2:13">
      <c r="B94" s="861" t="s">
        <v>1745</v>
      </c>
      <c r="C94" s="875" t="s">
        <v>1554</v>
      </c>
    </row>
    <row r="95" spans="2:13" ht="15" thickBot="1">
      <c r="B95" s="866" t="s">
        <v>1746</v>
      </c>
      <c r="C95" s="867" t="s">
        <v>1555</v>
      </c>
      <c r="D95" s="863"/>
      <c r="E95" s="864"/>
      <c r="F95" s="864"/>
      <c r="G95" s="868"/>
    </row>
    <row r="96" spans="2:13" ht="15" thickBot="1"/>
    <row r="97" spans="2:3" ht="15" thickBot="1">
      <c r="B97" s="857" t="s">
        <v>1748</v>
      </c>
      <c r="C97" s="858"/>
    </row>
    <row r="98" spans="2:3" ht="15" thickBot="1">
      <c r="B98" s="888" t="s">
        <v>1747</v>
      </c>
      <c r="C98" s="889" t="s">
        <v>1517</v>
      </c>
    </row>
  </sheetData>
  <hyperlinks>
    <hyperlink ref="B6" location="'EU OV1'!A3" display="EU OV1" xr:uid="{06B1AF9D-B4C7-4DD0-A52A-F27D263169E6}"/>
    <hyperlink ref="B7" location="'EU KM1'!A3" display="EU KM1" xr:uid="{A6280621-EDA5-4B64-A1BF-3107679B8AA4}"/>
    <hyperlink ref="B10" location="'EU CC1'!A3" display="EU CC1" xr:uid="{4D648600-8235-4ABE-B43D-B38822C0D85F}"/>
    <hyperlink ref="B14" location="'EU CCyB1'!A3" display="EU CCyB1" xr:uid="{F767A966-A42E-41E7-BD3E-BB13168B605F}"/>
    <hyperlink ref="B15" location="'EU CCyB2'!A3" display="EU CCyB2" xr:uid="{E5322DEB-9D94-40EB-B70A-245FE675FA24}"/>
    <hyperlink ref="B18" location="'EU LR1'!A3" display="EU LR1" xr:uid="{89375813-D9CF-417F-AF59-19273237E472}"/>
    <hyperlink ref="B19" location="'EU LR2'!A3" display="EU LR2" xr:uid="{0D3E0BDF-1502-4314-B7D6-9FE27CE5F4A6}"/>
    <hyperlink ref="B20" location="'EU LR3'!A3" display="EU LR3" xr:uid="{0D1E3132-9516-4B57-B41B-C3B8E9278C7C}"/>
    <hyperlink ref="B76" location="'EU LIQ1'!A3" display="EU LIQ1 incl. LIQB" xr:uid="{99A87E74-4B61-4F72-9994-8952F0C229A0}"/>
    <hyperlink ref="B78" location="'EU LIQ2'!A3" display="EU LIQ2" xr:uid="{7992690A-6DF7-4C82-AF04-66E1F3C4173A}"/>
    <hyperlink ref="B23" location="'EU CR1'!A3" display="EU CR1" xr:uid="{4294238D-B708-41F9-A025-81DAC212378A}"/>
    <hyperlink ref="B24" location="'EU CR1-A'!A3" display="EU CR1-A" xr:uid="{BEFE16C5-92EF-42F0-874B-F17BD19E700B}"/>
    <hyperlink ref="B25" location="'EU CR2'!A3" display="EU CR2" xr:uid="{789C4A90-9ECC-45DC-84BF-7BA2CAA8C973}"/>
    <hyperlink ref="B26" location="'EU CQ1'!A3" display="EU CQ1" xr:uid="{0827B91C-0A45-489F-AD79-B829D460B1C1}"/>
    <hyperlink ref="B27" location="'EU CQ4'!A3" display="EU CQ4" xr:uid="{551B42E3-E1B0-41F9-AB4D-43038906C787}"/>
    <hyperlink ref="B28" location="'EU CQ5'!A3" display="EU CQ5" xr:uid="{4FE7FA1F-B2E9-4BEC-9308-B11079360FFC}"/>
    <hyperlink ref="B29" location="'EU CQ7'!A3" display="EU CQ7 " xr:uid="{A1C33D29-645B-4DFE-B393-23D2EBECB5E2}"/>
    <hyperlink ref="B32" location="'EU CR3'!A3" display="EU CR3" xr:uid="{57F7D3E4-F5C4-4DEE-A071-65057867E4AD}"/>
    <hyperlink ref="B35" location="'EU CR4'!A3" display="EU CR4" xr:uid="{8694F634-A5BD-4F34-84AF-E079FD34F75F}"/>
    <hyperlink ref="B36" location="'EU CR5'!A3" display="EU CR5" xr:uid="{09D43D35-60ED-42E3-B656-49D2A0E5B4CD}"/>
    <hyperlink ref="B39" location="'EU CR6-B'!A3" display="EU CR6 A-IRB" xr:uid="{E5D0F27D-9109-41EE-B280-17F680BD9007}"/>
    <hyperlink ref="B40" location="'EU CR6-B'!A93" display="EU CR6 F-IRB" xr:uid="{07E471B9-DF73-4C48-8ACD-165C8FC83CD0}"/>
    <hyperlink ref="B41" location="Index!A3" display="EU CR7" xr:uid="{D1EE1C80-1E4A-4436-B2C4-BC6B01A21479}"/>
    <hyperlink ref="B42" location="'EU CR7-A'!A3" display="EU CR7-A - A-IRB" xr:uid="{53DAA9B6-C6D3-493B-B3D4-9CBD90E67299}"/>
    <hyperlink ref="B43" location="'EU CR7-A'!A25" display="EU CR7-A - F-IRB" xr:uid="{CDD60EA1-20ED-415E-B9E7-1B1D3E163280}"/>
    <hyperlink ref="B44" location="'EU CR8'!A3" display="EU CR8" xr:uid="{0FEA4643-544D-4F3D-8854-3DCBE6BA2E99}"/>
    <hyperlink ref="B48" location="'EU CR10 Equity'!A3" display="EU CR10 Equity" xr:uid="{29F0A9FB-AAE5-4B4B-ACF6-97A1A545F521}"/>
    <hyperlink ref="B47" location="'EU CR10 SL'!A3" display="EU CR10 SL" xr:uid="{07D98D9D-2642-4158-BF72-2F29857CD6BD}"/>
    <hyperlink ref="B51" location="'EU CCR1'!A3" display="EU CCR1" xr:uid="{3B3A0AB1-D47C-4251-9A9E-AB1680546687}"/>
    <hyperlink ref="B52" location="'EU CCR2 '!A3" display="EU CCR2 " xr:uid="{3B541D80-DB08-4EB0-A6A1-D1DA6042B704}"/>
    <hyperlink ref="B53" location="'EU CCR3'!A3" display="EU CCR3" xr:uid="{1495848D-AD83-4B19-AF05-BE21D9533C12}"/>
    <hyperlink ref="B54" location="'EU CCR4 - F-IRB'!A3" display="EU CCR4 - F-IRB" xr:uid="{1E4FC0EA-4688-4197-AF4E-78C206108948}"/>
    <hyperlink ref="B55" location="'EU CCR4 - A-IRB'!A3" display="EU CCR4 - A-IRB" xr:uid="{576A603C-31F7-4217-ADEB-53DC083E67E6}"/>
    <hyperlink ref="B56" location="'EU CCR5'!A3" display="EU CCR5" xr:uid="{F1F60EB7-26AD-4187-A8ED-07E49CC18E74}"/>
    <hyperlink ref="B57" location="'EU CCR6'!A3" display="EU CCR6" xr:uid="{91A75971-91F1-463A-A8F2-B50EA497F2DC}"/>
    <hyperlink ref="B59" location="'EU CCR8'!A3" display="EU CCR8" xr:uid="{37C2E98F-845B-4BCC-B419-7772CE4556BC}"/>
    <hyperlink ref="B62" location="'EU SEC1'!A3" display="EU SEC1" xr:uid="{E11ED857-8546-46C9-9B02-5BAA483743C2}"/>
    <hyperlink ref="B63" location="'EU SEC2'!A1" display="EU SEC2" xr:uid="{55C95D20-CC92-474B-88F1-F0276D1A7DCA}"/>
    <hyperlink ref="B64" location="'EU SEC3'!A3" display="EU SEC3" xr:uid="{1AC6EF19-367A-4CD1-8CAD-183397F9553A}"/>
    <hyperlink ref="B65" location="'EU SEC4'!A3" display="EU SEC4" xr:uid="{1D1C9BF2-9566-4C12-9258-7BE7A1A4782B}"/>
    <hyperlink ref="B66" location="'EU SEC5'!A3" display="EU SEC5" xr:uid="{35F84E50-7586-466B-9BD2-9FB9F5D0D98E}"/>
    <hyperlink ref="B69" location="'EU MR1'!A3" display="EU MR1" xr:uid="{76B2D331-56F8-44D6-A4AB-0341DAC4341C}"/>
    <hyperlink ref="B70" location="'EU MR2-A'!A3" display="EU MR2-A" xr:uid="{C934A82F-60C9-4BDB-A431-7CD1FDEE44D3}"/>
    <hyperlink ref="B71" location="'EU MR2-B'!A3" display="EU MR2-B" xr:uid="{0AF1B96A-9356-4D2A-BAB7-56B78B10A41C}"/>
    <hyperlink ref="B72" location="'EU MR3'!A3" display="EU MR3" xr:uid="{9485CCD0-64EA-42F8-A8F5-2096F32E351B}"/>
    <hyperlink ref="B11" location="'EU CC2'!A3" display="EU CC2" xr:uid="{DEF3689E-8B57-448E-9A2E-80A5527DCBB6}"/>
    <hyperlink ref="B81" location="'EU IRRBB1'!A3" display="EU IRRBB1" xr:uid="{7B07A5CF-0429-49BC-8388-4DD416F28E3E}"/>
    <hyperlink ref="B73" location="'EU MR4'!A3" display="EU MR4" xr:uid="{9AE6CB2A-2CE0-47D7-AE55-7FB8E8B15A92}"/>
    <hyperlink ref="B58" location="'EU CCR7'!A1" display="EU CCR7" xr:uid="{54997B0A-9396-4239-B1D0-C0957545CAAF}"/>
    <hyperlink ref="B77" location="'EU LIQ1'!A3" display="EU LIQB" xr:uid="{ED99F49D-9F22-4267-94DD-FAD18EB3369A}"/>
    <hyperlink ref="B84" location="'1.CC Transition risk-Banking b.'!A3" display="Template 1" xr:uid="{0172032D-A9D1-4EC5-88A7-555F9E3E8051}"/>
    <hyperlink ref="B90" location="'7.Mitigating actions-GAR assets'!A3" display="Template 7" xr:uid="{5081FD78-BE36-46B8-ADCA-6B731A11C9B7}"/>
    <hyperlink ref="B91" location="'8.Mitigating actions - GAR %'!A3" display="Template 8" xr:uid="{5EAE90EA-C39A-490D-8BEC-4F4B2EEC1D4B}"/>
    <hyperlink ref="B92" location="'10.Other mitigating actions'!A3" display="Template 10" xr:uid="{4FEA6787-AEAB-4EC7-B7E8-FF721FDA0213}"/>
    <hyperlink ref="B93" location="'Qualitative-Environmental risk'!A3" display="Environmental risk" xr:uid="{3F1E149E-D470-47C3-AC98-27BF8C84C778}"/>
    <hyperlink ref="B94" location="'Qualitative-Social risk'!A3" display="Social risk" xr:uid="{EA46017A-8F95-4911-A431-046CD949FD0A}"/>
    <hyperlink ref="B95" location="'Qualitative-Governance risk'!A3" display="Governance risk" xr:uid="{9645EF5D-A008-44C8-8466-224883F59FF5}"/>
    <hyperlink ref="B85" location="'2.CC Trans-BB.RE collateral'!A3" display="Template 2" xr:uid="{B342B27F-CAAA-4980-A352-B213E578252C}"/>
    <hyperlink ref="B86" location="'3.CC Trans-BB.alignment metrics'!A3" display="Template 3" xr:uid="{EC8CB69B-1C03-4FFF-9C98-FF0FDEE9F7E0}"/>
    <hyperlink ref="B87" location="'4.CC Transition-toppollutcomp'!A3" display="Template 4" xr:uid="{8787B0FC-4B25-45B1-96B1-4967087D38C6}"/>
    <hyperlink ref="B88" location="'5.CC Physical risk'!A3" display="Template 5" xr:uid="{506A5F90-AF99-486B-96E1-D963CFA64B85}"/>
    <hyperlink ref="B89" location="'6. Summary GAR '!A3" display="Template 6" xr:uid="{7FFBD00C-A459-4DF8-B09C-7236115C94B1}"/>
    <hyperlink ref="B98" location="'EU KM2'!A3" display="EU KM2" xr:uid="{0AB4B3F6-FF1F-4062-8090-A4F980FD9EE3}"/>
  </hyperlinks>
  <pageMargins left="0.7" right="0.7" top="0.75" bottom="0.75" header="0.3" footer="0.3"/>
  <pageSetup paperSize="9" scale="22"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6E239-ACEF-41B9-90BD-1D5A16DB1283}">
  <sheetPr>
    <pageSetUpPr fitToPage="1"/>
  </sheetPr>
  <dimension ref="A1:J18"/>
  <sheetViews>
    <sheetView showGridLines="0" zoomScale="80" zoomScaleNormal="80" workbookViewId="0"/>
  </sheetViews>
  <sheetFormatPr defaultRowHeight="13.2"/>
  <cols>
    <col min="1" max="1" width="10.88671875" style="132" customWidth="1"/>
    <col min="2" max="2" width="59.77734375" style="132" customWidth="1"/>
    <col min="3" max="10" width="18.77734375" style="132" customWidth="1"/>
    <col min="11" max="16384" width="8.88671875" style="132"/>
  </cols>
  <sheetData>
    <row r="1" spans="1:10">
      <c r="A1" s="38" t="s">
        <v>991</v>
      </c>
    </row>
    <row r="3" spans="1:10" ht="24" customHeight="1">
      <c r="A3" s="83" t="s">
        <v>1301</v>
      </c>
      <c r="B3" s="52"/>
    </row>
    <row r="4" spans="1:10" s="468" customFormat="1" ht="19.05" customHeight="1">
      <c r="A4" s="466"/>
      <c r="B4" s="467"/>
      <c r="D4" s="1012"/>
      <c r="E4" s="1012"/>
      <c r="F4" s="1012"/>
      <c r="G4" s="1012"/>
      <c r="H4" s="469"/>
    </row>
    <row r="5" spans="1:10" ht="19.05" customHeight="1">
      <c r="A5" s="254"/>
      <c r="B5" s="219"/>
      <c r="C5" s="254"/>
      <c r="D5" s="254"/>
      <c r="E5" s="254"/>
      <c r="F5" s="254"/>
      <c r="G5" s="254"/>
      <c r="H5" s="254"/>
      <c r="I5" s="254"/>
      <c r="J5" s="441" t="s">
        <v>993</v>
      </c>
    </row>
    <row r="6" spans="1:10" ht="19.05" customHeight="1">
      <c r="A6" s="222"/>
      <c r="B6" s="242"/>
      <c r="C6" s="222" t="s">
        <v>58</v>
      </c>
      <c r="D6" s="222" t="s">
        <v>57</v>
      </c>
      <c r="E6" s="222" t="s">
        <v>56</v>
      </c>
      <c r="F6" s="222" t="s">
        <v>59</v>
      </c>
      <c r="G6" s="222" t="s">
        <v>60</v>
      </c>
      <c r="H6" s="222" t="s">
        <v>107</v>
      </c>
      <c r="I6" s="222" t="s">
        <v>108</v>
      </c>
      <c r="J6" s="222" t="s">
        <v>109</v>
      </c>
    </row>
    <row r="7" spans="1:10" s="221" customFormat="1" ht="60" customHeight="1">
      <c r="A7" s="233"/>
      <c r="B7" s="259"/>
      <c r="C7" s="233" t="s">
        <v>593</v>
      </c>
      <c r="D7" s="233" t="s">
        <v>1506</v>
      </c>
      <c r="E7" s="233" t="s">
        <v>594</v>
      </c>
      <c r="F7" s="233" t="s">
        <v>1302</v>
      </c>
      <c r="G7" s="233" t="s">
        <v>1303</v>
      </c>
      <c r="H7" s="233" t="s">
        <v>1304</v>
      </c>
      <c r="I7" s="233" t="s">
        <v>106</v>
      </c>
      <c r="J7" s="233" t="s">
        <v>512</v>
      </c>
    </row>
    <row r="8" spans="1:10" ht="19.05" customHeight="1">
      <c r="A8" s="222" t="s">
        <v>595</v>
      </c>
      <c r="B8" s="236" t="s">
        <v>596</v>
      </c>
      <c r="C8" s="49" t="s">
        <v>1044</v>
      </c>
      <c r="D8" s="49" t="s">
        <v>1044</v>
      </c>
      <c r="E8" s="471"/>
      <c r="F8" s="57" t="s">
        <v>1819</v>
      </c>
      <c r="G8" s="49" t="s">
        <v>1044</v>
      </c>
      <c r="H8" s="49" t="s">
        <v>1044</v>
      </c>
      <c r="I8" s="49" t="s">
        <v>1044</v>
      </c>
      <c r="J8" s="49" t="s">
        <v>1044</v>
      </c>
    </row>
    <row r="9" spans="1:10" ht="19.05" customHeight="1">
      <c r="A9" s="222" t="s">
        <v>597</v>
      </c>
      <c r="B9" s="236" t="s">
        <v>598</v>
      </c>
      <c r="C9" s="49" t="s">
        <v>1044</v>
      </c>
      <c r="D9" s="49" t="s">
        <v>1044</v>
      </c>
      <c r="E9" s="471"/>
      <c r="F9" s="57" t="s">
        <v>1819</v>
      </c>
      <c r="G9" s="49" t="s">
        <v>1044</v>
      </c>
      <c r="H9" s="49" t="s">
        <v>1044</v>
      </c>
      <c r="I9" s="49" t="s">
        <v>1044</v>
      </c>
      <c r="J9" s="49" t="s">
        <v>1044</v>
      </c>
    </row>
    <row r="10" spans="1:10" ht="19.05" customHeight="1">
      <c r="A10" s="222" t="s">
        <v>730</v>
      </c>
      <c r="B10" s="772" t="s">
        <v>1305</v>
      </c>
      <c r="C10" s="371">
        <v>314.08572135000003</v>
      </c>
      <c r="D10" s="371">
        <v>841.48841557000003</v>
      </c>
      <c r="E10" s="471"/>
      <c r="F10" s="57" t="s">
        <v>1819</v>
      </c>
      <c r="G10" s="371">
        <v>1618.9956431300002</v>
      </c>
      <c r="H10" s="371">
        <v>1618.9956431300002</v>
      </c>
      <c r="I10" s="371">
        <v>1618.9956431300002</v>
      </c>
      <c r="J10" s="371">
        <v>968.13954208000007</v>
      </c>
    </row>
    <row r="11" spans="1:10" ht="19.05" customHeight="1">
      <c r="A11" s="222" t="s">
        <v>994</v>
      </c>
      <c r="B11" s="236" t="s">
        <v>1306</v>
      </c>
      <c r="C11" s="471"/>
      <c r="D11" s="471"/>
      <c r="E11" s="49" t="s">
        <v>1044</v>
      </c>
      <c r="F11" s="49" t="s">
        <v>1044</v>
      </c>
      <c r="G11" s="49" t="s">
        <v>1044</v>
      </c>
      <c r="H11" s="49" t="s">
        <v>1044</v>
      </c>
      <c r="I11" s="49" t="s">
        <v>1044</v>
      </c>
      <c r="J11" s="49" t="s">
        <v>1044</v>
      </c>
    </row>
    <row r="12" spans="1:10" ht="19.05" customHeight="1">
      <c r="A12" s="222" t="s">
        <v>599</v>
      </c>
      <c r="B12" s="454" t="s">
        <v>600</v>
      </c>
      <c r="C12" s="471"/>
      <c r="D12" s="471"/>
      <c r="E12" s="49" t="s">
        <v>1044</v>
      </c>
      <c r="F12" s="471"/>
      <c r="G12" s="49" t="s">
        <v>1044</v>
      </c>
      <c r="H12" s="49" t="s">
        <v>1044</v>
      </c>
      <c r="I12" s="49" t="s">
        <v>1044</v>
      </c>
      <c r="J12" s="49" t="s">
        <v>1044</v>
      </c>
    </row>
    <row r="13" spans="1:10" ht="19.05" customHeight="1">
      <c r="A13" s="222" t="s">
        <v>601</v>
      </c>
      <c r="B13" s="454" t="s">
        <v>1307</v>
      </c>
      <c r="C13" s="471"/>
      <c r="D13" s="471"/>
      <c r="E13" s="49" t="s">
        <v>1044</v>
      </c>
      <c r="F13" s="471"/>
      <c r="G13" s="49" t="s">
        <v>1044</v>
      </c>
      <c r="H13" s="49" t="s">
        <v>1044</v>
      </c>
      <c r="I13" s="49" t="s">
        <v>1044</v>
      </c>
      <c r="J13" s="49" t="s">
        <v>1044</v>
      </c>
    </row>
    <row r="14" spans="1:10" ht="19.05" customHeight="1">
      <c r="A14" s="222" t="s">
        <v>602</v>
      </c>
      <c r="B14" s="454" t="s">
        <v>603</v>
      </c>
      <c r="C14" s="471"/>
      <c r="D14" s="471"/>
      <c r="E14" s="49" t="s">
        <v>1044</v>
      </c>
      <c r="F14" s="471"/>
      <c r="G14" s="49" t="s">
        <v>1044</v>
      </c>
      <c r="H14" s="49" t="s">
        <v>1044</v>
      </c>
      <c r="I14" s="49" t="s">
        <v>1044</v>
      </c>
      <c r="J14" s="49" t="s">
        <v>1044</v>
      </c>
    </row>
    <row r="15" spans="1:10" ht="19.05" customHeight="1">
      <c r="A15" s="222" t="s">
        <v>995</v>
      </c>
      <c r="B15" s="236" t="s">
        <v>1308</v>
      </c>
      <c r="C15" s="471"/>
      <c r="D15" s="471"/>
      <c r="E15" s="471"/>
      <c r="F15" s="471"/>
      <c r="G15" s="49" t="s">
        <v>1044</v>
      </c>
      <c r="H15" s="49" t="s">
        <v>1044</v>
      </c>
      <c r="I15" s="49" t="s">
        <v>1044</v>
      </c>
      <c r="J15" s="49" t="s">
        <v>1044</v>
      </c>
    </row>
    <row r="16" spans="1:10" ht="19.05" customHeight="1">
      <c r="A16" s="222" t="s">
        <v>996</v>
      </c>
      <c r="B16" s="236" t="s">
        <v>1309</v>
      </c>
      <c r="C16" s="471"/>
      <c r="D16" s="471"/>
      <c r="E16" s="471"/>
      <c r="F16" s="471"/>
      <c r="G16" s="371">
        <v>30272.127460539999</v>
      </c>
      <c r="H16" s="371">
        <v>30272.127460539999</v>
      </c>
      <c r="I16" s="371">
        <v>29840.7064197</v>
      </c>
      <c r="J16" s="371">
        <v>347.94563092000004</v>
      </c>
    </row>
    <row r="17" spans="1:10" ht="19.05" customHeight="1">
      <c r="A17" s="222" t="s">
        <v>998</v>
      </c>
      <c r="B17" s="236" t="s">
        <v>1310</v>
      </c>
      <c r="C17" s="471"/>
      <c r="D17" s="471"/>
      <c r="E17" s="471"/>
      <c r="F17" s="471"/>
      <c r="G17" s="371" t="s">
        <v>1044</v>
      </c>
      <c r="H17" s="371" t="s">
        <v>1044</v>
      </c>
      <c r="I17" s="371" t="s">
        <v>1044</v>
      </c>
      <c r="J17" s="371" t="s">
        <v>1044</v>
      </c>
    </row>
    <row r="18" spans="1:10" s="221" customFormat="1" ht="19.05" customHeight="1">
      <c r="A18" s="233" t="s">
        <v>999</v>
      </c>
      <c r="B18" s="240" t="s">
        <v>26</v>
      </c>
      <c r="C18" s="472"/>
      <c r="D18" s="472"/>
      <c r="E18" s="472"/>
      <c r="F18" s="472"/>
      <c r="G18" s="761">
        <v>31891.123103669997</v>
      </c>
      <c r="H18" s="761">
        <v>31891.123103669997</v>
      </c>
      <c r="I18" s="761">
        <v>31459.702062830002</v>
      </c>
      <c r="J18" s="761">
        <v>1316.0851729999999</v>
      </c>
    </row>
  </sheetData>
  <mergeCells count="1">
    <mergeCell ref="D4:G4"/>
  </mergeCells>
  <hyperlinks>
    <hyperlink ref="A1" location="Index!B5" display="&lt;- back" xr:uid="{8928FCA9-042D-4B18-8674-10C35AE40F88}"/>
  </hyperlinks>
  <pageMargins left="0.7" right="0.7" top="0.75" bottom="0.75" header="0.3" footer="0.3"/>
  <pageSetup paperSize="9" scale="33"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F1126-9F99-47AB-AD92-7ECBAEC5EFA4}">
  <sheetPr>
    <pageSetUpPr fitToPage="1"/>
  </sheetPr>
  <dimension ref="A1:D13"/>
  <sheetViews>
    <sheetView showGridLines="0" zoomScale="80" zoomScaleNormal="80" zoomScaleSheetLayoutView="100" workbookViewId="0"/>
  </sheetViews>
  <sheetFormatPr defaultRowHeight="13.2"/>
  <cols>
    <col min="1" max="1" width="10.88671875" style="132" customWidth="1"/>
    <col min="2" max="2" width="76.5546875" style="132" customWidth="1"/>
    <col min="3" max="4" width="21.88671875" style="132" customWidth="1"/>
    <col min="5" max="16384" width="8.88671875" style="132"/>
  </cols>
  <sheetData>
    <row r="1" spans="1:4">
      <c r="A1" s="38" t="s">
        <v>991</v>
      </c>
    </row>
    <row r="3" spans="1:4" ht="24" customHeight="1">
      <c r="A3" s="83" t="s">
        <v>1311</v>
      </c>
      <c r="B3" s="52"/>
    </row>
    <row r="4" spans="1:4" ht="17.399999999999999" customHeight="1">
      <c r="A4" s="218"/>
      <c r="B4" s="218"/>
    </row>
    <row r="5" spans="1:4" ht="17.399999999999999" customHeight="1">
      <c r="D5" s="441" t="s">
        <v>993</v>
      </c>
    </row>
    <row r="6" spans="1:4" ht="17.399999999999999" customHeight="1">
      <c r="C6" s="248" t="s">
        <v>58</v>
      </c>
      <c r="D6" s="222" t="s">
        <v>57</v>
      </c>
    </row>
    <row r="7" spans="1:4" s="221" customFormat="1" ht="19.05" customHeight="1">
      <c r="A7" s="427"/>
      <c r="B7" s="452"/>
      <c r="C7" s="233" t="s">
        <v>106</v>
      </c>
      <c r="D7" s="233" t="s">
        <v>512</v>
      </c>
    </row>
    <row r="8" spans="1:4" ht="19.05" customHeight="1">
      <c r="A8" s="222" t="s">
        <v>730</v>
      </c>
      <c r="B8" s="236" t="s">
        <v>604</v>
      </c>
      <c r="C8" s="49" t="s">
        <v>1044</v>
      </c>
      <c r="D8" s="49" t="s">
        <v>1044</v>
      </c>
    </row>
    <row r="9" spans="1:4" ht="19.05" customHeight="1">
      <c r="A9" s="222" t="s">
        <v>994</v>
      </c>
      <c r="B9" s="486" t="s">
        <v>1398</v>
      </c>
      <c r="C9" s="471"/>
      <c r="D9" s="49" t="s">
        <v>1044</v>
      </c>
    </row>
    <row r="10" spans="1:4" ht="19.05" customHeight="1">
      <c r="A10" s="222" t="s">
        <v>995</v>
      </c>
      <c r="B10" s="486" t="s">
        <v>1399</v>
      </c>
      <c r="C10" s="471"/>
      <c r="D10" s="49" t="s">
        <v>1044</v>
      </c>
    </row>
    <row r="11" spans="1:4" ht="19.05" customHeight="1">
      <c r="A11" s="222" t="s">
        <v>996</v>
      </c>
      <c r="B11" s="236" t="s">
        <v>605</v>
      </c>
      <c r="C11" s="762">
        <v>2632.22738127</v>
      </c>
      <c r="D11" s="371">
        <v>383.16444512999999</v>
      </c>
    </row>
    <row r="12" spans="1:4" ht="18.600000000000001" customHeight="1">
      <c r="A12" s="222" t="s">
        <v>606</v>
      </c>
      <c r="B12" s="236" t="s">
        <v>1312</v>
      </c>
      <c r="C12" s="762" t="s">
        <v>1044</v>
      </c>
      <c r="D12" s="371" t="s">
        <v>1044</v>
      </c>
    </row>
    <row r="13" spans="1:4" ht="19.05" customHeight="1">
      <c r="A13" s="222" t="s">
        <v>998</v>
      </c>
      <c r="B13" s="240" t="s">
        <v>607</v>
      </c>
      <c r="C13" s="763">
        <v>2632.22738127</v>
      </c>
      <c r="D13" s="761">
        <v>383.16444512999999</v>
      </c>
    </row>
  </sheetData>
  <hyperlinks>
    <hyperlink ref="A1" location="Index!B5" display="&lt;- back" xr:uid="{99E65FBB-F81E-4FE7-8A48-274245DDC1CE}"/>
  </hyperlinks>
  <pageMargins left="0.7" right="0.7" top="0.75" bottom="0.75" header="0.3" footer="0.3"/>
  <pageSetup paperSize="9" scale="71"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0F6C3-0539-4ABF-B22D-773B9F6F72CD}">
  <sheetPr>
    <pageSetUpPr fitToPage="1"/>
  </sheetPr>
  <dimension ref="A1:N19"/>
  <sheetViews>
    <sheetView showGridLines="0" zoomScale="80" zoomScaleNormal="80" workbookViewId="0"/>
  </sheetViews>
  <sheetFormatPr defaultRowHeight="13.2"/>
  <cols>
    <col min="1" max="1" width="10.88671875" style="132" customWidth="1"/>
    <col min="2" max="2" width="54.44140625" style="132" customWidth="1"/>
    <col min="3" max="13" width="13.33203125" style="132" customWidth="1"/>
    <col min="14" max="14" width="19.77734375" style="132" customWidth="1"/>
    <col min="15" max="16384" width="8.88671875" style="132"/>
  </cols>
  <sheetData>
    <row r="1" spans="1:14">
      <c r="A1" s="38" t="s">
        <v>991</v>
      </c>
    </row>
    <row r="3" spans="1:14" ht="24" customHeight="1">
      <c r="A3" s="83" t="s">
        <v>1313</v>
      </c>
      <c r="B3" s="230"/>
      <c r="N3" s="217"/>
    </row>
    <row r="4" spans="1:14" ht="14.4" customHeight="1">
      <c r="A4" s="52"/>
      <c r="B4" s="230"/>
      <c r="N4" s="217"/>
    </row>
    <row r="5" spans="1:14" ht="18.600000000000001" customHeight="1">
      <c r="A5" s="455"/>
      <c r="N5" s="441" t="s">
        <v>993</v>
      </c>
    </row>
    <row r="6" spans="1:14" s="221" customFormat="1" ht="19.05" customHeight="1">
      <c r="A6" s="473"/>
      <c r="B6" s="923" t="s">
        <v>608</v>
      </c>
      <c r="C6" s="917" t="s">
        <v>1281</v>
      </c>
      <c r="D6" s="917"/>
      <c r="E6" s="917"/>
      <c r="F6" s="917"/>
      <c r="G6" s="917"/>
      <c r="H6" s="917"/>
      <c r="I6" s="917"/>
      <c r="J6" s="917"/>
      <c r="K6" s="917"/>
      <c r="L6" s="917"/>
      <c r="M6" s="917"/>
    </row>
    <row r="7" spans="1:14" s="221" customFormat="1" ht="19.05" customHeight="1">
      <c r="A7" s="473"/>
      <c r="B7" s="1013"/>
      <c r="C7" s="222" t="s">
        <v>58</v>
      </c>
      <c r="D7" s="222" t="s">
        <v>57</v>
      </c>
      <c r="E7" s="222" t="s">
        <v>56</v>
      </c>
      <c r="F7" s="222" t="s">
        <v>59</v>
      </c>
      <c r="G7" s="222" t="s">
        <v>60</v>
      </c>
      <c r="H7" s="222" t="s">
        <v>107</v>
      </c>
      <c r="I7" s="222" t="s">
        <v>108</v>
      </c>
      <c r="J7" s="222" t="s">
        <v>109</v>
      </c>
      <c r="K7" s="222" t="s">
        <v>196</v>
      </c>
      <c r="L7" s="222" t="s">
        <v>197</v>
      </c>
      <c r="M7" s="222" t="s">
        <v>198</v>
      </c>
      <c r="N7" s="222" t="s">
        <v>199</v>
      </c>
    </row>
    <row r="8" spans="1:14" s="221" customFormat="1" ht="19.05" customHeight="1">
      <c r="A8" s="474"/>
      <c r="B8" s="1014"/>
      <c r="C8" s="222" t="s">
        <v>1315</v>
      </c>
      <c r="D8" s="222" t="s">
        <v>1316</v>
      </c>
      <c r="E8" s="222" t="s">
        <v>1317</v>
      </c>
      <c r="F8" s="222" t="s">
        <v>1318</v>
      </c>
      <c r="G8" s="222" t="s">
        <v>1319</v>
      </c>
      <c r="H8" s="222" t="s">
        <v>1285</v>
      </c>
      <c r="I8" s="222" t="s">
        <v>1287</v>
      </c>
      <c r="J8" s="222" t="s">
        <v>1320</v>
      </c>
      <c r="K8" s="222" t="s">
        <v>1321</v>
      </c>
      <c r="L8" s="222" t="s">
        <v>1322</v>
      </c>
      <c r="M8" s="222" t="s">
        <v>528</v>
      </c>
      <c r="N8" s="475" t="s">
        <v>1314</v>
      </c>
    </row>
    <row r="9" spans="1:14" ht="19.05" customHeight="1">
      <c r="A9" s="222" t="s">
        <v>730</v>
      </c>
      <c r="B9" s="242" t="s">
        <v>555</v>
      </c>
      <c r="C9" s="371">
        <v>20877.734618169998</v>
      </c>
      <c r="D9" s="371" t="s">
        <v>1044</v>
      </c>
      <c r="E9" s="371" t="s">
        <v>1044</v>
      </c>
      <c r="F9" s="371" t="s">
        <v>1044</v>
      </c>
      <c r="G9" s="371" t="s">
        <v>1044</v>
      </c>
      <c r="H9" s="371" t="s">
        <v>1044</v>
      </c>
      <c r="I9" s="371" t="s">
        <v>1044</v>
      </c>
      <c r="J9" s="371" t="s">
        <v>1044</v>
      </c>
      <c r="K9" s="371" t="s">
        <v>1044</v>
      </c>
      <c r="L9" s="371" t="s">
        <v>1044</v>
      </c>
      <c r="M9" s="371" t="s">
        <v>1044</v>
      </c>
      <c r="N9" s="371">
        <v>20877.734618169998</v>
      </c>
    </row>
    <row r="10" spans="1:14" ht="19.05" customHeight="1">
      <c r="A10" s="222" t="s">
        <v>994</v>
      </c>
      <c r="B10" s="242" t="s">
        <v>609</v>
      </c>
      <c r="C10" s="371">
        <v>2.4555677599999997</v>
      </c>
      <c r="D10" s="371" t="s">
        <v>1044</v>
      </c>
      <c r="E10" s="371" t="s">
        <v>1044</v>
      </c>
      <c r="F10" s="371" t="s">
        <v>1044</v>
      </c>
      <c r="G10" s="371">
        <v>1.999828E-2</v>
      </c>
      <c r="H10" s="371" t="s">
        <v>1044</v>
      </c>
      <c r="I10" s="371" t="s">
        <v>1044</v>
      </c>
      <c r="J10" s="371" t="s">
        <v>1044</v>
      </c>
      <c r="K10" s="371" t="s">
        <v>1044</v>
      </c>
      <c r="L10" s="371" t="s">
        <v>1044</v>
      </c>
      <c r="M10" s="371" t="s">
        <v>1044</v>
      </c>
      <c r="N10" s="371">
        <v>2.4755660399999995</v>
      </c>
    </row>
    <row r="11" spans="1:14" ht="19.05" customHeight="1">
      <c r="A11" s="222" t="s">
        <v>995</v>
      </c>
      <c r="B11" s="242" t="s">
        <v>515</v>
      </c>
      <c r="C11" s="371">
        <v>2.6476949999999999E-2</v>
      </c>
      <c r="D11" s="371" t="s">
        <v>1044</v>
      </c>
      <c r="E11" s="371" t="s">
        <v>1044</v>
      </c>
      <c r="F11" s="371" t="s">
        <v>1044</v>
      </c>
      <c r="G11" s="371">
        <v>1.2417448899999999</v>
      </c>
      <c r="H11" s="371" t="s">
        <v>1044</v>
      </c>
      <c r="I11" s="371" t="s">
        <v>1044</v>
      </c>
      <c r="J11" s="371" t="s">
        <v>1044</v>
      </c>
      <c r="K11" s="371" t="s">
        <v>1044</v>
      </c>
      <c r="L11" s="371" t="s">
        <v>1044</v>
      </c>
      <c r="M11" s="371" t="s">
        <v>1044</v>
      </c>
      <c r="N11" s="371">
        <v>1.2682218399999998</v>
      </c>
    </row>
    <row r="12" spans="1:14" ht="19.05" customHeight="1">
      <c r="A12" s="222" t="s">
        <v>996</v>
      </c>
      <c r="B12" s="242" t="s">
        <v>516</v>
      </c>
      <c r="C12" s="371">
        <v>10.813972140000001</v>
      </c>
      <c r="D12" s="371" t="s">
        <v>1044</v>
      </c>
      <c r="E12" s="371" t="s">
        <v>1044</v>
      </c>
      <c r="F12" s="371" t="s">
        <v>1044</v>
      </c>
      <c r="G12" s="371" t="s">
        <v>1044</v>
      </c>
      <c r="H12" s="371" t="s">
        <v>1044</v>
      </c>
      <c r="I12" s="371" t="s">
        <v>1044</v>
      </c>
      <c r="J12" s="371" t="s">
        <v>1044</v>
      </c>
      <c r="K12" s="371" t="s">
        <v>1044</v>
      </c>
      <c r="L12" s="371" t="s">
        <v>1044</v>
      </c>
      <c r="M12" s="371" t="s">
        <v>1044</v>
      </c>
      <c r="N12" s="371">
        <v>10.813972140000001</v>
      </c>
    </row>
    <row r="13" spans="1:14" ht="19.05" customHeight="1">
      <c r="A13" s="222" t="s">
        <v>998</v>
      </c>
      <c r="B13" s="242" t="s">
        <v>517</v>
      </c>
      <c r="C13" s="371">
        <v>11.481628460000001</v>
      </c>
      <c r="D13" s="371" t="s">
        <v>1044</v>
      </c>
      <c r="E13" s="371" t="s">
        <v>1044</v>
      </c>
      <c r="F13" s="371" t="s">
        <v>1044</v>
      </c>
      <c r="G13" s="371" t="s">
        <v>1044</v>
      </c>
      <c r="H13" s="371" t="s">
        <v>1044</v>
      </c>
      <c r="I13" s="371" t="s">
        <v>1044</v>
      </c>
      <c r="J13" s="371" t="s">
        <v>1044</v>
      </c>
      <c r="K13" s="371" t="s">
        <v>1044</v>
      </c>
      <c r="L13" s="371" t="s">
        <v>1044</v>
      </c>
      <c r="M13" s="371" t="s">
        <v>1044</v>
      </c>
      <c r="N13" s="371">
        <v>11.481628460000001</v>
      </c>
    </row>
    <row r="14" spans="1:14" ht="19.05" customHeight="1">
      <c r="A14" s="222" t="s">
        <v>999</v>
      </c>
      <c r="B14" s="242" t="s">
        <v>319</v>
      </c>
      <c r="C14" s="371" t="s">
        <v>1044</v>
      </c>
      <c r="D14" s="371">
        <v>61.7941821</v>
      </c>
      <c r="E14" s="371" t="s">
        <v>1044</v>
      </c>
      <c r="F14" s="371" t="s">
        <v>1044</v>
      </c>
      <c r="G14" s="371">
        <v>25.668182550000001</v>
      </c>
      <c r="H14" s="371">
        <v>5.63917073</v>
      </c>
      <c r="I14" s="371" t="s">
        <v>1044</v>
      </c>
      <c r="J14" s="371" t="s">
        <v>1044</v>
      </c>
      <c r="K14" s="371">
        <v>1.2779755500000001</v>
      </c>
      <c r="L14" s="371" t="s">
        <v>1044</v>
      </c>
      <c r="M14" s="371" t="s">
        <v>1044</v>
      </c>
      <c r="N14" s="371">
        <v>94.379510930000009</v>
      </c>
    </row>
    <row r="15" spans="1:14" ht="19.05" customHeight="1">
      <c r="A15" s="222" t="s">
        <v>1000</v>
      </c>
      <c r="B15" s="242" t="s">
        <v>1323</v>
      </c>
      <c r="C15" s="371" t="s">
        <v>1044</v>
      </c>
      <c r="D15" s="371">
        <v>26.545353079999998</v>
      </c>
      <c r="E15" s="371" t="s">
        <v>1044</v>
      </c>
      <c r="F15" s="371" t="s">
        <v>1044</v>
      </c>
      <c r="G15" s="371">
        <v>0.1003937</v>
      </c>
      <c r="H15" s="371">
        <v>2.7263556699999998</v>
      </c>
      <c r="I15" s="371" t="s">
        <v>1044</v>
      </c>
      <c r="J15" s="371" t="s">
        <v>1044</v>
      </c>
      <c r="K15" s="371">
        <v>210.42963486000002</v>
      </c>
      <c r="L15" s="371">
        <v>0.41724581999999999</v>
      </c>
      <c r="M15" s="371" t="s">
        <v>1044</v>
      </c>
      <c r="N15" s="371">
        <v>240.21898313</v>
      </c>
    </row>
    <row r="16" spans="1:14" ht="19.05" customHeight="1">
      <c r="A16" s="222" t="s">
        <v>1001</v>
      </c>
      <c r="B16" s="242" t="s">
        <v>519</v>
      </c>
      <c r="C16" s="371" t="s">
        <v>1044</v>
      </c>
      <c r="D16" s="371" t="s">
        <v>1044</v>
      </c>
      <c r="E16" s="371" t="s">
        <v>1044</v>
      </c>
      <c r="F16" s="371" t="s">
        <v>1044</v>
      </c>
      <c r="G16" s="371" t="s">
        <v>1044</v>
      </c>
      <c r="H16" s="371" t="s">
        <v>1044</v>
      </c>
      <c r="I16" s="371" t="s">
        <v>1044</v>
      </c>
      <c r="J16" s="371">
        <v>16.828761539999999</v>
      </c>
      <c r="K16" s="371" t="s">
        <v>1044</v>
      </c>
      <c r="L16" s="371" t="s">
        <v>1044</v>
      </c>
      <c r="M16" s="371" t="s">
        <v>1044</v>
      </c>
      <c r="N16" s="371">
        <v>16.828761539999999</v>
      </c>
    </row>
    <row r="17" spans="1:14" ht="19.05" customHeight="1">
      <c r="A17" s="222" t="s">
        <v>1002</v>
      </c>
      <c r="B17" s="242" t="s">
        <v>522</v>
      </c>
      <c r="C17" s="371" t="s">
        <v>1044</v>
      </c>
      <c r="D17" s="371" t="s">
        <v>1044</v>
      </c>
      <c r="E17" s="371" t="s">
        <v>1044</v>
      </c>
      <c r="F17" s="371" t="s">
        <v>1044</v>
      </c>
      <c r="G17" s="371" t="s">
        <v>1044</v>
      </c>
      <c r="H17" s="371" t="s">
        <v>1044</v>
      </c>
      <c r="I17" s="371" t="s">
        <v>1044</v>
      </c>
      <c r="J17" s="371" t="s">
        <v>1044</v>
      </c>
      <c r="K17" s="371" t="s">
        <v>1044</v>
      </c>
      <c r="L17" s="371" t="s">
        <v>1044</v>
      </c>
      <c r="M17" s="371" t="s">
        <v>1044</v>
      </c>
      <c r="N17" s="371" t="s">
        <v>1044</v>
      </c>
    </row>
    <row r="18" spans="1:14" ht="19.05" customHeight="1">
      <c r="A18" s="222" t="s">
        <v>1003</v>
      </c>
      <c r="B18" s="242" t="s">
        <v>524</v>
      </c>
      <c r="C18" s="371">
        <v>0.31532262999999999</v>
      </c>
      <c r="D18" s="371">
        <v>0.12646339000000001</v>
      </c>
      <c r="E18" s="371" t="s">
        <v>1044</v>
      </c>
      <c r="F18" s="371" t="s">
        <v>1044</v>
      </c>
      <c r="G18" s="371" t="s">
        <v>1044</v>
      </c>
      <c r="H18" s="371" t="s">
        <v>1044</v>
      </c>
      <c r="I18" s="371" t="s">
        <v>1044</v>
      </c>
      <c r="J18" s="371" t="s">
        <v>1044</v>
      </c>
      <c r="K18" s="371">
        <v>0.86482060999999999</v>
      </c>
      <c r="L18" s="371">
        <v>8.8996570000000011E-2</v>
      </c>
      <c r="M18" s="371" t="s">
        <v>1044</v>
      </c>
      <c r="N18" s="371">
        <v>1.3956032</v>
      </c>
    </row>
    <row r="19" spans="1:14" s="221" customFormat="1" ht="19.05" customHeight="1">
      <c r="A19" s="233" t="s">
        <v>1004</v>
      </c>
      <c r="B19" s="259" t="s">
        <v>203</v>
      </c>
      <c r="C19" s="761">
        <v>20902.827586109997</v>
      </c>
      <c r="D19" s="761">
        <v>88.465998570000011</v>
      </c>
      <c r="E19" s="761" t="s">
        <v>1044</v>
      </c>
      <c r="F19" s="761" t="s">
        <v>1044</v>
      </c>
      <c r="G19" s="761">
        <v>27.030319419999998</v>
      </c>
      <c r="H19" s="761">
        <v>8.3655264000000003</v>
      </c>
      <c r="I19" s="761" t="s">
        <v>1044</v>
      </c>
      <c r="J19" s="761">
        <v>16.828761539999999</v>
      </c>
      <c r="K19" s="761">
        <v>212.57243102000004</v>
      </c>
      <c r="L19" s="761">
        <v>0.50624239000000004</v>
      </c>
      <c r="M19" s="761" t="s">
        <v>1044</v>
      </c>
      <c r="N19" s="761">
        <v>21256.596865449996</v>
      </c>
    </row>
  </sheetData>
  <mergeCells count="2">
    <mergeCell ref="C6:M6"/>
    <mergeCell ref="B6:B8"/>
  </mergeCells>
  <hyperlinks>
    <hyperlink ref="A1" location="Index!B5" display="&lt;- back" xr:uid="{21C46CD7-ADE1-4FB9-A8BF-A79BCEED28FE}"/>
  </hyperlinks>
  <pageMargins left="0.7" right="0.7" top="0.75" bottom="0.75" header="0.3" footer="0.3"/>
  <pageSetup paperSize="9" scale="35"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9C710-438D-4DC5-9B94-6627757358BA}">
  <sheetPr>
    <pageSetUpPr fitToPage="1"/>
  </sheetPr>
  <dimension ref="A1:K73"/>
  <sheetViews>
    <sheetView showGridLines="0" zoomScale="80" zoomScaleNormal="80" workbookViewId="0"/>
  </sheetViews>
  <sheetFormatPr defaultRowHeight="13.2"/>
  <cols>
    <col min="1" max="1" width="10.88671875" style="132" customWidth="1"/>
    <col min="2" max="2" width="27.5546875" style="132" customWidth="1"/>
    <col min="3" max="3" width="27.77734375" style="132" customWidth="1"/>
    <col min="4" max="10" width="20.77734375" style="132" customWidth="1"/>
    <col min="11" max="16384" width="8.88671875" style="132"/>
  </cols>
  <sheetData>
    <row r="1" spans="1:11">
      <c r="A1" s="38" t="s">
        <v>991</v>
      </c>
      <c r="B1" s="38"/>
    </row>
    <row r="3" spans="1:11" ht="24" customHeight="1">
      <c r="A3" s="83" t="s">
        <v>1373</v>
      </c>
      <c r="B3" s="83"/>
      <c r="C3" s="440"/>
    </row>
    <row r="4" spans="1:11" ht="19.05" customHeight="1">
      <c r="A4" s="218"/>
      <c r="B4" s="218"/>
      <c r="C4" s="218"/>
    </row>
    <row r="5" spans="1:11" ht="19.05" customHeight="1">
      <c r="A5" s="476"/>
      <c r="B5" s="476"/>
      <c r="C5" s="476"/>
      <c r="D5" s="476"/>
      <c r="E5" s="254"/>
      <c r="F5" s="254"/>
      <c r="G5" s="254"/>
      <c r="H5" s="254"/>
      <c r="I5" s="254"/>
      <c r="J5" s="441" t="s">
        <v>993</v>
      </c>
      <c r="K5" s="132" t="s">
        <v>1384</v>
      </c>
    </row>
    <row r="6" spans="1:11" ht="18.600000000000001" customHeight="1">
      <c r="A6" s="456"/>
      <c r="B6" s="456"/>
      <c r="C6" s="222"/>
      <c r="D6" s="222" t="s">
        <v>58</v>
      </c>
      <c r="E6" s="222" t="s">
        <v>57</v>
      </c>
      <c r="F6" s="222" t="s">
        <v>56</v>
      </c>
      <c r="G6" s="222" t="s">
        <v>59</v>
      </c>
      <c r="H6" s="222" t="s">
        <v>60</v>
      </c>
      <c r="I6" s="222" t="s">
        <v>107</v>
      </c>
      <c r="J6" s="222" t="s">
        <v>108</v>
      </c>
    </row>
    <row r="7" spans="1:11" ht="46.2" customHeight="1">
      <c r="A7" s="457"/>
      <c r="B7" s="457"/>
      <c r="C7" s="222" t="s">
        <v>1324</v>
      </c>
      <c r="D7" s="224" t="s">
        <v>106</v>
      </c>
      <c r="E7" s="224" t="s">
        <v>1325</v>
      </c>
      <c r="F7" s="224" t="s">
        <v>538</v>
      </c>
      <c r="G7" s="224" t="s">
        <v>539</v>
      </c>
      <c r="H7" s="224" t="s">
        <v>1326</v>
      </c>
      <c r="I7" s="224" t="s">
        <v>512</v>
      </c>
      <c r="J7" s="224" t="s">
        <v>541</v>
      </c>
    </row>
    <row r="8" spans="1:11" ht="30" customHeight="1">
      <c r="A8" s="222" t="s">
        <v>730</v>
      </c>
      <c r="B8" s="222" t="s">
        <v>1374</v>
      </c>
      <c r="C8" s="222" t="s">
        <v>544</v>
      </c>
      <c r="D8" s="371">
        <v>5810.9116568299996</v>
      </c>
      <c r="E8" s="682">
        <v>5.0000000000000002E-5</v>
      </c>
      <c r="F8" s="458">
        <v>6</v>
      </c>
      <c r="G8" s="682">
        <v>0.44538</v>
      </c>
      <c r="H8" s="371">
        <v>0.51561999999999997</v>
      </c>
      <c r="I8" s="371">
        <v>46.352895350000004</v>
      </c>
      <c r="J8" s="682">
        <v>7.9768714603010004E-3</v>
      </c>
    </row>
    <row r="9" spans="1:11" ht="30" customHeight="1">
      <c r="A9" s="222" t="s">
        <v>994</v>
      </c>
      <c r="B9" s="222" t="s">
        <v>1374</v>
      </c>
      <c r="C9" s="222" t="s">
        <v>545</v>
      </c>
      <c r="D9" s="371" t="s">
        <v>1044</v>
      </c>
      <c r="E9" s="682" t="s">
        <v>1044</v>
      </c>
      <c r="F9" s="458" t="s">
        <v>1044</v>
      </c>
      <c r="G9" s="682" t="s">
        <v>1044</v>
      </c>
      <c r="H9" s="371" t="s">
        <v>1044</v>
      </c>
      <c r="I9" s="371" t="s">
        <v>1044</v>
      </c>
      <c r="J9" s="682" t="s">
        <v>1044</v>
      </c>
    </row>
    <row r="10" spans="1:11" ht="30" customHeight="1">
      <c r="A10" s="222" t="s">
        <v>995</v>
      </c>
      <c r="B10" s="222" t="s">
        <v>1374</v>
      </c>
      <c r="C10" s="222" t="s">
        <v>546</v>
      </c>
      <c r="D10" s="371" t="s">
        <v>1044</v>
      </c>
      <c r="E10" s="682" t="s">
        <v>1044</v>
      </c>
      <c r="F10" s="458" t="s">
        <v>1044</v>
      </c>
      <c r="G10" s="682" t="s">
        <v>1044</v>
      </c>
      <c r="H10" s="371" t="s">
        <v>1044</v>
      </c>
      <c r="I10" s="371" t="s">
        <v>1044</v>
      </c>
      <c r="J10" s="682" t="s">
        <v>1044</v>
      </c>
    </row>
    <row r="11" spans="1:11" ht="30" customHeight="1">
      <c r="A11" s="222" t="s">
        <v>996</v>
      </c>
      <c r="B11" s="222" t="s">
        <v>1374</v>
      </c>
      <c r="C11" s="222" t="s">
        <v>547</v>
      </c>
      <c r="D11" s="371">
        <v>8.2601933899999995</v>
      </c>
      <c r="E11" s="682">
        <v>7.1000000000000004E-3</v>
      </c>
      <c r="F11" s="458">
        <v>1</v>
      </c>
      <c r="G11" s="682">
        <v>0.45</v>
      </c>
      <c r="H11" s="371">
        <v>2.5013700000000001</v>
      </c>
      <c r="I11" s="371">
        <v>7.0881444</v>
      </c>
      <c r="J11" s="682">
        <v>0.85810877154778098</v>
      </c>
    </row>
    <row r="12" spans="1:11" ht="30" customHeight="1">
      <c r="A12" s="222" t="s">
        <v>998</v>
      </c>
      <c r="B12" s="222" t="s">
        <v>1374</v>
      </c>
      <c r="C12" s="222" t="s">
        <v>548</v>
      </c>
      <c r="D12" s="371" t="s">
        <v>1044</v>
      </c>
      <c r="E12" s="682" t="s">
        <v>1044</v>
      </c>
      <c r="F12" s="458" t="s">
        <v>1044</v>
      </c>
      <c r="G12" s="682" t="s">
        <v>1044</v>
      </c>
      <c r="H12" s="371" t="s">
        <v>1044</v>
      </c>
      <c r="I12" s="371" t="s">
        <v>1044</v>
      </c>
      <c r="J12" s="682" t="s">
        <v>1044</v>
      </c>
    </row>
    <row r="13" spans="1:11" ht="30" customHeight="1">
      <c r="A13" s="222" t="s">
        <v>999</v>
      </c>
      <c r="B13" s="222" t="s">
        <v>1374</v>
      </c>
      <c r="C13" s="222" t="s">
        <v>549</v>
      </c>
      <c r="D13" s="371" t="s">
        <v>1044</v>
      </c>
      <c r="E13" s="682" t="s">
        <v>1044</v>
      </c>
      <c r="F13" s="458" t="s">
        <v>1044</v>
      </c>
      <c r="G13" s="682" t="s">
        <v>1044</v>
      </c>
      <c r="H13" s="371" t="s">
        <v>1044</v>
      </c>
      <c r="I13" s="371" t="s">
        <v>1044</v>
      </c>
      <c r="J13" s="682" t="s">
        <v>1044</v>
      </c>
    </row>
    <row r="14" spans="1:11" ht="30" customHeight="1">
      <c r="A14" s="222" t="s">
        <v>1000</v>
      </c>
      <c r="B14" s="222" t="s">
        <v>1374</v>
      </c>
      <c r="C14" s="222" t="s">
        <v>550</v>
      </c>
      <c r="D14" s="371" t="s">
        <v>1044</v>
      </c>
      <c r="E14" s="682" t="s">
        <v>1044</v>
      </c>
      <c r="F14" s="458" t="s">
        <v>1044</v>
      </c>
      <c r="G14" s="682" t="s">
        <v>1044</v>
      </c>
      <c r="H14" s="371" t="s">
        <v>1044</v>
      </c>
      <c r="I14" s="371" t="s">
        <v>1044</v>
      </c>
      <c r="J14" s="682" t="s">
        <v>1044</v>
      </c>
    </row>
    <row r="15" spans="1:11" ht="30" customHeight="1">
      <c r="A15" s="222" t="s">
        <v>1001</v>
      </c>
      <c r="B15" s="222" t="s">
        <v>1374</v>
      </c>
      <c r="C15" s="222" t="s">
        <v>551</v>
      </c>
      <c r="D15" s="371" t="s">
        <v>1044</v>
      </c>
      <c r="E15" s="682" t="s">
        <v>1044</v>
      </c>
      <c r="F15" s="458" t="s">
        <v>1044</v>
      </c>
      <c r="G15" s="682" t="s">
        <v>1044</v>
      </c>
      <c r="H15" s="371" t="s">
        <v>1044</v>
      </c>
      <c r="I15" s="371" t="s">
        <v>1044</v>
      </c>
      <c r="J15" s="682" t="s">
        <v>1044</v>
      </c>
    </row>
    <row r="16" spans="1:11" ht="30" customHeight="1">
      <c r="A16" s="222" t="s">
        <v>610</v>
      </c>
      <c r="B16" s="222" t="s">
        <v>1374</v>
      </c>
      <c r="C16" s="222" t="s">
        <v>1337</v>
      </c>
      <c r="D16" s="371">
        <v>5819.1718502200001</v>
      </c>
      <c r="E16" s="682">
        <v>6.0007328345000003E-5</v>
      </c>
      <c r="F16" s="458">
        <v>7</v>
      </c>
      <c r="G16" s="682">
        <v>0.44538655799389398</v>
      </c>
      <c r="H16" s="371">
        <v>0.51843873081709602</v>
      </c>
      <c r="I16" s="371">
        <v>53.441039750000002</v>
      </c>
      <c r="J16" s="682">
        <v>9.1836160078890006E-3</v>
      </c>
    </row>
    <row r="17" spans="1:11" ht="30" customHeight="1">
      <c r="A17" s="233" t="s">
        <v>611</v>
      </c>
      <c r="B17" s="1015" t="s">
        <v>612</v>
      </c>
      <c r="C17" s="1016"/>
      <c r="D17" s="761">
        <v>10140.905590190001</v>
      </c>
      <c r="E17" s="683" t="s">
        <v>1044</v>
      </c>
      <c r="F17" s="47">
        <v>1224</v>
      </c>
      <c r="G17" s="683" t="s">
        <v>1044</v>
      </c>
      <c r="H17" s="761">
        <v>0.73811774401877805</v>
      </c>
      <c r="I17" s="761">
        <v>975.7819751799999</v>
      </c>
      <c r="J17" s="683">
        <v>9.6222370527741005E-2</v>
      </c>
    </row>
    <row r="18" spans="1:11" ht="19.05" customHeight="1">
      <c r="A18" s="218"/>
      <c r="B18" s="218"/>
      <c r="C18" s="218"/>
    </row>
    <row r="19" spans="1:11" ht="19.05" customHeight="1">
      <c r="A19" s="476"/>
      <c r="B19" s="476"/>
      <c r="C19" s="476"/>
      <c r="D19" s="476"/>
      <c r="E19" s="254"/>
      <c r="F19" s="254"/>
      <c r="G19" s="254"/>
      <c r="H19" s="254"/>
      <c r="I19" s="254"/>
      <c r="J19" s="441" t="s">
        <v>993</v>
      </c>
      <c r="K19" s="132" t="s">
        <v>1385</v>
      </c>
    </row>
    <row r="20" spans="1:11" s="221" customFormat="1" ht="19.05" customHeight="1">
      <c r="A20" s="456"/>
      <c r="B20" s="456"/>
      <c r="C20" s="222"/>
      <c r="D20" s="222" t="s">
        <v>58</v>
      </c>
      <c r="E20" s="222" t="s">
        <v>57</v>
      </c>
      <c r="F20" s="222" t="s">
        <v>56</v>
      </c>
      <c r="G20" s="222" t="s">
        <v>59</v>
      </c>
      <c r="H20" s="222" t="s">
        <v>60</v>
      </c>
      <c r="I20" s="222" t="s">
        <v>107</v>
      </c>
      <c r="J20" s="222" t="s">
        <v>108</v>
      </c>
    </row>
    <row r="21" spans="1:11" s="221" customFormat="1" ht="46.2" customHeight="1">
      <c r="A21" s="457"/>
      <c r="B21" s="457"/>
      <c r="C21" s="222" t="s">
        <v>1324</v>
      </c>
      <c r="D21" s="224" t="s">
        <v>106</v>
      </c>
      <c r="E21" s="224" t="s">
        <v>1325</v>
      </c>
      <c r="F21" s="224" t="s">
        <v>538</v>
      </c>
      <c r="G21" s="224" t="s">
        <v>539</v>
      </c>
      <c r="H21" s="224" t="s">
        <v>1326</v>
      </c>
      <c r="I21" s="224" t="s">
        <v>512</v>
      </c>
      <c r="J21" s="224" t="s">
        <v>541</v>
      </c>
    </row>
    <row r="22" spans="1:11" ht="19.2" customHeight="1">
      <c r="A22" s="222" t="s">
        <v>730</v>
      </c>
      <c r="B22" s="222" t="s">
        <v>1375</v>
      </c>
      <c r="C22" s="222" t="s">
        <v>544</v>
      </c>
      <c r="D22" s="371">
        <v>2931.2635524499997</v>
      </c>
      <c r="E22" s="682">
        <v>7.5000004656500003E-4</v>
      </c>
      <c r="F22" s="458">
        <v>99</v>
      </c>
      <c r="G22" s="682">
        <v>0.30515002175766698</v>
      </c>
      <c r="H22" s="371">
        <v>0.91966023758590798</v>
      </c>
      <c r="I22" s="371">
        <v>461.09049594999999</v>
      </c>
      <c r="J22" s="682">
        <v>0.157300934459671</v>
      </c>
    </row>
    <row r="23" spans="1:11" ht="19.2" customHeight="1">
      <c r="A23" s="222" t="s">
        <v>994</v>
      </c>
      <c r="B23" s="222" t="s">
        <v>1375</v>
      </c>
      <c r="C23" s="222" t="s">
        <v>545</v>
      </c>
      <c r="D23" s="371">
        <v>300.08527341000001</v>
      </c>
      <c r="E23" s="682">
        <v>1.5100000000000001E-3</v>
      </c>
      <c r="F23" s="458">
        <v>27</v>
      </c>
      <c r="G23" s="682">
        <v>0.23476</v>
      </c>
      <c r="H23" s="371">
        <v>1.12723</v>
      </c>
      <c r="I23" s="371">
        <v>67.674026999999995</v>
      </c>
      <c r="J23" s="682">
        <v>0.225515988271968</v>
      </c>
    </row>
    <row r="24" spans="1:11" ht="19.2" customHeight="1">
      <c r="A24" s="222" t="s">
        <v>995</v>
      </c>
      <c r="B24" s="222" t="s">
        <v>1375</v>
      </c>
      <c r="C24" s="222" t="s">
        <v>546</v>
      </c>
      <c r="D24" s="371">
        <v>57.201657420000004</v>
      </c>
      <c r="E24" s="682">
        <v>3.2499999999999999E-3</v>
      </c>
      <c r="F24" s="458">
        <v>16</v>
      </c>
      <c r="G24" s="682">
        <v>0.45</v>
      </c>
      <c r="H24" s="371">
        <v>1.91167</v>
      </c>
      <c r="I24" s="371">
        <v>30.969767910000002</v>
      </c>
      <c r="J24" s="682">
        <v>0.54141382098959501</v>
      </c>
    </row>
    <row r="25" spans="1:11" ht="19.2" customHeight="1">
      <c r="A25" s="222" t="s">
        <v>996</v>
      </c>
      <c r="B25" s="222" t="s">
        <v>1375</v>
      </c>
      <c r="C25" s="222" t="s">
        <v>547</v>
      </c>
      <c r="D25" s="371" t="s">
        <v>1044</v>
      </c>
      <c r="E25" s="682" t="s">
        <v>1044</v>
      </c>
      <c r="F25" s="458" t="s">
        <v>1044</v>
      </c>
      <c r="G25" s="682" t="s">
        <v>1044</v>
      </c>
      <c r="H25" s="371" t="s">
        <v>1044</v>
      </c>
      <c r="I25" s="371" t="s">
        <v>1044</v>
      </c>
      <c r="J25" s="682" t="s">
        <v>1044</v>
      </c>
    </row>
    <row r="26" spans="1:11" ht="19.2" customHeight="1">
      <c r="A26" s="222" t="s">
        <v>998</v>
      </c>
      <c r="B26" s="222" t="s">
        <v>1375</v>
      </c>
      <c r="C26" s="222" t="s">
        <v>548</v>
      </c>
      <c r="D26" s="371">
        <v>8.4885972200000008</v>
      </c>
      <c r="E26" s="682">
        <v>9.4000000000000004E-3</v>
      </c>
      <c r="F26" s="458">
        <v>9</v>
      </c>
      <c r="G26" s="682">
        <v>0.45</v>
      </c>
      <c r="H26" s="371">
        <v>2.1720600000000001</v>
      </c>
      <c r="I26" s="371">
        <v>7.6978827000000001</v>
      </c>
      <c r="J26" s="682">
        <v>0.90684980075659705</v>
      </c>
    </row>
    <row r="27" spans="1:11" ht="19.2" customHeight="1">
      <c r="A27" s="222" t="s">
        <v>999</v>
      </c>
      <c r="B27" s="222" t="s">
        <v>1375</v>
      </c>
      <c r="C27" s="222" t="s">
        <v>549</v>
      </c>
      <c r="D27" s="371">
        <v>14.900475349999999</v>
      </c>
      <c r="E27" s="682">
        <v>4.9157757943608001E-2</v>
      </c>
      <c r="F27" s="458">
        <v>4</v>
      </c>
      <c r="G27" s="682">
        <v>7.4396189207419999E-2</v>
      </c>
      <c r="H27" s="371">
        <v>0.52787604623217599</v>
      </c>
      <c r="I27" s="371">
        <v>4.0109780800000001</v>
      </c>
      <c r="J27" s="682">
        <v>0.26918457185595801</v>
      </c>
    </row>
    <row r="28" spans="1:11" ht="19.2" customHeight="1">
      <c r="A28" s="222" t="s">
        <v>1000</v>
      </c>
      <c r="B28" s="222" t="s">
        <v>1375</v>
      </c>
      <c r="C28" s="222" t="s">
        <v>550</v>
      </c>
      <c r="D28" s="371">
        <v>3.7218330000000001E-2</v>
      </c>
      <c r="E28" s="682">
        <v>0.14476</v>
      </c>
      <c r="F28" s="458">
        <v>3</v>
      </c>
      <c r="G28" s="682">
        <v>0.45</v>
      </c>
      <c r="H28" s="371">
        <v>2.5013700000000001</v>
      </c>
      <c r="I28" s="371">
        <v>8.5644629999999999E-2</v>
      </c>
      <c r="J28" s="682">
        <v>2.3011410587202601</v>
      </c>
    </row>
    <row r="29" spans="1:11" ht="19.2" customHeight="1">
      <c r="A29" s="222" t="s">
        <v>1001</v>
      </c>
      <c r="B29" s="222" t="s">
        <v>1375</v>
      </c>
      <c r="C29" s="222" t="s">
        <v>551</v>
      </c>
      <c r="D29" s="371" t="s">
        <v>1044</v>
      </c>
      <c r="E29" s="682" t="s">
        <v>1044</v>
      </c>
      <c r="F29" s="458" t="s">
        <v>1044</v>
      </c>
      <c r="G29" s="682" t="s">
        <v>1044</v>
      </c>
      <c r="H29" s="371" t="s">
        <v>1044</v>
      </c>
      <c r="I29" s="371" t="s">
        <v>1044</v>
      </c>
      <c r="J29" s="682" t="s">
        <v>1044</v>
      </c>
    </row>
    <row r="30" spans="1:11" ht="19.2" customHeight="1">
      <c r="A30" s="222" t="s">
        <v>610</v>
      </c>
      <c r="B30" s="222" t="s">
        <v>1375</v>
      </c>
      <c r="C30" s="222" t="s">
        <v>1338</v>
      </c>
      <c r="D30" s="371">
        <v>3311.9767741799997</v>
      </c>
      <c r="E30" s="682">
        <v>1.103611739855E-3</v>
      </c>
      <c r="F30" s="458">
        <v>158</v>
      </c>
      <c r="G30" s="682">
        <v>0.30060870739642298</v>
      </c>
      <c r="H30" s="371">
        <v>0.95706552602575001</v>
      </c>
      <c r="I30" s="371">
        <v>571.52879626999993</v>
      </c>
      <c r="J30" s="682">
        <v>0.172564252477762</v>
      </c>
    </row>
    <row r="31" spans="1:11" ht="19.2" customHeight="1">
      <c r="A31" s="233" t="s">
        <v>611</v>
      </c>
      <c r="B31" s="1015" t="s">
        <v>612</v>
      </c>
      <c r="C31" s="1016"/>
      <c r="D31" s="761">
        <v>10140.905590190001</v>
      </c>
      <c r="E31" s="683" t="s">
        <v>1044</v>
      </c>
      <c r="F31" s="481">
        <v>1224</v>
      </c>
      <c r="G31" s="683" t="s">
        <v>1044</v>
      </c>
      <c r="H31" s="761">
        <v>0.73811774401877805</v>
      </c>
      <c r="I31" s="761">
        <v>975.7819751799999</v>
      </c>
      <c r="J31" s="683">
        <v>9.6222370527741005E-2</v>
      </c>
    </row>
    <row r="32" spans="1:11" ht="19.05" customHeight="1">
      <c r="A32" s="218"/>
      <c r="B32" s="477"/>
      <c r="C32" s="477"/>
      <c r="D32" s="478"/>
      <c r="E32" s="479"/>
      <c r="F32" s="480"/>
      <c r="G32" s="479"/>
      <c r="H32" s="478"/>
      <c r="I32" s="478"/>
      <c r="J32" s="479"/>
    </row>
    <row r="33" spans="1:11" ht="19.05" customHeight="1">
      <c r="A33" s="476"/>
      <c r="B33" s="476"/>
      <c r="C33" s="476"/>
      <c r="D33" s="476"/>
      <c r="E33" s="254"/>
      <c r="F33" s="254"/>
      <c r="G33" s="254"/>
      <c r="H33" s="254"/>
      <c r="I33" s="254"/>
      <c r="J33" s="441" t="s">
        <v>993</v>
      </c>
      <c r="K33" s="132" t="s">
        <v>1400</v>
      </c>
    </row>
    <row r="34" spans="1:11" s="221" customFormat="1" ht="18.600000000000001" customHeight="1">
      <c r="A34" s="456"/>
      <c r="B34" s="456"/>
      <c r="C34" s="222"/>
      <c r="D34" s="222" t="s">
        <v>58</v>
      </c>
      <c r="E34" s="222" t="s">
        <v>57</v>
      </c>
      <c r="F34" s="222" t="s">
        <v>56</v>
      </c>
      <c r="G34" s="222" t="s">
        <v>59</v>
      </c>
      <c r="H34" s="222" t="s">
        <v>60</v>
      </c>
      <c r="I34" s="222" t="s">
        <v>107</v>
      </c>
      <c r="J34" s="222" t="s">
        <v>108</v>
      </c>
    </row>
    <row r="35" spans="1:11" s="221" customFormat="1" ht="46.2" customHeight="1">
      <c r="A35" s="457"/>
      <c r="B35" s="457"/>
      <c r="C35" s="222" t="s">
        <v>1324</v>
      </c>
      <c r="D35" s="224" t="s">
        <v>106</v>
      </c>
      <c r="E35" s="224" t="s">
        <v>1325</v>
      </c>
      <c r="F35" s="224" t="s">
        <v>538</v>
      </c>
      <c r="G35" s="224" t="s">
        <v>539</v>
      </c>
      <c r="H35" s="224" t="s">
        <v>1326</v>
      </c>
      <c r="I35" s="224" t="s">
        <v>512</v>
      </c>
      <c r="J35" s="224" t="s">
        <v>541</v>
      </c>
    </row>
    <row r="36" spans="1:11" ht="19.2" customHeight="1">
      <c r="A36" s="222" t="s">
        <v>730</v>
      </c>
      <c r="B36" s="222" t="s">
        <v>1376</v>
      </c>
      <c r="C36" s="222" t="s">
        <v>544</v>
      </c>
      <c r="D36" s="371">
        <v>705.36719714999992</v>
      </c>
      <c r="E36" s="682">
        <v>9.5286170572199999E-4</v>
      </c>
      <c r="F36" s="458">
        <v>112</v>
      </c>
      <c r="G36" s="682">
        <v>0.199157562180967</v>
      </c>
      <c r="H36" s="371">
        <v>0.80393580740631998</v>
      </c>
      <c r="I36" s="371">
        <v>66.73300571</v>
      </c>
      <c r="J36" s="682">
        <v>9.4607469669176006E-2</v>
      </c>
    </row>
    <row r="37" spans="1:11" ht="19.2" customHeight="1">
      <c r="A37" s="222" t="s">
        <v>994</v>
      </c>
      <c r="B37" s="222" t="s">
        <v>1376</v>
      </c>
      <c r="C37" s="222" t="s">
        <v>545</v>
      </c>
      <c r="D37" s="371">
        <v>54.461928919999998</v>
      </c>
      <c r="E37" s="682">
        <v>2.2881569316040001E-3</v>
      </c>
      <c r="F37" s="458">
        <v>66</v>
      </c>
      <c r="G37" s="682">
        <v>0.45</v>
      </c>
      <c r="H37" s="371">
        <v>2.5013700000000001</v>
      </c>
      <c r="I37" s="371">
        <v>29.388910339999999</v>
      </c>
      <c r="J37" s="682">
        <v>0.53962301598185802</v>
      </c>
    </row>
    <row r="38" spans="1:11" ht="19.2" customHeight="1">
      <c r="A38" s="222" t="s">
        <v>995</v>
      </c>
      <c r="B38" s="222" t="s">
        <v>1376</v>
      </c>
      <c r="C38" s="222" t="s">
        <v>546</v>
      </c>
      <c r="D38" s="371">
        <v>57.656077470000007</v>
      </c>
      <c r="E38" s="682">
        <v>4.0821848995840002E-3</v>
      </c>
      <c r="F38" s="458">
        <v>127</v>
      </c>
      <c r="G38" s="682">
        <v>0.45</v>
      </c>
      <c r="H38" s="371">
        <v>2.5011382994081681</v>
      </c>
      <c r="I38" s="371">
        <v>42.160904089999995</v>
      </c>
      <c r="J38" s="682">
        <v>0.73124822117733301</v>
      </c>
    </row>
    <row r="39" spans="1:11" ht="19.2" customHeight="1">
      <c r="A39" s="222" t="s">
        <v>996</v>
      </c>
      <c r="B39" s="222" t="s">
        <v>1376</v>
      </c>
      <c r="C39" s="222" t="s">
        <v>547</v>
      </c>
      <c r="D39" s="371">
        <v>39.67479617</v>
      </c>
      <c r="E39" s="682">
        <v>7.027706082057E-3</v>
      </c>
      <c r="F39" s="458">
        <v>143</v>
      </c>
      <c r="G39" s="682">
        <v>0.45</v>
      </c>
      <c r="H39" s="371">
        <v>2.5013700000000001</v>
      </c>
      <c r="I39" s="371">
        <v>35.892241730000002</v>
      </c>
      <c r="J39" s="682">
        <v>0.90466102399638404</v>
      </c>
    </row>
    <row r="40" spans="1:11" ht="19.2" customHeight="1">
      <c r="A40" s="222" t="s">
        <v>998</v>
      </c>
      <c r="B40" s="222" t="s">
        <v>1376</v>
      </c>
      <c r="C40" s="222" t="s">
        <v>548</v>
      </c>
      <c r="D40" s="371">
        <v>113.82485941</v>
      </c>
      <c r="E40" s="682">
        <v>1.5214871623065E-2</v>
      </c>
      <c r="F40" s="458">
        <v>358</v>
      </c>
      <c r="G40" s="682">
        <v>0.414318311265436</v>
      </c>
      <c r="H40" s="371">
        <v>2.2992290967287912</v>
      </c>
      <c r="I40" s="371">
        <v>115.66795873000001</v>
      </c>
      <c r="J40" s="682">
        <v>1.0161924146408221</v>
      </c>
    </row>
    <row r="41" spans="1:11" ht="19.2" customHeight="1">
      <c r="A41" s="222" t="s">
        <v>999</v>
      </c>
      <c r="B41" s="222" t="s">
        <v>1376</v>
      </c>
      <c r="C41" s="222" t="s">
        <v>549</v>
      </c>
      <c r="D41" s="371">
        <v>25.731049299999999</v>
      </c>
      <c r="E41" s="682">
        <v>4.6405964792703001E-2</v>
      </c>
      <c r="F41" s="458">
        <v>159</v>
      </c>
      <c r="G41" s="682">
        <v>0.39063187519353898</v>
      </c>
      <c r="H41" s="371">
        <v>2.2316079640110522</v>
      </c>
      <c r="I41" s="371">
        <v>32.262465489999997</v>
      </c>
      <c r="J41" s="682">
        <v>1.253834039717922</v>
      </c>
    </row>
    <row r="42" spans="1:11" ht="19.2" customHeight="1">
      <c r="A42" s="222" t="s">
        <v>1000</v>
      </c>
      <c r="B42" s="222" t="s">
        <v>1376</v>
      </c>
      <c r="C42" s="222" t="s">
        <v>550</v>
      </c>
      <c r="D42" s="371">
        <v>11.337457329999999</v>
      </c>
      <c r="E42" s="682">
        <v>0.138244974509871</v>
      </c>
      <c r="F42" s="458">
        <v>55</v>
      </c>
      <c r="G42" s="682">
        <v>0.45</v>
      </c>
      <c r="H42" s="371">
        <v>2.5013700000000001</v>
      </c>
      <c r="I42" s="371">
        <v>28.706653070000002</v>
      </c>
      <c r="J42" s="682">
        <v>2.5320186206160571</v>
      </c>
    </row>
    <row r="43" spans="1:11" ht="19.2" customHeight="1">
      <c r="A43" s="222" t="s">
        <v>1001</v>
      </c>
      <c r="B43" s="222" t="s">
        <v>1376</v>
      </c>
      <c r="C43" s="222" t="s">
        <v>551</v>
      </c>
      <c r="D43" s="371">
        <v>1.70360004</v>
      </c>
      <c r="E43" s="682">
        <v>1</v>
      </c>
      <c r="F43" s="458">
        <v>39</v>
      </c>
      <c r="G43" s="682">
        <v>0.45</v>
      </c>
      <c r="H43" s="371">
        <v>2.5013700000000001</v>
      </c>
      <c r="I43" s="371" t="s">
        <v>1044</v>
      </c>
      <c r="J43" s="682" t="s">
        <v>1044</v>
      </c>
    </row>
    <row r="44" spans="1:11" ht="19.2" customHeight="1">
      <c r="A44" s="222" t="s">
        <v>610</v>
      </c>
      <c r="B44" s="222" t="s">
        <v>1376</v>
      </c>
      <c r="C44" s="222" t="s">
        <v>1339</v>
      </c>
      <c r="D44" s="371">
        <v>1009.7569657900001</v>
      </c>
      <c r="E44" s="682">
        <v>7.4352264864249997E-3</v>
      </c>
      <c r="F44" s="458">
        <v>1059</v>
      </c>
      <c r="G44" s="682">
        <v>0.269238588269753</v>
      </c>
      <c r="H44" s="371">
        <v>1.285951122541082</v>
      </c>
      <c r="I44" s="371">
        <v>350.81213916000002</v>
      </c>
      <c r="J44" s="682">
        <v>0.34742235116500197</v>
      </c>
    </row>
    <row r="45" spans="1:11" ht="19.2" customHeight="1">
      <c r="A45" s="233" t="s">
        <v>611</v>
      </c>
      <c r="B45" s="1015" t="s">
        <v>612</v>
      </c>
      <c r="C45" s="1016"/>
      <c r="D45" s="761">
        <v>10140.905590190001</v>
      </c>
      <c r="E45" s="683" t="s">
        <v>1044</v>
      </c>
      <c r="F45" s="481">
        <v>1224</v>
      </c>
      <c r="G45" s="683" t="s">
        <v>1044</v>
      </c>
      <c r="H45" s="761">
        <v>0.73811774401877805</v>
      </c>
      <c r="I45" s="761">
        <v>975.7819751799999</v>
      </c>
      <c r="J45" s="683">
        <v>9.6222370527741005E-2</v>
      </c>
    </row>
    <row r="46" spans="1:11" ht="18.600000000000001" customHeight="1"/>
    <row r="47" spans="1:11" ht="18.600000000000001" customHeight="1">
      <c r="A47" s="476"/>
      <c r="B47" s="476"/>
      <c r="C47" s="476"/>
      <c r="D47" s="476"/>
      <c r="E47" s="254"/>
      <c r="F47" s="254"/>
      <c r="G47" s="254"/>
      <c r="H47" s="254"/>
      <c r="I47" s="254"/>
      <c r="J47" s="441" t="s">
        <v>993</v>
      </c>
    </row>
    <row r="48" spans="1:11" ht="18.600000000000001" customHeight="1">
      <c r="A48" s="456"/>
      <c r="B48" s="456"/>
      <c r="C48" s="222"/>
      <c r="D48" s="222" t="s">
        <v>58</v>
      </c>
      <c r="E48" s="222" t="s">
        <v>57</v>
      </c>
      <c r="F48" s="222" t="s">
        <v>56</v>
      </c>
      <c r="G48" s="222" t="s">
        <v>59</v>
      </c>
      <c r="H48" s="222" t="s">
        <v>60</v>
      </c>
      <c r="I48" s="222" t="s">
        <v>107</v>
      </c>
      <c r="J48" s="222" t="s">
        <v>108</v>
      </c>
    </row>
    <row r="49" spans="1:11" ht="46.2" customHeight="1">
      <c r="A49" s="457"/>
      <c r="B49" s="457"/>
      <c r="C49" s="222" t="s">
        <v>1324</v>
      </c>
      <c r="D49" s="224" t="s">
        <v>106</v>
      </c>
      <c r="E49" s="224" t="s">
        <v>1325</v>
      </c>
      <c r="F49" s="224" t="s">
        <v>538</v>
      </c>
      <c r="G49" s="224" t="s">
        <v>539</v>
      </c>
      <c r="H49" s="224" t="s">
        <v>1326</v>
      </c>
      <c r="I49" s="224" t="s">
        <v>512</v>
      </c>
      <c r="J49" s="224" t="s">
        <v>541</v>
      </c>
    </row>
    <row r="50" spans="1:11" ht="19.2" customHeight="1">
      <c r="A50" s="222" t="s">
        <v>730</v>
      </c>
      <c r="B50" s="222" t="s">
        <v>1377</v>
      </c>
      <c r="C50" s="222" t="s">
        <v>544</v>
      </c>
      <c r="D50" s="49"/>
      <c r="E50" s="227"/>
      <c r="F50" s="458"/>
      <c r="G50" s="227"/>
      <c r="H50" s="49"/>
      <c r="I50" s="49"/>
      <c r="J50" s="227"/>
    </row>
    <row r="51" spans="1:11" ht="19.2" customHeight="1">
      <c r="A51" s="222" t="s">
        <v>994</v>
      </c>
      <c r="B51" s="222" t="s">
        <v>1377</v>
      </c>
      <c r="C51" s="222" t="s">
        <v>545</v>
      </c>
      <c r="D51" s="49"/>
      <c r="E51" s="227"/>
      <c r="F51" s="458"/>
      <c r="G51" s="227"/>
      <c r="H51" s="49"/>
      <c r="I51" s="49"/>
      <c r="J51" s="227"/>
    </row>
    <row r="52" spans="1:11" ht="19.2" customHeight="1">
      <c r="A52" s="222" t="s">
        <v>995</v>
      </c>
      <c r="B52" s="222" t="s">
        <v>1377</v>
      </c>
      <c r="C52" s="222" t="s">
        <v>546</v>
      </c>
      <c r="D52" s="49"/>
      <c r="E52" s="227"/>
      <c r="F52" s="458"/>
      <c r="G52" s="227"/>
      <c r="H52" s="49"/>
      <c r="I52" s="49"/>
      <c r="J52" s="227"/>
    </row>
    <row r="53" spans="1:11" ht="19.2" customHeight="1">
      <c r="A53" s="222" t="s">
        <v>996</v>
      </c>
      <c r="B53" s="222" t="s">
        <v>1377</v>
      </c>
      <c r="C53" s="222" t="s">
        <v>547</v>
      </c>
      <c r="D53" s="49"/>
      <c r="E53" s="227"/>
      <c r="F53" s="458"/>
      <c r="G53" s="227"/>
      <c r="H53" s="49"/>
      <c r="I53" s="49"/>
      <c r="J53" s="227"/>
    </row>
    <row r="54" spans="1:11" ht="19.2" customHeight="1">
      <c r="A54" s="222" t="s">
        <v>998</v>
      </c>
      <c r="B54" s="222" t="s">
        <v>1377</v>
      </c>
      <c r="C54" s="222" t="s">
        <v>548</v>
      </c>
      <c r="D54" s="49"/>
      <c r="E54" s="227"/>
      <c r="F54" s="458"/>
      <c r="G54" s="227"/>
      <c r="H54" s="49"/>
      <c r="I54" s="49"/>
      <c r="J54" s="227"/>
    </row>
    <row r="55" spans="1:11" ht="19.2" customHeight="1">
      <c r="A55" s="222" t="s">
        <v>999</v>
      </c>
      <c r="B55" s="222" t="s">
        <v>1377</v>
      </c>
      <c r="C55" s="222" t="s">
        <v>549</v>
      </c>
      <c r="D55" s="49"/>
      <c r="E55" s="227"/>
      <c r="F55" s="458"/>
      <c r="G55" s="227"/>
      <c r="H55" s="49"/>
      <c r="I55" s="49"/>
      <c r="J55" s="227"/>
    </row>
    <row r="56" spans="1:11" ht="19.2" customHeight="1">
      <c r="A56" s="222" t="s">
        <v>1000</v>
      </c>
      <c r="B56" s="222" t="s">
        <v>1377</v>
      </c>
      <c r="C56" s="222" t="s">
        <v>550</v>
      </c>
      <c r="D56" s="49"/>
      <c r="E56" s="227"/>
      <c r="F56" s="458"/>
      <c r="G56" s="227"/>
      <c r="H56" s="49"/>
      <c r="I56" s="49"/>
      <c r="J56" s="227"/>
    </row>
    <row r="57" spans="1:11" ht="19.2" customHeight="1">
      <c r="A57" s="222" t="s">
        <v>1001</v>
      </c>
      <c r="B57" s="222" t="s">
        <v>1377</v>
      </c>
      <c r="C57" s="222" t="s">
        <v>551</v>
      </c>
      <c r="D57" s="49"/>
      <c r="E57" s="227"/>
      <c r="F57" s="458"/>
      <c r="G57" s="227"/>
      <c r="H57" s="49"/>
      <c r="I57" s="49"/>
      <c r="J57" s="227"/>
    </row>
    <row r="58" spans="1:11" ht="19.2" customHeight="1">
      <c r="A58" s="222" t="s">
        <v>610</v>
      </c>
      <c r="B58" s="222" t="s">
        <v>1377</v>
      </c>
      <c r="C58" s="222" t="s">
        <v>1340</v>
      </c>
      <c r="D58" s="49"/>
      <c r="E58" s="227"/>
      <c r="F58" s="458"/>
      <c r="G58" s="227"/>
      <c r="H58" s="49"/>
      <c r="I58" s="49"/>
      <c r="J58" s="227"/>
    </row>
    <row r="59" spans="1:11" ht="19.2" customHeight="1">
      <c r="A59" s="233" t="s">
        <v>611</v>
      </c>
      <c r="B59" s="1015" t="s">
        <v>612</v>
      </c>
      <c r="C59" s="1016"/>
      <c r="D59" s="47"/>
      <c r="E59" s="267"/>
      <c r="F59" s="481"/>
      <c r="G59" s="267"/>
      <c r="H59" s="47"/>
      <c r="I59" s="47"/>
      <c r="J59" s="267"/>
    </row>
    <row r="60" spans="1:11" ht="19.2" customHeight="1"/>
    <row r="61" spans="1:11" ht="19.2" customHeight="1">
      <c r="A61" s="476"/>
      <c r="B61" s="476"/>
      <c r="C61" s="476"/>
      <c r="D61" s="476"/>
      <c r="E61" s="254"/>
      <c r="F61" s="254"/>
      <c r="G61" s="254"/>
      <c r="H61" s="254"/>
      <c r="I61" s="254"/>
      <c r="J61" s="441" t="s">
        <v>993</v>
      </c>
      <c r="K61" s="132" t="s">
        <v>1401</v>
      </c>
    </row>
    <row r="62" spans="1:11" ht="19.2" customHeight="1">
      <c r="A62" s="456"/>
      <c r="B62" s="456"/>
      <c r="C62" s="222"/>
      <c r="D62" s="222" t="s">
        <v>58</v>
      </c>
      <c r="E62" s="222" t="s">
        <v>57</v>
      </c>
      <c r="F62" s="222" t="s">
        <v>56</v>
      </c>
      <c r="G62" s="222" t="s">
        <v>59</v>
      </c>
      <c r="H62" s="222" t="s">
        <v>60</v>
      </c>
      <c r="I62" s="222" t="s">
        <v>107</v>
      </c>
      <c r="J62" s="222" t="s">
        <v>108</v>
      </c>
    </row>
    <row r="63" spans="1:11" ht="42" customHeight="1">
      <c r="A63" s="457"/>
      <c r="B63" s="457"/>
      <c r="C63" s="222" t="s">
        <v>1324</v>
      </c>
      <c r="D63" s="224" t="s">
        <v>106</v>
      </c>
      <c r="E63" s="224" t="s">
        <v>1325</v>
      </c>
      <c r="F63" s="224" t="s">
        <v>538</v>
      </c>
      <c r="G63" s="224" t="s">
        <v>539</v>
      </c>
      <c r="H63" s="224" t="s">
        <v>1326</v>
      </c>
      <c r="I63" s="224" t="s">
        <v>512</v>
      </c>
      <c r="J63" s="224" t="s">
        <v>541</v>
      </c>
    </row>
    <row r="64" spans="1:11" ht="19.2" customHeight="1">
      <c r="A64" s="222" t="s">
        <v>730</v>
      </c>
      <c r="B64" s="222" t="s">
        <v>1378</v>
      </c>
      <c r="C64" s="222" t="s">
        <v>544</v>
      </c>
      <c r="D64" s="371">
        <v>5.7696129999999998E-2</v>
      </c>
      <c r="E64" s="682">
        <v>4.6709492127100001E-4</v>
      </c>
      <c r="F64" s="458">
        <v>7</v>
      </c>
      <c r="G64" s="682">
        <v>0.84659639023795896</v>
      </c>
      <c r="H64" s="371" t="s">
        <v>1044</v>
      </c>
      <c r="I64" s="371">
        <v>5.4621299999999999E-3</v>
      </c>
      <c r="J64" s="682">
        <v>9.4670647754016998E-2</v>
      </c>
    </row>
    <row r="65" spans="1:10" ht="19.2" customHeight="1">
      <c r="A65" s="222" t="s">
        <v>994</v>
      </c>
      <c r="B65" s="222" t="s">
        <v>1378</v>
      </c>
      <c r="C65" s="222" t="s">
        <v>545</v>
      </c>
      <c r="D65" s="371">
        <v>0.29821201999999997</v>
      </c>
      <c r="E65" s="682">
        <v>1.798248784875E-3</v>
      </c>
      <c r="F65" s="458">
        <v>29</v>
      </c>
      <c r="G65" s="682">
        <v>0.51629311031124803</v>
      </c>
      <c r="H65" s="371" t="s">
        <v>1044</v>
      </c>
      <c r="I65" s="371">
        <v>6.0501730000000004E-2</v>
      </c>
      <c r="J65" s="682">
        <v>0.20288159410878201</v>
      </c>
    </row>
    <row r="66" spans="1:10" ht="19.2" customHeight="1">
      <c r="A66" s="222" t="s">
        <v>995</v>
      </c>
      <c r="B66" s="222" t="s">
        <v>1378</v>
      </c>
      <c r="C66" s="222" t="s">
        <v>546</v>
      </c>
      <c r="D66" s="371">
        <v>0.99689271000000002</v>
      </c>
      <c r="E66" s="682">
        <v>3.568601523327E-3</v>
      </c>
      <c r="F66" s="458">
        <v>57</v>
      </c>
      <c r="G66" s="682">
        <v>0.70414970141771804</v>
      </c>
      <c r="H66" s="371" t="s">
        <v>1044</v>
      </c>
      <c r="I66" s="371">
        <v>0.38160382999999998</v>
      </c>
      <c r="J66" s="682">
        <v>0.38279327973017302</v>
      </c>
    </row>
    <row r="67" spans="1:10" ht="19.2" customHeight="1">
      <c r="A67" s="222" t="s">
        <v>996</v>
      </c>
      <c r="B67" s="222" t="s">
        <v>1378</v>
      </c>
      <c r="C67" s="222" t="s">
        <v>547</v>
      </c>
      <c r="D67" s="371">
        <v>0.41944645000000003</v>
      </c>
      <c r="E67" s="682">
        <v>6.4200000000000004E-3</v>
      </c>
      <c r="F67" s="458">
        <v>37</v>
      </c>
      <c r="G67" s="682">
        <v>0.54898000000000002</v>
      </c>
      <c r="H67" s="371" t="s">
        <v>1044</v>
      </c>
      <c r="I67" s="371">
        <v>0.2010295</v>
      </c>
      <c r="J67" s="682">
        <v>0.479273337514241</v>
      </c>
    </row>
    <row r="68" spans="1:10" ht="19.2" customHeight="1">
      <c r="A68" s="222" t="s">
        <v>998</v>
      </c>
      <c r="B68" s="222" t="s">
        <v>1378</v>
      </c>
      <c r="C68" s="222" t="s">
        <v>548</v>
      </c>
      <c r="D68" s="371">
        <v>0.26881057000000003</v>
      </c>
      <c r="E68" s="682">
        <v>1.4276264614519999E-2</v>
      </c>
      <c r="F68" s="458">
        <v>26</v>
      </c>
      <c r="G68" s="682">
        <v>0.58929055934221597</v>
      </c>
      <c r="H68" s="371" t="s">
        <v>1044</v>
      </c>
      <c r="I68" s="371">
        <v>0.17956778000000001</v>
      </c>
      <c r="J68" s="682">
        <v>0.66800862778573</v>
      </c>
    </row>
    <row r="69" spans="1:10" ht="19.2" customHeight="1">
      <c r="A69" s="222" t="s">
        <v>999</v>
      </c>
      <c r="B69" s="222" t="s">
        <v>1378</v>
      </c>
      <c r="C69" s="222" t="s">
        <v>549</v>
      </c>
      <c r="D69" s="371">
        <v>0.39829630999999999</v>
      </c>
      <c r="E69" s="682">
        <v>5.2058428956823999E-2</v>
      </c>
      <c r="F69" s="458">
        <v>24</v>
      </c>
      <c r="G69" s="682">
        <v>0.62103462481286897</v>
      </c>
      <c r="H69" s="371" t="s">
        <v>1044</v>
      </c>
      <c r="I69" s="371">
        <v>0.36445349999999999</v>
      </c>
      <c r="J69" s="682">
        <v>0.91503107322284805</v>
      </c>
    </row>
    <row r="70" spans="1:10" ht="19.2" customHeight="1">
      <c r="A70" s="222" t="s">
        <v>1000</v>
      </c>
      <c r="B70" s="222" t="s">
        <v>1378</v>
      </c>
      <c r="C70" s="222" t="s">
        <v>550</v>
      </c>
      <c r="D70" s="371">
        <v>6.4514470000000004E-2</v>
      </c>
      <c r="E70" s="682">
        <v>0.304803332607398</v>
      </c>
      <c r="F70" s="458">
        <v>9</v>
      </c>
      <c r="G70" s="682">
        <v>0.63484002002806506</v>
      </c>
      <c r="H70" s="371" t="s">
        <v>1044</v>
      </c>
      <c r="I70" s="371">
        <v>8.6319260000000009E-2</v>
      </c>
      <c r="J70" s="682">
        <v>1.337982936231205</v>
      </c>
    </row>
    <row r="71" spans="1:10" ht="19.2" customHeight="1">
      <c r="A71" s="222" t="s">
        <v>1001</v>
      </c>
      <c r="B71" s="222" t="s">
        <v>1378</v>
      </c>
      <c r="C71" s="222" t="s">
        <v>551</v>
      </c>
      <c r="D71" s="371" t="s">
        <v>1044</v>
      </c>
      <c r="E71" s="682" t="s">
        <v>1044</v>
      </c>
      <c r="F71" s="458" t="s">
        <v>1044</v>
      </c>
      <c r="G71" s="682" t="s">
        <v>1044</v>
      </c>
      <c r="H71" s="371" t="s">
        <v>1044</v>
      </c>
      <c r="I71" s="371" t="s">
        <v>1044</v>
      </c>
      <c r="J71" s="682" t="s">
        <v>1044</v>
      </c>
    </row>
    <row r="72" spans="1:10" ht="19.2" customHeight="1">
      <c r="A72" s="222" t="s">
        <v>610</v>
      </c>
      <c r="B72" s="222" t="s">
        <v>1378</v>
      </c>
      <c r="C72" s="222" t="s">
        <v>1340</v>
      </c>
      <c r="D72" s="371">
        <v>2.5038686600000002</v>
      </c>
      <c r="E72" s="682">
        <v>2.0388483343292001E-2</v>
      </c>
      <c r="F72" s="458">
        <v>189</v>
      </c>
      <c r="G72" s="682">
        <v>0.63172613094019103</v>
      </c>
      <c r="H72" s="371" t="s">
        <v>1044</v>
      </c>
      <c r="I72" s="371">
        <v>1.27893773</v>
      </c>
      <c r="J72" s="682">
        <v>1</v>
      </c>
    </row>
    <row r="73" spans="1:10" ht="19.2" customHeight="1">
      <c r="A73" s="233" t="s">
        <v>611</v>
      </c>
      <c r="B73" s="1015" t="s">
        <v>612</v>
      </c>
      <c r="C73" s="1016"/>
      <c r="D73" s="761">
        <v>2.5038686600000002</v>
      </c>
      <c r="E73" s="683" t="s">
        <v>1044</v>
      </c>
      <c r="F73" s="481">
        <v>189</v>
      </c>
      <c r="G73" s="683" t="s">
        <v>1044</v>
      </c>
      <c r="H73" s="761" t="s">
        <v>1044</v>
      </c>
      <c r="I73" s="761">
        <v>1.27893773</v>
      </c>
      <c r="J73" s="683">
        <v>0.51078466646489395</v>
      </c>
    </row>
  </sheetData>
  <mergeCells count="5">
    <mergeCell ref="B17:C17"/>
    <mergeCell ref="B31:C31"/>
    <mergeCell ref="B45:C45"/>
    <mergeCell ref="B59:C59"/>
    <mergeCell ref="B73:C73"/>
  </mergeCells>
  <hyperlinks>
    <hyperlink ref="A1" location="Index!B5" display="&lt;- back" xr:uid="{F8FAD050-7D2F-4A82-A6E5-63102D767202}"/>
  </hyperlinks>
  <pageMargins left="0.7" right="0.7" top="0.75" bottom="0.75" header="0.3" footer="0.3"/>
  <pageSetup paperSize="9" scale="42"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64BCD-8CD2-47DC-9B3B-123470A6D730}">
  <sheetPr>
    <pageSetUpPr fitToPage="1"/>
  </sheetPr>
  <dimension ref="A1:J18"/>
  <sheetViews>
    <sheetView showGridLines="0" zoomScale="80" zoomScaleNormal="80" workbookViewId="0"/>
  </sheetViews>
  <sheetFormatPr defaultRowHeight="13.2"/>
  <cols>
    <col min="1" max="1" width="10.88671875" style="132" customWidth="1"/>
    <col min="2" max="2" width="28" style="132" customWidth="1"/>
    <col min="3" max="10" width="21.88671875" style="132" customWidth="1"/>
    <col min="11" max="16384" width="8.88671875" style="132"/>
  </cols>
  <sheetData>
    <row r="1" spans="1:10">
      <c r="A1" s="38" t="s">
        <v>991</v>
      </c>
    </row>
    <row r="3" spans="1:10" ht="24" customHeight="1">
      <c r="A3" s="83" t="s">
        <v>1327</v>
      </c>
      <c r="B3" s="52"/>
    </row>
    <row r="4" spans="1:10" ht="19.05" customHeight="1">
      <c r="B4" s="444"/>
    </row>
    <row r="5" spans="1:10" ht="19.05" customHeight="1">
      <c r="C5" s="460"/>
      <c r="D5" s="220"/>
      <c r="E5" s="220"/>
      <c r="F5" s="220"/>
      <c r="G5" s="220"/>
      <c r="H5" s="220"/>
      <c r="I5" s="220"/>
      <c r="J5" s="461" t="s">
        <v>993</v>
      </c>
    </row>
    <row r="6" spans="1:10" ht="19.05" customHeight="1">
      <c r="C6" s="248" t="s">
        <v>58</v>
      </c>
      <c r="D6" s="222" t="s">
        <v>57</v>
      </c>
      <c r="E6" s="222" t="s">
        <v>56</v>
      </c>
      <c r="F6" s="222" t="s">
        <v>59</v>
      </c>
      <c r="G6" s="222" t="s">
        <v>60</v>
      </c>
      <c r="H6" s="222" t="s">
        <v>107</v>
      </c>
      <c r="I6" s="222" t="s">
        <v>108</v>
      </c>
      <c r="J6" s="222" t="s">
        <v>109</v>
      </c>
    </row>
    <row r="7" spans="1:10" s="221" customFormat="1" ht="19.05" customHeight="1">
      <c r="B7" s="482"/>
      <c r="C7" s="1017" t="s">
        <v>613</v>
      </c>
      <c r="D7" s="1017"/>
      <c r="E7" s="1017"/>
      <c r="F7" s="1017"/>
      <c r="G7" s="1017" t="s">
        <v>614</v>
      </c>
      <c r="H7" s="1017"/>
      <c r="I7" s="1017"/>
      <c r="J7" s="1017"/>
    </row>
    <row r="8" spans="1:10" s="221" customFormat="1" ht="19.05" customHeight="1">
      <c r="A8" s="483"/>
      <c r="B8" s="923" t="s">
        <v>615</v>
      </c>
      <c r="C8" s="1017" t="s">
        <v>616</v>
      </c>
      <c r="D8" s="1017"/>
      <c r="E8" s="1017" t="s">
        <v>617</v>
      </c>
      <c r="F8" s="1017"/>
      <c r="G8" s="920" t="s">
        <v>616</v>
      </c>
      <c r="H8" s="922"/>
      <c r="I8" s="1017" t="s">
        <v>617</v>
      </c>
      <c r="J8" s="1017"/>
    </row>
    <row r="9" spans="1:10" s="221" customFormat="1" ht="19.05" customHeight="1">
      <c r="A9" s="484"/>
      <c r="B9" s="986"/>
      <c r="C9" s="222" t="s">
        <v>618</v>
      </c>
      <c r="D9" s="222" t="s">
        <v>619</v>
      </c>
      <c r="E9" s="222" t="s">
        <v>618</v>
      </c>
      <c r="F9" s="222" t="s">
        <v>619</v>
      </c>
      <c r="G9" s="222" t="s">
        <v>618</v>
      </c>
      <c r="H9" s="222" t="s">
        <v>619</v>
      </c>
      <c r="I9" s="222" t="s">
        <v>618</v>
      </c>
      <c r="J9" s="222" t="s">
        <v>619</v>
      </c>
    </row>
    <row r="10" spans="1:10" ht="19.05" customHeight="1">
      <c r="A10" s="222" t="s">
        <v>730</v>
      </c>
      <c r="B10" s="242" t="s">
        <v>620</v>
      </c>
      <c r="C10" s="371" t="s">
        <v>1044</v>
      </c>
      <c r="D10" s="371">
        <v>400.88678887999998</v>
      </c>
      <c r="E10" s="371">
        <v>25.07</v>
      </c>
      <c r="F10" s="371">
        <v>1177.3494907100001</v>
      </c>
      <c r="G10" s="371" t="s">
        <v>1044</v>
      </c>
      <c r="H10" s="371">
        <v>259.80621638000002</v>
      </c>
      <c r="I10" s="371" t="s">
        <v>1044</v>
      </c>
      <c r="J10" s="371">
        <v>5691.1671873199994</v>
      </c>
    </row>
    <row r="11" spans="1:10" ht="19.05" customHeight="1">
      <c r="A11" s="222" t="s">
        <v>994</v>
      </c>
      <c r="B11" s="242" t="s">
        <v>621</v>
      </c>
      <c r="C11" s="371" t="s">
        <v>1044</v>
      </c>
      <c r="D11" s="371">
        <v>204.55126311000001</v>
      </c>
      <c r="E11" s="371">
        <v>23.373223639999999</v>
      </c>
      <c r="F11" s="371">
        <v>20.344407359999998</v>
      </c>
      <c r="G11" s="371" t="s">
        <v>1044</v>
      </c>
      <c r="H11" s="371">
        <v>187.197</v>
      </c>
      <c r="I11" s="371" t="s">
        <v>1044</v>
      </c>
      <c r="J11" s="371">
        <v>16963.46613714</v>
      </c>
    </row>
    <row r="12" spans="1:10" ht="19.05" customHeight="1">
      <c r="A12" s="222" t="s">
        <v>995</v>
      </c>
      <c r="B12" s="242" t="s">
        <v>622</v>
      </c>
      <c r="C12" s="371" t="s">
        <v>1044</v>
      </c>
      <c r="D12" s="371" t="s">
        <v>1044</v>
      </c>
      <c r="E12" s="371">
        <v>38.715702649999997</v>
      </c>
      <c r="F12" s="371" t="s">
        <v>1044</v>
      </c>
      <c r="G12" s="371" t="s">
        <v>1044</v>
      </c>
      <c r="H12" s="371">
        <v>5.5588666199999999</v>
      </c>
      <c r="I12" s="371" t="s">
        <v>1044</v>
      </c>
      <c r="J12" s="371">
        <v>112.75937997</v>
      </c>
    </row>
    <row r="13" spans="1:10" ht="19.05" customHeight="1">
      <c r="A13" s="222" t="s">
        <v>996</v>
      </c>
      <c r="B13" s="242" t="s">
        <v>623</v>
      </c>
      <c r="C13" s="371" t="s">
        <v>1044</v>
      </c>
      <c r="D13" s="371">
        <v>7.13623751</v>
      </c>
      <c r="E13" s="371">
        <v>158.20690024999999</v>
      </c>
      <c r="F13" s="371">
        <v>4.5491553899999992</v>
      </c>
      <c r="G13" s="371" t="s">
        <v>1044</v>
      </c>
      <c r="H13" s="371">
        <v>21720.619387450002</v>
      </c>
      <c r="I13" s="371" t="s">
        <v>1044</v>
      </c>
      <c r="J13" s="371">
        <v>168.73906491</v>
      </c>
    </row>
    <row r="14" spans="1:10" ht="19.05" customHeight="1">
      <c r="A14" s="222" t="s">
        <v>998</v>
      </c>
      <c r="B14" s="242" t="s">
        <v>624</v>
      </c>
      <c r="C14" s="371" t="s">
        <v>1044</v>
      </c>
      <c r="D14" s="371" t="s">
        <v>1044</v>
      </c>
      <c r="E14" s="371" t="s">
        <v>1044</v>
      </c>
      <c r="F14" s="371" t="s">
        <v>1044</v>
      </c>
      <c r="G14" s="371" t="s">
        <v>1044</v>
      </c>
      <c r="H14" s="371" t="s">
        <v>1044</v>
      </c>
      <c r="I14" s="371" t="s">
        <v>1044</v>
      </c>
      <c r="J14" s="371" t="s">
        <v>1044</v>
      </c>
    </row>
    <row r="15" spans="1:10" ht="19.05" customHeight="1">
      <c r="A15" s="222" t="s">
        <v>999</v>
      </c>
      <c r="B15" s="242" t="s">
        <v>625</v>
      </c>
      <c r="C15" s="371" t="s">
        <v>1044</v>
      </c>
      <c r="D15" s="371" t="s">
        <v>1044</v>
      </c>
      <c r="E15" s="371">
        <v>411.82812772000005</v>
      </c>
      <c r="F15" s="371">
        <v>101.58319376999999</v>
      </c>
      <c r="G15" s="371" t="s">
        <v>1044</v>
      </c>
      <c r="H15" s="371">
        <v>709.05858483999998</v>
      </c>
      <c r="I15" s="371" t="s">
        <v>1044</v>
      </c>
      <c r="J15" s="371">
        <v>792.89326415999994</v>
      </c>
    </row>
    <row r="16" spans="1:10" ht="19.05" customHeight="1">
      <c r="A16" s="222" t="s">
        <v>1000</v>
      </c>
      <c r="B16" s="242" t="s">
        <v>626</v>
      </c>
      <c r="C16" s="371" t="s">
        <v>1044</v>
      </c>
      <c r="D16" s="371" t="s">
        <v>1044</v>
      </c>
      <c r="E16" s="371" t="s">
        <v>1044</v>
      </c>
      <c r="F16" s="371" t="s">
        <v>1044</v>
      </c>
      <c r="G16" s="371" t="s">
        <v>1044</v>
      </c>
      <c r="H16" s="371" t="s">
        <v>1044</v>
      </c>
      <c r="I16" s="371" t="s">
        <v>1044</v>
      </c>
      <c r="J16" s="371" t="s">
        <v>1044</v>
      </c>
    </row>
    <row r="17" spans="1:10" ht="19.05" customHeight="1">
      <c r="A17" s="222" t="s">
        <v>1001</v>
      </c>
      <c r="B17" s="242" t="s">
        <v>627</v>
      </c>
      <c r="C17" s="371" t="s">
        <v>1044</v>
      </c>
      <c r="D17" s="371" t="s">
        <v>1044</v>
      </c>
      <c r="E17" s="371" t="s">
        <v>1044</v>
      </c>
      <c r="F17" s="371" t="s">
        <v>1044</v>
      </c>
      <c r="G17" s="371" t="s">
        <v>1044</v>
      </c>
      <c r="H17" s="371">
        <v>18679.126430910001</v>
      </c>
      <c r="I17" s="371" t="s">
        <v>1044</v>
      </c>
      <c r="J17" s="371">
        <v>5112.3753692500004</v>
      </c>
    </row>
    <row r="18" spans="1:10" s="221" customFormat="1" ht="19.05" customHeight="1">
      <c r="A18" s="233" t="s">
        <v>1002</v>
      </c>
      <c r="B18" s="259" t="s">
        <v>26</v>
      </c>
      <c r="C18" s="761" t="s">
        <v>1044</v>
      </c>
      <c r="D18" s="761">
        <v>612.57428949999996</v>
      </c>
      <c r="E18" s="761">
        <v>657.19395425999994</v>
      </c>
      <c r="F18" s="761">
        <v>1303.82624723</v>
      </c>
      <c r="G18" s="761" t="s">
        <v>1044</v>
      </c>
      <c r="H18" s="761">
        <v>41561.366486200001</v>
      </c>
      <c r="I18" s="761" t="s">
        <v>1044</v>
      </c>
      <c r="J18" s="761">
        <v>28841.400402750001</v>
      </c>
    </row>
  </sheetData>
  <mergeCells count="7">
    <mergeCell ref="B8:B9"/>
    <mergeCell ref="C7:F7"/>
    <mergeCell ref="G7:J7"/>
    <mergeCell ref="C8:D8"/>
    <mergeCell ref="E8:F8"/>
    <mergeCell ref="G8:H8"/>
    <mergeCell ref="I8:J8"/>
  </mergeCells>
  <hyperlinks>
    <hyperlink ref="A1" location="Index!B5" display="&lt;- back" xr:uid="{1E245E9F-CFF5-4158-AB4C-29717D03D35E}"/>
  </hyperlinks>
  <pageMargins left="0.7" right="0.7" top="0.75" bottom="0.75" header="0.3" footer="0.3"/>
  <pageSetup paperSize="9" scale="34"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36F1E4-0082-48F7-8EDB-D21D48340AFC}">
  <sheetPr>
    <pageSetUpPr fitToPage="1"/>
  </sheetPr>
  <dimension ref="A1:D17"/>
  <sheetViews>
    <sheetView showGridLines="0" zoomScale="80" zoomScaleNormal="80" workbookViewId="0"/>
  </sheetViews>
  <sheetFormatPr defaultRowHeight="13.2"/>
  <cols>
    <col min="1" max="1" width="10.88671875" style="132" customWidth="1"/>
    <col min="2" max="2" width="43.77734375" style="132" customWidth="1"/>
    <col min="3" max="4" width="21.88671875" style="132" customWidth="1"/>
    <col min="5" max="16384" width="8.88671875" style="132"/>
  </cols>
  <sheetData>
    <row r="1" spans="1:4">
      <c r="A1" s="38" t="s">
        <v>991</v>
      </c>
    </row>
    <row r="3" spans="1:4" ht="24" customHeight="1">
      <c r="A3" s="83" t="s">
        <v>1328</v>
      </c>
      <c r="B3" s="52"/>
    </row>
    <row r="4" spans="1:4" ht="19.05" customHeight="1">
      <c r="A4" s="52"/>
      <c r="B4" s="52"/>
    </row>
    <row r="5" spans="1:4" ht="19.05" customHeight="1">
      <c r="B5" s="219"/>
      <c r="C5" s="254"/>
      <c r="D5" s="441" t="s">
        <v>993</v>
      </c>
    </row>
    <row r="6" spans="1:4" ht="19.05" customHeight="1">
      <c r="B6" s="219"/>
      <c r="C6" s="222" t="s">
        <v>58</v>
      </c>
      <c r="D6" s="222" t="s">
        <v>57</v>
      </c>
    </row>
    <row r="7" spans="1:4" ht="37.200000000000003" customHeight="1">
      <c r="A7" s="220"/>
      <c r="B7" s="462"/>
      <c r="C7" s="459" t="s">
        <v>1329</v>
      </c>
      <c r="D7" s="233" t="s">
        <v>1330</v>
      </c>
    </row>
    <row r="8" spans="1:4" ht="19.05" customHeight="1">
      <c r="A8" s="1015" t="s">
        <v>628</v>
      </c>
      <c r="B8" s="1016"/>
      <c r="C8" s="485"/>
      <c r="D8" s="485"/>
    </row>
    <row r="9" spans="1:4" ht="19.05" customHeight="1">
      <c r="A9" s="222" t="s">
        <v>730</v>
      </c>
      <c r="B9" s="243" t="s">
        <v>629</v>
      </c>
      <c r="C9" s="762">
        <v>108.0850066</v>
      </c>
      <c r="D9" s="371">
        <v>53.95</v>
      </c>
    </row>
    <row r="10" spans="1:4" ht="19.05" customHeight="1">
      <c r="A10" s="222" t="s">
        <v>994</v>
      </c>
      <c r="B10" s="243" t="s">
        <v>630</v>
      </c>
      <c r="C10" s="762">
        <v>231</v>
      </c>
      <c r="D10" s="371">
        <v>99</v>
      </c>
    </row>
    <row r="11" spans="1:4" ht="19.05" customHeight="1">
      <c r="A11" s="222" t="s">
        <v>995</v>
      </c>
      <c r="B11" s="243" t="s">
        <v>631</v>
      </c>
      <c r="C11" s="762" t="s">
        <v>1044</v>
      </c>
      <c r="D11" s="371" t="s">
        <v>1044</v>
      </c>
    </row>
    <row r="12" spans="1:4" ht="19.05" customHeight="1">
      <c r="A12" s="222" t="s">
        <v>996</v>
      </c>
      <c r="B12" s="243" t="s">
        <v>632</v>
      </c>
      <c r="C12" s="762" t="s">
        <v>1044</v>
      </c>
      <c r="D12" s="371" t="s">
        <v>1044</v>
      </c>
    </row>
    <row r="13" spans="1:4" ht="19.05" customHeight="1">
      <c r="A13" s="222" t="s">
        <v>998</v>
      </c>
      <c r="B13" s="243" t="s">
        <v>633</v>
      </c>
      <c r="C13" s="762" t="s">
        <v>1044</v>
      </c>
      <c r="D13" s="371" t="s">
        <v>1044</v>
      </c>
    </row>
    <row r="14" spans="1:4" ht="19.05" customHeight="1">
      <c r="A14" s="222" t="s">
        <v>999</v>
      </c>
      <c r="B14" s="245" t="s">
        <v>634</v>
      </c>
      <c r="C14" s="763">
        <v>339.08500660000004</v>
      </c>
      <c r="D14" s="763">
        <v>152.94999999999999</v>
      </c>
    </row>
    <row r="15" spans="1:4" ht="19.05" customHeight="1">
      <c r="A15" s="1015" t="s">
        <v>1331</v>
      </c>
      <c r="B15" s="1018"/>
      <c r="C15" s="471"/>
      <c r="D15" s="471"/>
    </row>
    <row r="16" spans="1:4" ht="19.05" customHeight="1">
      <c r="A16" s="222" t="s">
        <v>1000</v>
      </c>
      <c r="B16" s="243" t="s">
        <v>635</v>
      </c>
      <c r="C16" s="762">
        <v>0.34175864</v>
      </c>
      <c r="D16" s="371">
        <v>5.19097601</v>
      </c>
    </row>
    <row r="17" spans="1:4" ht="19.05" customHeight="1">
      <c r="A17" s="222" t="s">
        <v>1001</v>
      </c>
      <c r="B17" s="243" t="s">
        <v>636</v>
      </c>
      <c r="C17" s="762">
        <v>-16.259680809999999</v>
      </c>
      <c r="D17" s="371" t="s">
        <v>1044</v>
      </c>
    </row>
  </sheetData>
  <mergeCells count="2">
    <mergeCell ref="A8:B8"/>
    <mergeCell ref="A15:B15"/>
  </mergeCells>
  <hyperlinks>
    <hyperlink ref="A1" location="Index!B5" display="&lt;- back" xr:uid="{28C86393-0F37-4B3F-9262-8326100F5ECF}"/>
  </hyperlinks>
  <pageMargins left="0.7" right="0.7" top="0.75" bottom="0.75" header="0.3" footer="0.3"/>
  <pageSetup paperSize="9" scale="88"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550B8-E4A6-4908-9CA6-6A5644C2BF1D}">
  <sheetPr>
    <pageSetUpPr fitToPage="1"/>
  </sheetPr>
  <dimension ref="A1:D27"/>
  <sheetViews>
    <sheetView showGridLines="0" topLeftCell="A3" zoomScale="80" zoomScaleNormal="80" workbookViewId="0"/>
  </sheetViews>
  <sheetFormatPr defaultRowHeight="13.2"/>
  <cols>
    <col min="1" max="1" width="10.88671875" style="132" customWidth="1"/>
    <col min="2" max="2" width="81.44140625" style="132" customWidth="1"/>
    <col min="3" max="4" width="21.88671875" style="132" customWidth="1"/>
    <col min="5" max="16384" width="8.88671875" style="132"/>
  </cols>
  <sheetData>
    <row r="1" spans="1:4">
      <c r="A1" s="38" t="s">
        <v>991</v>
      </c>
    </row>
    <row r="3" spans="1:4" ht="24" customHeight="1">
      <c r="A3" s="83" t="s">
        <v>1332</v>
      </c>
      <c r="B3" s="52"/>
      <c r="C3" s="217"/>
      <c r="D3" s="217"/>
    </row>
    <row r="4" spans="1:4" ht="13.2" customHeight="1">
      <c r="A4" s="218"/>
      <c r="B4" s="218"/>
      <c r="C4" s="217"/>
      <c r="D4" s="217"/>
    </row>
    <row r="5" spans="1:4" ht="19.05" customHeight="1">
      <c r="A5" s="254"/>
      <c r="B5" s="254"/>
      <c r="C5" s="254"/>
      <c r="D5" s="441" t="s">
        <v>993</v>
      </c>
    </row>
    <row r="6" spans="1:4" ht="19.05" customHeight="1">
      <c r="A6" s="254"/>
      <c r="B6" s="254"/>
      <c r="C6" s="222" t="s">
        <v>58</v>
      </c>
      <c r="D6" s="222" t="s">
        <v>57</v>
      </c>
    </row>
    <row r="7" spans="1:4" s="221" customFormat="1" ht="37.200000000000003" customHeight="1">
      <c r="A7" s="451"/>
      <c r="B7" s="463"/>
      <c r="C7" s="222" t="s">
        <v>638</v>
      </c>
      <c r="D7" s="222" t="s">
        <v>512</v>
      </c>
    </row>
    <row r="8" spans="1:4" ht="19.05" customHeight="1">
      <c r="A8" s="233" t="s">
        <v>730</v>
      </c>
      <c r="B8" s="240" t="s">
        <v>639</v>
      </c>
      <c r="C8" s="453"/>
      <c r="D8" s="371">
        <v>8.7162250299999986</v>
      </c>
    </row>
    <row r="9" spans="1:4" ht="18.600000000000001" customHeight="1">
      <c r="A9" s="222" t="s">
        <v>994</v>
      </c>
      <c r="B9" s="236" t="s">
        <v>640</v>
      </c>
      <c r="C9" s="762">
        <v>88.465998569999996</v>
      </c>
      <c r="D9" s="371">
        <v>1.76931997</v>
      </c>
    </row>
    <row r="10" spans="1:4" ht="19.05" customHeight="1">
      <c r="A10" s="222" t="s">
        <v>995</v>
      </c>
      <c r="B10" s="486" t="s">
        <v>1333</v>
      </c>
      <c r="C10" s="371">
        <v>83.726504910000003</v>
      </c>
      <c r="D10" s="371">
        <v>1.6745301000000001</v>
      </c>
    </row>
    <row r="11" spans="1:4" ht="19.05" customHeight="1">
      <c r="A11" s="222" t="s">
        <v>996</v>
      </c>
      <c r="B11" s="486" t="s">
        <v>1334</v>
      </c>
      <c r="C11" s="371">
        <v>4.7394936599999999</v>
      </c>
      <c r="D11" s="371">
        <v>9.4789869999999998E-2</v>
      </c>
    </row>
    <row r="12" spans="1:4" ht="19.05" customHeight="1">
      <c r="A12" s="222" t="s">
        <v>998</v>
      </c>
      <c r="B12" s="486" t="s">
        <v>1335</v>
      </c>
      <c r="C12" s="371" t="s">
        <v>1044</v>
      </c>
      <c r="D12" s="49" t="s">
        <v>1044</v>
      </c>
    </row>
    <row r="13" spans="1:4" ht="19.05" customHeight="1">
      <c r="A13" s="222" t="s">
        <v>999</v>
      </c>
      <c r="B13" s="486" t="s">
        <v>1336</v>
      </c>
      <c r="C13" s="371" t="s">
        <v>1044</v>
      </c>
      <c r="D13" s="49" t="s">
        <v>1044</v>
      </c>
    </row>
    <row r="14" spans="1:4" ht="19.05" customHeight="1">
      <c r="A14" s="222" t="s">
        <v>1000</v>
      </c>
      <c r="B14" s="236" t="s">
        <v>641</v>
      </c>
      <c r="C14" s="762">
        <v>653.62395426</v>
      </c>
      <c r="D14" s="453"/>
    </row>
    <row r="15" spans="1:4" ht="19.05" customHeight="1">
      <c r="A15" s="222" t="s">
        <v>1001</v>
      </c>
      <c r="B15" s="236" t="s">
        <v>642</v>
      </c>
      <c r="C15" s="762" t="s">
        <v>1044</v>
      </c>
      <c r="D15" s="49" t="s">
        <v>1044</v>
      </c>
    </row>
    <row r="16" spans="1:4" ht="19.05" customHeight="1">
      <c r="A16" s="222" t="s">
        <v>1002</v>
      </c>
      <c r="B16" s="236" t="s">
        <v>643</v>
      </c>
      <c r="C16" s="762">
        <v>32.40235749</v>
      </c>
      <c r="D16" s="371">
        <v>6.9469050599999997</v>
      </c>
    </row>
    <row r="17" spans="1:4" ht="19.05" customHeight="1">
      <c r="A17" s="222" t="s">
        <v>1003</v>
      </c>
      <c r="B17" s="236" t="s">
        <v>644</v>
      </c>
      <c r="C17" s="49" t="s">
        <v>1044</v>
      </c>
      <c r="D17" s="49" t="s">
        <v>1044</v>
      </c>
    </row>
    <row r="18" spans="1:4" s="221" customFormat="1" ht="18.600000000000001" customHeight="1">
      <c r="A18" s="233" t="s">
        <v>1004</v>
      </c>
      <c r="B18" s="240" t="s">
        <v>645</v>
      </c>
      <c r="C18" s="465"/>
      <c r="D18" s="47" t="s">
        <v>1044</v>
      </c>
    </row>
    <row r="19" spans="1:4" ht="18.600000000000001" customHeight="1">
      <c r="A19" s="222" t="s">
        <v>1005</v>
      </c>
      <c r="B19" s="236" t="s">
        <v>646</v>
      </c>
      <c r="C19" s="49" t="s">
        <v>1044</v>
      </c>
      <c r="D19" s="49" t="s">
        <v>1044</v>
      </c>
    </row>
    <row r="20" spans="1:4" ht="19.05" customHeight="1">
      <c r="A20" s="222" t="s">
        <v>1006</v>
      </c>
      <c r="B20" s="486" t="s">
        <v>1333</v>
      </c>
      <c r="C20" s="49" t="s">
        <v>1044</v>
      </c>
      <c r="D20" s="49" t="s">
        <v>1044</v>
      </c>
    </row>
    <row r="21" spans="1:4" ht="19.05" customHeight="1">
      <c r="A21" s="222" t="s">
        <v>1007</v>
      </c>
      <c r="B21" s="486" t="s">
        <v>1334</v>
      </c>
      <c r="C21" s="49" t="s">
        <v>1044</v>
      </c>
      <c r="D21" s="49" t="s">
        <v>1044</v>
      </c>
    </row>
    <row r="22" spans="1:4" ht="19.05" customHeight="1">
      <c r="A22" s="222" t="s">
        <v>1008</v>
      </c>
      <c r="B22" s="486" t="s">
        <v>1335</v>
      </c>
      <c r="C22" s="49" t="s">
        <v>1044</v>
      </c>
      <c r="D22" s="49" t="s">
        <v>1044</v>
      </c>
    </row>
    <row r="23" spans="1:4" ht="19.05" customHeight="1">
      <c r="A23" s="222" t="s">
        <v>1009</v>
      </c>
      <c r="B23" s="486" t="s">
        <v>1336</v>
      </c>
      <c r="C23" s="49" t="s">
        <v>1044</v>
      </c>
      <c r="D23" s="49" t="s">
        <v>1044</v>
      </c>
    </row>
    <row r="24" spans="1:4" ht="19.05" customHeight="1">
      <c r="A24" s="222" t="s">
        <v>1010</v>
      </c>
      <c r="B24" s="236" t="s">
        <v>641</v>
      </c>
      <c r="C24" s="49" t="s">
        <v>1044</v>
      </c>
      <c r="D24" s="453"/>
    </row>
    <row r="25" spans="1:4" ht="19.05" customHeight="1">
      <c r="A25" s="222" t="s">
        <v>1011</v>
      </c>
      <c r="B25" s="236" t="s">
        <v>642</v>
      </c>
      <c r="C25" s="49" t="s">
        <v>1044</v>
      </c>
      <c r="D25" s="49" t="s">
        <v>1044</v>
      </c>
    </row>
    <row r="26" spans="1:4" ht="19.05" customHeight="1">
      <c r="A26" s="222" t="s">
        <v>1012</v>
      </c>
      <c r="B26" s="236" t="s">
        <v>643</v>
      </c>
      <c r="C26" s="49" t="s">
        <v>1044</v>
      </c>
      <c r="D26" s="49" t="s">
        <v>1044</v>
      </c>
    </row>
    <row r="27" spans="1:4" ht="19.05" customHeight="1">
      <c r="A27" s="222" t="s">
        <v>1013</v>
      </c>
      <c r="B27" s="236" t="s">
        <v>644</v>
      </c>
      <c r="C27" s="49" t="s">
        <v>1044</v>
      </c>
      <c r="D27" s="49" t="s">
        <v>1044</v>
      </c>
    </row>
  </sheetData>
  <hyperlinks>
    <hyperlink ref="A1" location="Index!B5" display="&lt;- back" xr:uid="{5BC5E082-DD8D-4676-8E03-9C1910CFE887}"/>
  </hyperlinks>
  <pageMargins left="0.7" right="0.7" top="0.75" bottom="0.75" header="0.3" footer="0.3"/>
  <pageSetup paperSize="9" scale="71"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D7816F-B3D9-4A12-BD23-066AC230D274}">
  <sheetPr>
    <pageSetUpPr fitToPage="1"/>
  </sheetPr>
  <dimension ref="A1:Q22"/>
  <sheetViews>
    <sheetView showGridLines="0" zoomScale="80" zoomScaleNormal="80" workbookViewId="0"/>
  </sheetViews>
  <sheetFormatPr defaultRowHeight="13.2"/>
  <cols>
    <col min="1" max="1" width="10.88671875" style="132" customWidth="1"/>
    <col min="2" max="2" width="31.21875" style="132" customWidth="1"/>
    <col min="3" max="17" width="14.33203125" style="132" customWidth="1"/>
    <col min="18" max="16384" width="8.88671875" style="132"/>
  </cols>
  <sheetData>
    <row r="1" spans="1:17">
      <c r="A1" s="38" t="s">
        <v>991</v>
      </c>
    </row>
    <row r="3" spans="1:17" ht="24" customHeight="1">
      <c r="A3" s="83" t="s">
        <v>1341</v>
      </c>
      <c r="B3" s="52"/>
      <c r="C3" s="444"/>
      <c r="D3" s="444"/>
      <c r="E3" s="444"/>
      <c r="F3" s="444"/>
      <c r="G3" s="444"/>
      <c r="H3" s="444"/>
      <c r="I3" s="444"/>
      <c r="J3" s="444"/>
      <c r="K3" s="444"/>
      <c r="L3" s="444"/>
      <c r="M3" s="444"/>
      <c r="N3" s="444"/>
      <c r="O3" s="444"/>
      <c r="P3" s="444"/>
      <c r="Q3" s="444"/>
    </row>
    <row r="4" spans="1:17" ht="18" customHeight="1">
      <c r="A4" s="52"/>
      <c r="B4" s="52"/>
      <c r="C4" s="444"/>
      <c r="D4" s="444"/>
      <c r="E4" s="444"/>
      <c r="F4" s="444"/>
      <c r="G4" s="444"/>
      <c r="H4" s="444"/>
      <c r="I4" s="444"/>
      <c r="J4" s="444"/>
      <c r="K4" s="444"/>
      <c r="L4" s="444"/>
      <c r="M4" s="444"/>
      <c r="N4" s="444"/>
      <c r="O4" s="444"/>
      <c r="P4" s="444"/>
      <c r="Q4" s="444"/>
    </row>
    <row r="5" spans="1:17" ht="19.05" customHeight="1">
      <c r="Q5" s="441" t="s">
        <v>993</v>
      </c>
    </row>
    <row r="6" spans="1:17" ht="19.05" customHeight="1">
      <c r="A6" s="495"/>
      <c r="B6" s="496"/>
      <c r="C6" s="248" t="s">
        <v>58</v>
      </c>
      <c r="D6" s="248" t="s">
        <v>57</v>
      </c>
      <c r="E6" s="248" t="s">
        <v>56</v>
      </c>
      <c r="F6" s="248" t="s">
        <v>59</v>
      </c>
      <c r="G6" s="248" t="s">
        <v>60</v>
      </c>
      <c r="H6" s="248" t="s">
        <v>107</v>
      </c>
      <c r="I6" s="248" t="s">
        <v>108</v>
      </c>
      <c r="J6" s="248" t="s">
        <v>109</v>
      </c>
      <c r="K6" s="248" t="s">
        <v>196</v>
      </c>
      <c r="L6" s="248" t="s">
        <v>197</v>
      </c>
      <c r="M6" s="248" t="s">
        <v>198</v>
      </c>
      <c r="N6" s="248" t="s">
        <v>199</v>
      </c>
      <c r="O6" s="248" t="s">
        <v>200</v>
      </c>
      <c r="P6" s="248" t="s">
        <v>403</v>
      </c>
      <c r="Q6" s="487" t="s">
        <v>404</v>
      </c>
    </row>
    <row r="7" spans="1:17" s="221" customFormat="1" ht="21" customHeight="1">
      <c r="A7" s="493"/>
      <c r="B7" s="494"/>
      <c r="C7" s="1019" t="s">
        <v>651</v>
      </c>
      <c r="D7" s="1010"/>
      <c r="E7" s="1010"/>
      <c r="F7" s="1010"/>
      <c r="G7" s="1010"/>
      <c r="H7" s="1010"/>
      <c r="I7" s="1011"/>
      <c r="J7" s="1019" t="s">
        <v>652</v>
      </c>
      <c r="K7" s="1010"/>
      <c r="L7" s="1010"/>
      <c r="M7" s="1011"/>
      <c r="N7" s="1019" t="s">
        <v>653</v>
      </c>
      <c r="O7" s="1010"/>
      <c r="P7" s="1010"/>
      <c r="Q7" s="1011"/>
    </row>
    <row r="8" spans="1:17" s="221" customFormat="1" ht="21" customHeight="1">
      <c r="A8" s="493"/>
      <c r="B8" s="494"/>
      <c r="C8" s="920" t="s">
        <v>654</v>
      </c>
      <c r="D8" s="921"/>
      <c r="E8" s="921"/>
      <c r="F8" s="922"/>
      <c r="G8" s="923" t="s">
        <v>655</v>
      </c>
      <c r="H8" s="1017"/>
      <c r="I8" s="923" t="s">
        <v>656</v>
      </c>
      <c r="J8" s="1017" t="s">
        <v>654</v>
      </c>
      <c r="K8" s="1017"/>
      <c r="L8" s="923" t="s">
        <v>655</v>
      </c>
      <c r="M8" s="923" t="s">
        <v>656</v>
      </c>
      <c r="N8" s="1017" t="s">
        <v>654</v>
      </c>
      <c r="O8" s="1017"/>
      <c r="P8" s="923" t="s">
        <v>655</v>
      </c>
      <c r="Q8" s="923" t="s">
        <v>656</v>
      </c>
    </row>
    <row r="9" spans="1:17" s="221" customFormat="1" ht="21" customHeight="1">
      <c r="A9" s="493"/>
      <c r="B9" s="494"/>
      <c r="C9" s="1020" t="s">
        <v>657</v>
      </c>
      <c r="D9" s="922"/>
      <c r="E9" s="1020" t="s">
        <v>658</v>
      </c>
      <c r="F9" s="922"/>
      <c r="G9" s="488"/>
      <c r="H9" s="923" t="s">
        <v>659</v>
      </c>
      <c r="I9" s="1001"/>
      <c r="J9" s="923" t="s">
        <v>657</v>
      </c>
      <c r="K9" s="923" t="s">
        <v>658</v>
      </c>
      <c r="L9" s="1001"/>
      <c r="M9" s="1001"/>
      <c r="N9" s="923" t="s">
        <v>657</v>
      </c>
      <c r="O9" s="923" t="s">
        <v>658</v>
      </c>
      <c r="P9" s="1001"/>
      <c r="Q9" s="1001"/>
    </row>
    <row r="10" spans="1:17" s="221" customFormat="1" ht="21" customHeight="1">
      <c r="A10" s="491"/>
      <c r="B10" s="492"/>
      <c r="C10" s="447"/>
      <c r="D10" s="222" t="s">
        <v>659</v>
      </c>
      <c r="E10" s="447"/>
      <c r="F10" s="222" t="s">
        <v>659</v>
      </c>
      <c r="G10" s="489"/>
      <c r="H10" s="1001"/>
      <c r="I10" s="924"/>
      <c r="J10" s="1001"/>
      <c r="K10" s="1001"/>
      <c r="L10" s="924"/>
      <c r="M10" s="924"/>
      <c r="N10" s="1001"/>
      <c r="O10" s="1001"/>
      <c r="P10" s="924"/>
      <c r="Q10" s="924"/>
    </row>
    <row r="11" spans="1:17" s="221" customFormat="1" ht="19.05" customHeight="1">
      <c r="A11" s="233" t="s">
        <v>730</v>
      </c>
      <c r="B11" s="240" t="s">
        <v>660</v>
      </c>
      <c r="C11" s="763" t="s">
        <v>1044</v>
      </c>
      <c r="D11" s="761" t="s">
        <v>1044</v>
      </c>
      <c r="E11" s="761" t="s">
        <v>1044</v>
      </c>
      <c r="F11" s="761" t="s">
        <v>1044</v>
      </c>
      <c r="G11" s="761">
        <v>1224.96517715</v>
      </c>
      <c r="H11" s="761">
        <v>1224.96517715</v>
      </c>
      <c r="I11" s="761">
        <v>1224.96517715</v>
      </c>
      <c r="J11" s="761" t="s">
        <v>1044</v>
      </c>
      <c r="K11" s="761" t="s">
        <v>1044</v>
      </c>
      <c r="L11" s="761" t="s">
        <v>1044</v>
      </c>
      <c r="M11" s="761" t="s">
        <v>1044</v>
      </c>
      <c r="N11" s="761" t="s">
        <v>1044</v>
      </c>
      <c r="O11" s="761" t="s">
        <v>1044</v>
      </c>
      <c r="P11" s="761" t="s">
        <v>1044</v>
      </c>
      <c r="Q11" s="761">
        <v>1.2723527800000001</v>
      </c>
    </row>
    <row r="12" spans="1:17" ht="19.05" customHeight="1">
      <c r="A12" s="222" t="s">
        <v>994</v>
      </c>
      <c r="B12" s="236" t="s">
        <v>661</v>
      </c>
      <c r="C12" s="762" t="s">
        <v>1044</v>
      </c>
      <c r="D12" s="371" t="s">
        <v>1044</v>
      </c>
      <c r="E12" s="371" t="s">
        <v>1044</v>
      </c>
      <c r="F12" s="371" t="s">
        <v>1044</v>
      </c>
      <c r="G12" s="371" t="s">
        <v>1044</v>
      </c>
      <c r="H12" s="371" t="s">
        <v>1044</v>
      </c>
      <c r="I12" s="371" t="s">
        <v>1044</v>
      </c>
      <c r="J12" s="371" t="s">
        <v>1044</v>
      </c>
      <c r="K12" s="371" t="s">
        <v>1044</v>
      </c>
      <c r="L12" s="371" t="s">
        <v>1044</v>
      </c>
      <c r="M12" s="371" t="s">
        <v>1044</v>
      </c>
      <c r="N12" s="371" t="s">
        <v>1044</v>
      </c>
      <c r="O12" s="371" t="s">
        <v>1044</v>
      </c>
      <c r="P12" s="371" t="s">
        <v>1044</v>
      </c>
      <c r="Q12" s="371">
        <v>1.2723527800000001</v>
      </c>
    </row>
    <row r="13" spans="1:17" ht="19.05" customHeight="1">
      <c r="A13" s="222" t="s">
        <v>995</v>
      </c>
      <c r="B13" s="627" t="s">
        <v>1402</v>
      </c>
      <c r="C13" s="762" t="s">
        <v>1044</v>
      </c>
      <c r="D13" s="371" t="s">
        <v>1044</v>
      </c>
      <c r="E13" s="371" t="s">
        <v>1044</v>
      </c>
      <c r="F13" s="371" t="s">
        <v>1044</v>
      </c>
      <c r="G13" s="371" t="s">
        <v>1044</v>
      </c>
      <c r="H13" s="371" t="s">
        <v>1044</v>
      </c>
      <c r="I13" s="371" t="s">
        <v>1044</v>
      </c>
      <c r="J13" s="371" t="s">
        <v>1044</v>
      </c>
      <c r="K13" s="371" t="s">
        <v>1044</v>
      </c>
      <c r="L13" s="371" t="s">
        <v>1044</v>
      </c>
      <c r="M13" s="371" t="s">
        <v>1044</v>
      </c>
      <c r="N13" s="371" t="s">
        <v>1044</v>
      </c>
      <c r="O13" s="371" t="s">
        <v>1044</v>
      </c>
      <c r="P13" s="371" t="s">
        <v>1044</v>
      </c>
      <c r="Q13" s="371">
        <v>1.2723527800000001</v>
      </c>
    </row>
    <row r="14" spans="1:17" ht="19.05" customHeight="1">
      <c r="A14" s="222" t="s">
        <v>996</v>
      </c>
      <c r="B14" s="627" t="s">
        <v>1403</v>
      </c>
      <c r="C14" s="762" t="s">
        <v>1044</v>
      </c>
      <c r="D14" s="371" t="s">
        <v>1044</v>
      </c>
      <c r="E14" s="371" t="s">
        <v>1044</v>
      </c>
      <c r="F14" s="371" t="s">
        <v>1044</v>
      </c>
      <c r="G14" s="371" t="s">
        <v>1044</v>
      </c>
      <c r="H14" s="371" t="s">
        <v>1044</v>
      </c>
      <c r="I14" s="371" t="s">
        <v>1044</v>
      </c>
      <c r="J14" s="371" t="s">
        <v>1044</v>
      </c>
      <c r="K14" s="371" t="s">
        <v>1044</v>
      </c>
      <c r="L14" s="371" t="s">
        <v>1044</v>
      </c>
      <c r="M14" s="371" t="s">
        <v>1044</v>
      </c>
      <c r="N14" s="371" t="s">
        <v>1044</v>
      </c>
      <c r="O14" s="371" t="s">
        <v>1044</v>
      </c>
      <c r="P14" s="371" t="s">
        <v>1044</v>
      </c>
      <c r="Q14" s="371" t="s">
        <v>1044</v>
      </c>
    </row>
    <row r="15" spans="1:17" ht="19.05" customHeight="1">
      <c r="A15" s="222" t="s">
        <v>998</v>
      </c>
      <c r="B15" s="627" t="s">
        <v>1404</v>
      </c>
      <c r="C15" s="762" t="s">
        <v>1044</v>
      </c>
      <c r="D15" s="371" t="s">
        <v>1044</v>
      </c>
      <c r="E15" s="371" t="s">
        <v>1044</v>
      </c>
      <c r="F15" s="371" t="s">
        <v>1044</v>
      </c>
      <c r="G15" s="371" t="s">
        <v>1044</v>
      </c>
      <c r="H15" s="371" t="s">
        <v>1044</v>
      </c>
      <c r="I15" s="371" t="s">
        <v>1044</v>
      </c>
      <c r="J15" s="371" t="s">
        <v>1044</v>
      </c>
      <c r="K15" s="371" t="s">
        <v>1044</v>
      </c>
      <c r="L15" s="371" t="s">
        <v>1044</v>
      </c>
      <c r="M15" s="371" t="s">
        <v>1044</v>
      </c>
      <c r="N15" s="371" t="s">
        <v>1044</v>
      </c>
      <c r="O15" s="371" t="s">
        <v>1044</v>
      </c>
      <c r="P15" s="371" t="s">
        <v>1044</v>
      </c>
      <c r="Q15" s="371" t="s">
        <v>1044</v>
      </c>
    </row>
    <row r="16" spans="1:17" ht="19.05" customHeight="1">
      <c r="A16" s="222" t="s">
        <v>999</v>
      </c>
      <c r="B16" s="627" t="s">
        <v>1405</v>
      </c>
      <c r="C16" s="762" t="s">
        <v>1044</v>
      </c>
      <c r="D16" s="371" t="s">
        <v>1044</v>
      </c>
      <c r="E16" s="371" t="s">
        <v>1044</v>
      </c>
      <c r="F16" s="371" t="s">
        <v>1044</v>
      </c>
      <c r="G16" s="371" t="s">
        <v>1044</v>
      </c>
      <c r="H16" s="371" t="s">
        <v>1044</v>
      </c>
      <c r="I16" s="371" t="s">
        <v>1044</v>
      </c>
      <c r="J16" s="371" t="s">
        <v>1044</v>
      </c>
      <c r="K16" s="371" t="s">
        <v>1044</v>
      </c>
      <c r="L16" s="371" t="s">
        <v>1044</v>
      </c>
      <c r="M16" s="371" t="s">
        <v>1044</v>
      </c>
      <c r="N16" s="371" t="s">
        <v>1044</v>
      </c>
      <c r="O16" s="371" t="s">
        <v>1044</v>
      </c>
      <c r="P16" s="371" t="s">
        <v>1044</v>
      </c>
      <c r="Q16" s="371" t="s">
        <v>1044</v>
      </c>
    </row>
    <row r="17" spans="1:17" ht="19.05" customHeight="1">
      <c r="A17" s="222" t="s">
        <v>1000</v>
      </c>
      <c r="B17" s="236" t="s">
        <v>662</v>
      </c>
      <c r="C17" s="762" t="s">
        <v>1044</v>
      </c>
      <c r="D17" s="371" t="s">
        <v>1044</v>
      </c>
      <c r="E17" s="371" t="s">
        <v>1044</v>
      </c>
      <c r="F17" s="371" t="s">
        <v>1044</v>
      </c>
      <c r="G17" s="371">
        <v>1224.96517715</v>
      </c>
      <c r="H17" s="371">
        <v>1224.96517715</v>
      </c>
      <c r="I17" s="371">
        <v>1224.96517715</v>
      </c>
      <c r="J17" s="371" t="s">
        <v>1044</v>
      </c>
      <c r="K17" s="371" t="s">
        <v>1044</v>
      </c>
      <c r="L17" s="371" t="s">
        <v>1044</v>
      </c>
      <c r="M17" s="371" t="s">
        <v>1044</v>
      </c>
      <c r="N17" s="371" t="s">
        <v>1044</v>
      </c>
      <c r="O17" s="371" t="s">
        <v>1044</v>
      </c>
      <c r="P17" s="371" t="s">
        <v>1044</v>
      </c>
      <c r="Q17" s="371" t="s">
        <v>1044</v>
      </c>
    </row>
    <row r="18" spans="1:17" ht="19.05" customHeight="1">
      <c r="A18" s="222" t="s">
        <v>1001</v>
      </c>
      <c r="B18" s="627" t="s">
        <v>1406</v>
      </c>
      <c r="C18" s="762" t="s">
        <v>1044</v>
      </c>
      <c r="D18" s="371" t="s">
        <v>1044</v>
      </c>
      <c r="E18" s="371" t="s">
        <v>1044</v>
      </c>
      <c r="F18" s="371" t="s">
        <v>1044</v>
      </c>
      <c r="G18" s="371">
        <v>1224.96517715</v>
      </c>
      <c r="H18" s="371">
        <v>1224.96517715</v>
      </c>
      <c r="I18" s="371">
        <v>1224.96517715</v>
      </c>
      <c r="J18" s="371" t="s">
        <v>1044</v>
      </c>
      <c r="K18" s="371" t="s">
        <v>1044</v>
      </c>
      <c r="L18" s="371" t="s">
        <v>1044</v>
      </c>
      <c r="M18" s="371" t="s">
        <v>1044</v>
      </c>
      <c r="N18" s="371" t="s">
        <v>1044</v>
      </c>
      <c r="O18" s="371" t="s">
        <v>1044</v>
      </c>
      <c r="P18" s="371" t="s">
        <v>1044</v>
      </c>
      <c r="Q18" s="371" t="s">
        <v>1044</v>
      </c>
    </row>
    <row r="19" spans="1:17" ht="19.05" customHeight="1">
      <c r="A19" s="222" t="s">
        <v>1002</v>
      </c>
      <c r="B19" s="627" t="s">
        <v>1407</v>
      </c>
      <c r="C19" s="762" t="s">
        <v>1044</v>
      </c>
      <c r="D19" s="371" t="s">
        <v>1044</v>
      </c>
      <c r="E19" s="371" t="s">
        <v>1044</v>
      </c>
      <c r="F19" s="371" t="s">
        <v>1044</v>
      </c>
      <c r="G19" s="371" t="s">
        <v>1044</v>
      </c>
      <c r="H19" s="371" t="s">
        <v>1044</v>
      </c>
      <c r="I19" s="371" t="s">
        <v>1044</v>
      </c>
      <c r="J19" s="371" t="s">
        <v>1044</v>
      </c>
      <c r="K19" s="371" t="s">
        <v>1044</v>
      </c>
      <c r="L19" s="371" t="s">
        <v>1044</v>
      </c>
      <c r="M19" s="371" t="s">
        <v>1044</v>
      </c>
      <c r="N19" s="371" t="s">
        <v>1044</v>
      </c>
      <c r="O19" s="371" t="s">
        <v>1044</v>
      </c>
      <c r="P19" s="371" t="s">
        <v>1044</v>
      </c>
      <c r="Q19" s="371" t="s">
        <v>1044</v>
      </c>
    </row>
    <row r="20" spans="1:17" ht="19.05" customHeight="1">
      <c r="A20" s="222" t="s">
        <v>1003</v>
      </c>
      <c r="B20" s="627" t="s">
        <v>1408</v>
      </c>
      <c r="C20" s="762" t="s">
        <v>1044</v>
      </c>
      <c r="D20" s="371" t="s">
        <v>1044</v>
      </c>
      <c r="E20" s="371" t="s">
        <v>1044</v>
      </c>
      <c r="F20" s="371" t="s">
        <v>1044</v>
      </c>
      <c r="G20" s="371" t="s">
        <v>1044</v>
      </c>
      <c r="H20" s="371" t="s">
        <v>1044</v>
      </c>
      <c r="I20" s="371" t="s">
        <v>1044</v>
      </c>
      <c r="J20" s="371" t="s">
        <v>1044</v>
      </c>
      <c r="K20" s="371" t="s">
        <v>1044</v>
      </c>
      <c r="L20" s="371" t="s">
        <v>1044</v>
      </c>
      <c r="M20" s="371" t="s">
        <v>1044</v>
      </c>
      <c r="N20" s="371" t="s">
        <v>1044</v>
      </c>
      <c r="O20" s="371" t="s">
        <v>1044</v>
      </c>
      <c r="P20" s="371" t="s">
        <v>1044</v>
      </c>
      <c r="Q20" s="371" t="s">
        <v>1044</v>
      </c>
    </row>
    <row r="21" spans="1:17" ht="19.05" customHeight="1">
      <c r="A21" s="222" t="s">
        <v>1004</v>
      </c>
      <c r="B21" s="486" t="s">
        <v>1409</v>
      </c>
      <c r="C21" s="371" t="s">
        <v>1044</v>
      </c>
      <c r="D21" s="371" t="s">
        <v>1044</v>
      </c>
      <c r="E21" s="371" t="s">
        <v>1044</v>
      </c>
      <c r="F21" s="371" t="s">
        <v>1044</v>
      </c>
      <c r="G21" s="371" t="s">
        <v>1044</v>
      </c>
      <c r="H21" s="371" t="s">
        <v>1044</v>
      </c>
      <c r="I21" s="371" t="s">
        <v>1044</v>
      </c>
      <c r="J21" s="371" t="s">
        <v>1044</v>
      </c>
      <c r="K21" s="371" t="s">
        <v>1044</v>
      </c>
      <c r="L21" s="371" t="s">
        <v>1044</v>
      </c>
      <c r="M21" s="371" t="s">
        <v>1044</v>
      </c>
      <c r="N21" s="371" t="s">
        <v>1044</v>
      </c>
      <c r="O21" s="371" t="s">
        <v>1044</v>
      </c>
      <c r="P21" s="371" t="s">
        <v>1044</v>
      </c>
      <c r="Q21" s="371" t="s">
        <v>1044</v>
      </c>
    </row>
    <row r="22" spans="1:17" ht="19.05" customHeight="1">
      <c r="A22" s="222" t="s">
        <v>1005</v>
      </c>
      <c r="B22" s="486" t="s">
        <v>1405</v>
      </c>
      <c r="C22" s="371" t="s">
        <v>1044</v>
      </c>
      <c r="D22" s="371" t="s">
        <v>1044</v>
      </c>
      <c r="E22" s="371" t="s">
        <v>1044</v>
      </c>
      <c r="F22" s="371" t="s">
        <v>1044</v>
      </c>
      <c r="G22" s="371" t="s">
        <v>1044</v>
      </c>
      <c r="H22" s="371" t="s">
        <v>1044</v>
      </c>
      <c r="I22" s="371" t="s">
        <v>1044</v>
      </c>
      <c r="J22" s="371" t="s">
        <v>1044</v>
      </c>
      <c r="K22" s="371" t="s">
        <v>1044</v>
      </c>
      <c r="L22" s="371" t="s">
        <v>1044</v>
      </c>
      <c r="M22" s="371" t="s">
        <v>1044</v>
      </c>
      <c r="N22" s="371" t="s">
        <v>1044</v>
      </c>
      <c r="O22" s="371" t="s">
        <v>1044</v>
      </c>
      <c r="P22" s="371" t="s">
        <v>1044</v>
      </c>
      <c r="Q22" s="371" t="s">
        <v>1044</v>
      </c>
    </row>
  </sheetData>
  <mergeCells count="19">
    <mergeCell ref="J8:K8"/>
    <mergeCell ref="L8:L10"/>
    <mergeCell ref="N9:N10"/>
    <mergeCell ref="O9:O10"/>
    <mergeCell ref="M8:M10"/>
    <mergeCell ref="N8:O8"/>
    <mergeCell ref="P8:P10"/>
    <mergeCell ref="C7:I7"/>
    <mergeCell ref="J7:M7"/>
    <mergeCell ref="N7:Q7"/>
    <mergeCell ref="Q8:Q10"/>
    <mergeCell ref="C9:D9"/>
    <mergeCell ref="E9:F9"/>
    <mergeCell ref="H9:H10"/>
    <mergeCell ref="J9:J10"/>
    <mergeCell ref="K9:K10"/>
    <mergeCell ref="C8:F8"/>
    <mergeCell ref="G8:H8"/>
    <mergeCell ref="I8:I10"/>
  </mergeCells>
  <hyperlinks>
    <hyperlink ref="A1" location="Index!B5" display="&lt;- back" xr:uid="{4FB84048-B08A-4DE7-A708-042475C78C76}"/>
  </hyperlinks>
  <pageMargins left="0.7" right="0.7" top="0.75" bottom="0.75" header="0.3" footer="0.3"/>
  <pageSetup paperSize="9" scale="22"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A3BD1E-6450-4ED5-AC8B-49D088479A29}">
  <sheetPr>
    <pageSetUpPr fitToPage="1"/>
  </sheetPr>
  <dimension ref="A1:S21"/>
  <sheetViews>
    <sheetView showGridLines="0" zoomScale="80" zoomScaleNormal="80" workbookViewId="0"/>
  </sheetViews>
  <sheetFormatPr defaultRowHeight="13.2"/>
  <cols>
    <col min="1" max="1" width="10.88671875" style="132" customWidth="1"/>
    <col min="2" max="2" width="30.5546875" style="132" customWidth="1"/>
    <col min="3" max="19" width="17.6640625" style="132" customWidth="1"/>
    <col min="20" max="16384" width="8.88671875" style="132"/>
  </cols>
  <sheetData>
    <row r="1" spans="1:19">
      <c r="A1" s="38" t="s">
        <v>991</v>
      </c>
    </row>
    <row r="3" spans="1:19" ht="24" customHeight="1">
      <c r="A3" s="83" t="s">
        <v>1342</v>
      </c>
      <c r="B3" s="230"/>
      <c r="C3" s="230"/>
      <c r="D3" s="230"/>
      <c r="L3" s="446"/>
    </row>
    <row r="4" spans="1:19" ht="19.95" customHeight="1"/>
    <row r="5" spans="1:19" ht="19.95" customHeight="1">
      <c r="S5" s="441" t="s">
        <v>993</v>
      </c>
    </row>
    <row r="6" spans="1:19" ht="19.95" customHeight="1">
      <c r="A6" s="495"/>
      <c r="B6" s="496"/>
      <c r="C6" s="248" t="s">
        <v>58</v>
      </c>
      <c r="D6" s="248" t="s">
        <v>57</v>
      </c>
      <c r="E6" s="248" t="s">
        <v>56</v>
      </c>
      <c r="F6" s="248" t="s">
        <v>59</v>
      </c>
      <c r="G6" s="248" t="s">
        <v>60</v>
      </c>
      <c r="H6" s="248" t="s">
        <v>107</v>
      </c>
      <c r="I6" s="248" t="s">
        <v>108</v>
      </c>
      <c r="J6" s="248" t="s">
        <v>109</v>
      </c>
      <c r="K6" s="248" t="s">
        <v>196</v>
      </c>
      <c r="L6" s="248" t="s">
        <v>197</v>
      </c>
      <c r="M6" s="248" t="s">
        <v>198</v>
      </c>
      <c r="N6" s="248" t="s">
        <v>199</v>
      </c>
      <c r="O6" s="248" t="s">
        <v>200</v>
      </c>
      <c r="P6" s="248" t="s">
        <v>403</v>
      </c>
      <c r="Q6" s="248" t="s">
        <v>404</v>
      </c>
      <c r="R6" s="248" t="s">
        <v>1346</v>
      </c>
      <c r="S6" s="248" t="s">
        <v>1347</v>
      </c>
    </row>
    <row r="7" spans="1:19" s="221" customFormat="1" ht="39.6" customHeight="1">
      <c r="A7" s="498"/>
      <c r="B7" s="499"/>
      <c r="C7" s="1019" t="s">
        <v>663</v>
      </c>
      <c r="D7" s="1010"/>
      <c r="E7" s="1010"/>
      <c r="F7" s="1010"/>
      <c r="G7" s="1011"/>
      <c r="H7" s="1019" t="s">
        <v>664</v>
      </c>
      <c r="I7" s="1010"/>
      <c r="J7" s="1010"/>
      <c r="K7" s="1011"/>
      <c r="L7" s="1019" t="s">
        <v>665</v>
      </c>
      <c r="M7" s="1010"/>
      <c r="N7" s="1010"/>
      <c r="O7" s="1011"/>
      <c r="P7" s="1019" t="s">
        <v>666</v>
      </c>
      <c r="Q7" s="1010"/>
      <c r="R7" s="1010"/>
      <c r="S7" s="1011"/>
    </row>
    <row r="8" spans="1:19" s="221" customFormat="1" ht="40.049999999999997" customHeight="1">
      <c r="A8" s="491"/>
      <c r="B8" s="492"/>
      <c r="C8" s="224" t="s">
        <v>667</v>
      </c>
      <c r="D8" s="224" t="s">
        <v>668</v>
      </c>
      <c r="E8" s="224" t="s">
        <v>669</v>
      </c>
      <c r="F8" s="224" t="s">
        <v>670</v>
      </c>
      <c r="G8" s="224" t="s">
        <v>671</v>
      </c>
      <c r="H8" s="224" t="s">
        <v>672</v>
      </c>
      <c r="I8" s="224" t="s">
        <v>673</v>
      </c>
      <c r="J8" s="224" t="s">
        <v>674</v>
      </c>
      <c r="K8" s="224" t="s">
        <v>671</v>
      </c>
      <c r="L8" s="497" t="s">
        <v>672</v>
      </c>
      <c r="M8" s="497" t="s">
        <v>673</v>
      </c>
      <c r="N8" s="224" t="s">
        <v>674</v>
      </c>
      <c r="O8" s="224" t="s">
        <v>1343</v>
      </c>
      <c r="P8" s="224" t="s">
        <v>672</v>
      </c>
      <c r="Q8" s="224" t="s">
        <v>673</v>
      </c>
      <c r="R8" s="224" t="s">
        <v>674</v>
      </c>
      <c r="S8" s="224" t="s">
        <v>1343</v>
      </c>
    </row>
    <row r="9" spans="1:19" s="221" customFormat="1" ht="19.95" customHeight="1">
      <c r="A9" s="233" t="s">
        <v>730</v>
      </c>
      <c r="B9" s="240" t="s">
        <v>660</v>
      </c>
      <c r="C9" s="763">
        <v>1224.96517715</v>
      </c>
      <c r="D9" s="761" t="s">
        <v>1044</v>
      </c>
      <c r="E9" s="761" t="s">
        <v>1044</v>
      </c>
      <c r="F9" s="761" t="s">
        <v>1044</v>
      </c>
      <c r="G9" s="761" t="s">
        <v>1044</v>
      </c>
      <c r="H9" s="761">
        <v>1224.96517715</v>
      </c>
      <c r="I9" s="761" t="s">
        <v>1044</v>
      </c>
      <c r="J9" s="761" t="s">
        <v>1044</v>
      </c>
      <c r="K9" s="761">
        <v>23.64026891</v>
      </c>
      <c r="L9" s="761">
        <v>146.49424361000001</v>
      </c>
      <c r="M9" s="761" t="s">
        <v>1044</v>
      </c>
      <c r="N9" s="761" t="s">
        <v>1044</v>
      </c>
      <c r="O9" s="761" t="s">
        <v>1044</v>
      </c>
      <c r="P9" s="761">
        <v>11.719539488800001</v>
      </c>
      <c r="Q9" s="761" t="s">
        <v>1044</v>
      </c>
      <c r="R9" s="761" t="s">
        <v>1044</v>
      </c>
      <c r="S9" s="761" t="s">
        <v>1044</v>
      </c>
    </row>
    <row r="10" spans="1:19" ht="19.95" customHeight="1">
      <c r="A10" s="222" t="s">
        <v>994</v>
      </c>
      <c r="B10" s="236" t="s">
        <v>675</v>
      </c>
      <c r="C10" s="762" t="s">
        <v>1044</v>
      </c>
      <c r="D10" s="371" t="s">
        <v>1044</v>
      </c>
      <c r="E10" s="371" t="s">
        <v>1044</v>
      </c>
      <c r="F10" s="371" t="s">
        <v>1044</v>
      </c>
      <c r="G10" s="371" t="s">
        <v>1044</v>
      </c>
      <c r="H10" s="371" t="s">
        <v>1044</v>
      </c>
      <c r="I10" s="371" t="s">
        <v>1044</v>
      </c>
      <c r="J10" s="371" t="s">
        <v>1044</v>
      </c>
      <c r="K10" s="371" t="s">
        <v>1044</v>
      </c>
      <c r="L10" s="371" t="s">
        <v>1044</v>
      </c>
      <c r="M10" s="371" t="s">
        <v>1044</v>
      </c>
      <c r="N10" s="371" t="s">
        <v>1044</v>
      </c>
      <c r="O10" s="371" t="s">
        <v>1044</v>
      </c>
      <c r="P10" s="371" t="s">
        <v>1044</v>
      </c>
      <c r="Q10" s="371" t="s">
        <v>1044</v>
      </c>
      <c r="R10" s="371" t="s">
        <v>1044</v>
      </c>
      <c r="S10" s="371" t="s">
        <v>1044</v>
      </c>
    </row>
    <row r="11" spans="1:19" ht="19.95" customHeight="1">
      <c r="A11" s="222" t="s">
        <v>995</v>
      </c>
      <c r="B11" s="627" t="s">
        <v>1410</v>
      </c>
      <c r="C11" s="762" t="s">
        <v>1044</v>
      </c>
      <c r="D11" s="371" t="s">
        <v>1044</v>
      </c>
      <c r="E11" s="371" t="s">
        <v>1044</v>
      </c>
      <c r="F11" s="371" t="s">
        <v>1044</v>
      </c>
      <c r="G11" s="371" t="s">
        <v>1044</v>
      </c>
      <c r="H11" s="371" t="s">
        <v>1044</v>
      </c>
      <c r="I11" s="371" t="s">
        <v>1044</v>
      </c>
      <c r="J11" s="371" t="s">
        <v>1044</v>
      </c>
      <c r="K11" s="371" t="s">
        <v>1044</v>
      </c>
      <c r="L11" s="371" t="s">
        <v>1044</v>
      </c>
      <c r="M11" s="371" t="s">
        <v>1044</v>
      </c>
      <c r="N11" s="371" t="s">
        <v>1044</v>
      </c>
      <c r="O11" s="371" t="s">
        <v>1044</v>
      </c>
      <c r="P11" s="371" t="s">
        <v>1044</v>
      </c>
      <c r="Q11" s="371" t="s">
        <v>1044</v>
      </c>
      <c r="R11" s="371" t="s">
        <v>1044</v>
      </c>
      <c r="S11" s="371" t="s">
        <v>1044</v>
      </c>
    </row>
    <row r="12" spans="1:19" ht="19.95" customHeight="1">
      <c r="A12" s="222" t="s">
        <v>996</v>
      </c>
      <c r="B12" s="627" t="s">
        <v>1411</v>
      </c>
      <c r="C12" s="762" t="s">
        <v>1044</v>
      </c>
      <c r="D12" s="371" t="s">
        <v>1044</v>
      </c>
      <c r="E12" s="371" t="s">
        <v>1044</v>
      </c>
      <c r="F12" s="371" t="s">
        <v>1044</v>
      </c>
      <c r="G12" s="371" t="s">
        <v>1044</v>
      </c>
      <c r="H12" s="371" t="s">
        <v>1044</v>
      </c>
      <c r="I12" s="371" t="s">
        <v>1044</v>
      </c>
      <c r="J12" s="371" t="s">
        <v>1044</v>
      </c>
      <c r="K12" s="371" t="s">
        <v>1044</v>
      </c>
      <c r="L12" s="371" t="s">
        <v>1044</v>
      </c>
      <c r="M12" s="371" t="s">
        <v>1044</v>
      </c>
      <c r="N12" s="371" t="s">
        <v>1044</v>
      </c>
      <c r="O12" s="371" t="s">
        <v>1044</v>
      </c>
      <c r="P12" s="371" t="s">
        <v>1044</v>
      </c>
      <c r="Q12" s="371" t="s">
        <v>1044</v>
      </c>
      <c r="R12" s="371" t="s">
        <v>1044</v>
      </c>
      <c r="S12" s="371" t="s">
        <v>1044</v>
      </c>
    </row>
    <row r="13" spans="1:19" ht="19.95" customHeight="1">
      <c r="A13" s="222" t="s">
        <v>998</v>
      </c>
      <c r="B13" s="627" t="s">
        <v>1412</v>
      </c>
      <c r="C13" s="762" t="s">
        <v>1044</v>
      </c>
      <c r="D13" s="371" t="s">
        <v>1044</v>
      </c>
      <c r="E13" s="371" t="s">
        <v>1044</v>
      </c>
      <c r="F13" s="371" t="s">
        <v>1044</v>
      </c>
      <c r="G13" s="371" t="s">
        <v>1044</v>
      </c>
      <c r="H13" s="371" t="s">
        <v>1044</v>
      </c>
      <c r="I13" s="371" t="s">
        <v>1044</v>
      </c>
      <c r="J13" s="371" t="s">
        <v>1044</v>
      </c>
      <c r="K13" s="371" t="s">
        <v>1044</v>
      </c>
      <c r="L13" s="371" t="s">
        <v>1044</v>
      </c>
      <c r="M13" s="371" t="s">
        <v>1044</v>
      </c>
      <c r="N13" s="371" t="s">
        <v>1044</v>
      </c>
      <c r="O13" s="371" t="s">
        <v>1044</v>
      </c>
      <c r="P13" s="371" t="s">
        <v>1044</v>
      </c>
      <c r="Q13" s="371" t="s">
        <v>1044</v>
      </c>
      <c r="R13" s="371" t="s">
        <v>1044</v>
      </c>
      <c r="S13" s="371" t="s">
        <v>1044</v>
      </c>
    </row>
    <row r="14" spans="1:19" ht="19.95" customHeight="1">
      <c r="A14" s="222" t="s">
        <v>999</v>
      </c>
      <c r="B14" s="627" t="s">
        <v>1413</v>
      </c>
      <c r="C14" s="762" t="s">
        <v>1044</v>
      </c>
      <c r="D14" s="371" t="s">
        <v>1044</v>
      </c>
      <c r="E14" s="371" t="s">
        <v>1044</v>
      </c>
      <c r="F14" s="371" t="s">
        <v>1044</v>
      </c>
      <c r="G14" s="371" t="s">
        <v>1044</v>
      </c>
      <c r="H14" s="371" t="s">
        <v>1044</v>
      </c>
      <c r="I14" s="371" t="s">
        <v>1044</v>
      </c>
      <c r="J14" s="371" t="s">
        <v>1044</v>
      </c>
      <c r="K14" s="371" t="s">
        <v>1044</v>
      </c>
      <c r="L14" s="371" t="s">
        <v>1044</v>
      </c>
      <c r="M14" s="371" t="s">
        <v>1044</v>
      </c>
      <c r="N14" s="371" t="s">
        <v>1044</v>
      </c>
      <c r="O14" s="371" t="s">
        <v>1044</v>
      </c>
      <c r="P14" s="371" t="s">
        <v>1044</v>
      </c>
      <c r="Q14" s="371" t="s">
        <v>1044</v>
      </c>
      <c r="R14" s="371" t="s">
        <v>1044</v>
      </c>
      <c r="S14" s="371" t="s">
        <v>1044</v>
      </c>
    </row>
    <row r="15" spans="1:19" ht="19.95" customHeight="1">
      <c r="A15" s="222" t="s">
        <v>1000</v>
      </c>
      <c r="B15" s="627" t="s">
        <v>1412</v>
      </c>
      <c r="C15" s="762" t="s">
        <v>1044</v>
      </c>
      <c r="D15" s="371" t="s">
        <v>1044</v>
      </c>
      <c r="E15" s="371" t="s">
        <v>1044</v>
      </c>
      <c r="F15" s="371" t="s">
        <v>1044</v>
      </c>
      <c r="G15" s="371" t="s">
        <v>1044</v>
      </c>
      <c r="H15" s="371" t="s">
        <v>1044</v>
      </c>
      <c r="I15" s="371" t="s">
        <v>1044</v>
      </c>
      <c r="J15" s="371" t="s">
        <v>1044</v>
      </c>
      <c r="K15" s="371" t="s">
        <v>1044</v>
      </c>
      <c r="L15" s="371" t="s">
        <v>1044</v>
      </c>
      <c r="M15" s="371" t="s">
        <v>1044</v>
      </c>
      <c r="N15" s="371" t="s">
        <v>1044</v>
      </c>
      <c r="O15" s="371" t="s">
        <v>1044</v>
      </c>
      <c r="P15" s="371" t="s">
        <v>1044</v>
      </c>
      <c r="Q15" s="371" t="s">
        <v>1044</v>
      </c>
      <c r="R15" s="371" t="s">
        <v>1044</v>
      </c>
      <c r="S15" s="371" t="s">
        <v>1044</v>
      </c>
    </row>
    <row r="16" spans="1:19" ht="19.95" customHeight="1">
      <c r="A16" s="222" t="s">
        <v>1001</v>
      </c>
      <c r="B16" s="627" t="s">
        <v>1414</v>
      </c>
      <c r="C16" s="762" t="s">
        <v>1044</v>
      </c>
      <c r="D16" s="371" t="s">
        <v>1044</v>
      </c>
      <c r="E16" s="371" t="s">
        <v>1044</v>
      </c>
      <c r="F16" s="371" t="s">
        <v>1044</v>
      </c>
      <c r="G16" s="371" t="s">
        <v>1044</v>
      </c>
      <c r="H16" s="371" t="s">
        <v>1044</v>
      </c>
      <c r="I16" s="371" t="s">
        <v>1044</v>
      </c>
      <c r="J16" s="371" t="s">
        <v>1044</v>
      </c>
      <c r="K16" s="371" t="s">
        <v>1044</v>
      </c>
      <c r="L16" s="371" t="s">
        <v>1044</v>
      </c>
      <c r="M16" s="371" t="s">
        <v>1044</v>
      </c>
      <c r="N16" s="371" t="s">
        <v>1044</v>
      </c>
      <c r="O16" s="371" t="s">
        <v>1044</v>
      </c>
      <c r="P16" s="371" t="s">
        <v>1044</v>
      </c>
      <c r="Q16" s="371" t="s">
        <v>1044</v>
      </c>
      <c r="R16" s="371" t="s">
        <v>1044</v>
      </c>
      <c r="S16" s="371" t="s">
        <v>1044</v>
      </c>
    </row>
    <row r="17" spans="1:19" ht="19.95" customHeight="1">
      <c r="A17" s="222" t="s">
        <v>1002</v>
      </c>
      <c r="B17" s="236" t="s">
        <v>676</v>
      </c>
      <c r="C17" s="762">
        <v>1224.96517715</v>
      </c>
      <c r="D17" s="371" t="s">
        <v>1044</v>
      </c>
      <c r="E17" s="371" t="s">
        <v>1044</v>
      </c>
      <c r="F17" s="371" t="s">
        <v>1044</v>
      </c>
      <c r="G17" s="371" t="s">
        <v>1044</v>
      </c>
      <c r="H17" s="371">
        <v>1224.96517715</v>
      </c>
      <c r="I17" s="371" t="s">
        <v>1044</v>
      </c>
      <c r="J17" s="371" t="s">
        <v>1044</v>
      </c>
      <c r="K17" s="371">
        <v>23.64026891</v>
      </c>
      <c r="L17" s="371">
        <v>146.49424361000001</v>
      </c>
      <c r="M17" s="371" t="s">
        <v>1044</v>
      </c>
      <c r="N17" s="371" t="s">
        <v>1044</v>
      </c>
      <c r="O17" s="371" t="s">
        <v>1044</v>
      </c>
      <c r="P17" s="371">
        <v>11.719539488800001</v>
      </c>
      <c r="Q17" s="371" t="s">
        <v>1044</v>
      </c>
      <c r="R17" s="371" t="s">
        <v>1044</v>
      </c>
      <c r="S17" s="371" t="s">
        <v>1044</v>
      </c>
    </row>
    <row r="18" spans="1:19" ht="19.95" customHeight="1">
      <c r="A18" s="222" t="s">
        <v>1003</v>
      </c>
      <c r="B18" s="627" t="s">
        <v>1410</v>
      </c>
      <c r="C18" s="762">
        <v>1224.96517715</v>
      </c>
      <c r="D18" s="371" t="s">
        <v>1044</v>
      </c>
      <c r="E18" s="371" t="s">
        <v>1044</v>
      </c>
      <c r="F18" s="371" t="s">
        <v>1044</v>
      </c>
      <c r="G18" s="371" t="s">
        <v>1044</v>
      </c>
      <c r="H18" s="371">
        <v>1224.96517715</v>
      </c>
      <c r="I18" s="371" t="s">
        <v>1044</v>
      </c>
      <c r="J18" s="371" t="s">
        <v>1044</v>
      </c>
      <c r="K18" s="371">
        <v>23.64026891</v>
      </c>
      <c r="L18" s="371">
        <v>146.49424361000001</v>
      </c>
      <c r="M18" s="371" t="s">
        <v>1044</v>
      </c>
      <c r="N18" s="371" t="s">
        <v>1044</v>
      </c>
      <c r="O18" s="371" t="s">
        <v>1044</v>
      </c>
      <c r="P18" s="371">
        <v>11.719539488800001</v>
      </c>
      <c r="Q18" s="371" t="s">
        <v>1044</v>
      </c>
      <c r="R18" s="371" t="s">
        <v>1044</v>
      </c>
      <c r="S18" s="371" t="s">
        <v>1044</v>
      </c>
    </row>
    <row r="19" spans="1:19" ht="19.95" customHeight="1">
      <c r="A19" s="222" t="s">
        <v>1004</v>
      </c>
      <c r="B19" s="627" t="s">
        <v>1415</v>
      </c>
      <c r="C19" s="762" t="s">
        <v>1044</v>
      </c>
      <c r="D19" s="371" t="s">
        <v>1044</v>
      </c>
      <c r="E19" s="371" t="s">
        <v>1044</v>
      </c>
      <c r="F19" s="371" t="s">
        <v>1044</v>
      </c>
      <c r="G19" s="371" t="s">
        <v>1044</v>
      </c>
      <c r="H19" s="371" t="s">
        <v>1044</v>
      </c>
      <c r="I19" s="371" t="s">
        <v>1044</v>
      </c>
      <c r="J19" s="371" t="s">
        <v>1044</v>
      </c>
      <c r="K19" s="371" t="s">
        <v>1044</v>
      </c>
      <c r="L19" s="371" t="s">
        <v>1044</v>
      </c>
      <c r="M19" s="371" t="s">
        <v>1044</v>
      </c>
      <c r="N19" s="371" t="s">
        <v>1044</v>
      </c>
      <c r="O19" s="371" t="s">
        <v>1044</v>
      </c>
      <c r="P19" s="371" t="s">
        <v>1044</v>
      </c>
      <c r="Q19" s="371" t="s">
        <v>1044</v>
      </c>
      <c r="R19" s="371" t="s">
        <v>1044</v>
      </c>
      <c r="S19" s="371" t="s">
        <v>1044</v>
      </c>
    </row>
    <row r="20" spans="1:19" ht="19.95" customHeight="1">
      <c r="A20" s="222" t="s">
        <v>1005</v>
      </c>
      <c r="B20" s="627" t="s">
        <v>1413</v>
      </c>
      <c r="C20" s="762">
        <v>1224.96517715</v>
      </c>
      <c r="D20" s="371" t="s">
        <v>1044</v>
      </c>
      <c r="E20" s="371" t="s">
        <v>1044</v>
      </c>
      <c r="F20" s="371" t="s">
        <v>1044</v>
      </c>
      <c r="G20" s="371" t="s">
        <v>1044</v>
      </c>
      <c r="H20" s="371">
        <v>1224.96517715</v>
      </c>
      <c r="I20" s="371" t="s">
        <v>1044</v>
      </c>
      <c r="J20" s="371" t="s">
        <v>1044</v>
      </c>
      <c r="K20" s="371">
        <v>23.64026891</v>
      </c>
      <c r="L20" s="371">
        <v>146.49424361000001</v>
      </c>
      <c r="M20" s="371" t="s">
        <v>1044</v>
      </c>
      <c r="N20" s="371" t="s">
        <v>1044</v>
      </c>
      <c r="O20" s="371" t="s">
        <v>1044</v>
      </c>
      <c r="P20" s="371">
        <v>11.719539488800001</v>
      </c>
      <c r="Q20" s="371" t="s">
        <v>1044</v>
      </c>
      <c r="R20" s="371" t="s">
        <v>1044</v>
      </c>
      <c r="S20" s="371" t="s">
        <v>1044</v>
      </c>
    </row>
    <row r="21" spans="1:19" ht="19.95" customHeight="1">
      <c r="A21" s="222" t="s">
        <v>1006</v>
      </c>
      <c r="B21" s="627" t="s">
        <v>1414</v>
      </c>
      <c r="C21" s="762" t="s">
        <v>1044</v>
      </c>
      <c r="D21" s="371" t="s">
        <v>1044</v>
      </c>
      <c r="E21" s="371" t="s">
        <v>1044</v>
      </c>
      <c r="F21" s="371" t="s">
        <v>1044</v>
      </c>
      <c r="G21" s="371" t="s">
        <v>1044</v>
      </c>
      <c r="H21" s="371" t="s">
        <v>1044</v>
      </c>
      <c r="I21" s="371" t="s">
        <v>1044</v>
      </c>
      <c r="J21" s="371" t="s">
        <v>1044</v>
      </c>
      <c r="K21" s="371" t="s">
        <v>1044</v>
      </c>
      <c r="L21" s="371" t="s">
        <v>1044</v>
      </c>
      <c r="M21" s="371" t="s">
        <v>1044</v>
      </c>
      <c r="N21" s="371" t="s">
        <v>1044</v>
      </c>
      <c r="O21" s="371" t="s">
        <v>1044</v>
      </c>
      <c r="P21" s="371" t="s">
        <v>1044</v>
      </c>
      <c r="Q21" s="371" t="s">
        <v>1044</v>
      </c>
      <c r="R21" s="371" t="s">
        <v>1044</v>
      </c>
      <c r="S21" s="371" t="s">
        <v>1044</v>
      </c>
    </row>
  </sheetData>
  <mergeCells count="4">
    <mergeCell ref="C7:G7"/>
    <mergeCell ref="H7:K7"/>
    <mergeCell ref="L7:O7"/>
    <mergeCell ref="P7:S7"/>
  </mergeCells>
  <hyperlinks>
    <hyperlink ref="A1" location="Index!B5" display="&lt;- back" xr:uid="{557BA772-CAC2-4964-9E3B-62EEEBB007D6}"/>
  </hyperlinks>
  <pageMargins left="0.7" right="0.7" top="0.75" bottom="0.75" header="0.3" footer="0.3"/>
  <pageSetup paperSize="9" scale="20"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B6DFA5-30AA-489A-9F58-785F1D369D4F}">
  <sheetPr>
    <pageSetUpPr fitToPage="1"/>
  </sheetPr>
  <dimension ref="A1:S21"/>
  <sheetViews>
    <sheetView showGridLines="0" zoomScale="80" zoomScaleNormal="80" workbookViewId="0"/>
  </sheetViews>
  <sheetFormatPr defaultRowHeight="13.2"/>
  <cols>
    <col min="1" max="1" width="10.88671875" style="132" customWidth="1"/>
    <col min="2" max="2" width="30.44140625" style="132" customWidth="1"/>
    <col min="3" max="19" width="17.5546875" style="132" customWidth="1"/>
    <col min="20" max="16384" width="8.88671875" style="132"/>
  </cols>
  <sheetData>
    <row r="1" spans="1:19">
      <c r="A1" s="38" t="s">
        <v>991</v>
      </c>
    </row>
    <row r="3" spans="1:19" ht="24" customHeight="1">
      <c r="A3" s="83" t="s">
        <v>1344</v>
      </c>
      <c r="B3" s="52"/>
      <c r="C3" s="444"/>
      <c r="D3" s="444"/>
      <c r="E3" s="444"/>
      <c r="F3" s="444"/>
      <c r="G3" s="444"/>
      <c r="H3" s="444"/>
      <c r="I3" s="444"/>
      <c r="J3" s="444"/>
    </row>
    <row r="4" spans="1:19" ht="18" customHeight="1">
      <c r="A4" s="52"/>
      <c r="B4" s="52"/>
      <c r="C4" s="444"/>
      <c r="D4" s="444"/>
      <c r="E4" s="444"/>
      <c r="F4" s="444"/>
      <c r="G4" s="444"/>
      <c r="H4" s="444"/>
      <c r="I4" s="444"/>
      <c r="J4" s="444"/>
    </row>
    <row r="5" spans="1:19" ht="19.95" customHeight="1">
      <c r="S5" s="441" t="s">
        <v>993</v>
      </c>
    </row>
    <row r="6" spans="1:19" ht="19.95" customHeight="1">
      <c r="A6" s="495"/>
      <c r="B6" s="496"/>
      <c r="C6" s="248" t="s">
        <v>58</v>
      </c>
      <c r="D6" s="248" t="s">
        <v>57</v>
      </c>
      <c r="E6" s="248" t="s">
        <v>56</v>
      </c>
      <c r="F6" s="248" t="s">
        <v>59</v>
      </c>
      <c r="G6" s="248" t="s">
        <v>60</v>
      </c>
      <c r="H6" s="248" t="s">
        <v>107</v>
      </c>
      <c r="I6" s="248" t="s">
        <v>108</v>
      </c>
      <c r="J6" s="248" t="s">
        <v>109</v>
      </c>
      <c r="K6" s="248" t="s">
        <v>196</v>
      </c>
      <c r="L6" s="248" t="s">
        <v>197</v>
      </c>
      <c r="M6" s="248" t="s">
        <v>198</v>
      </c>
      <c r="N6" s="248" t="s">
        <v>199</v>
      </c>
      <c r="O6" s="248" t="s">
        <v>200</v>
      </c>
      <c r="P6" s="248" t="s">
        <v>403</v>
      </c>
      <c r="Q6" s="248" t="s">
        <v>404</v>
      </c>
      <c r="R6" s="248" t="s">
        <v>529</v>
      </c>
      <c r="S6" s="222" t="s">
        <v>530</v>
      </c>
    </row>
    <row r="7" spans="1:19" s="221" customFormat="1" ht="19.95" customHeight="1">
      <c r="A7" s="498"/>
      <c r="B7" s="499"/>
      <c r="C7" s="1019" t="s">
        <v>663</v>
      </c>
      <c r="D7" s="1010"/>
      <c r="E7" s="1010"/>
      <c r="F7" s="1010"/>
      <c r="G7" s="1011"/>
      <c r="H7" s="1019" t="s">
        <v>664</v>
      </c>
      <c r="I7" s="1010"/>
      <c r="J7" s="1010"/>
      <c r="K7" s="1011"/>
      <c r="L7" s="1019" t="s">
        <v>665</v>
      </c>
      <c r="M7" s="1010"/>
      <c r="N7" s="1010"/>
      <c r="O7" s="1011"/>
      <c r="P7" s="1019" t="s">
        <v>666</v>
      </c>
      <c r="Q7" s="1010"/>
      <c r="R7" s="1010"/>
      <c r="S7" s="1011"/>
    </row>
    <row r="8" spans="1:19" s="221" customFormat="1" ht="39" customHeight="1">
      <c r="A8" s="501"/>
      <c r="B8" s="500"/>
      <c r="C8" s="224" t="s">
        <v>667</v>
      </c>
      <c r="D8" s="224" t="s">
        <v>668</v>
      </c>
      <c r="E8" s="224" t="s">
        <v>669</v>
      </c>
      <c r="F8" s="224" t="s">
        <v>670</v>
      </c>
      <c r="G8" s="224" t="s">
        <v>671</v>
      </c>
      <c r="H8" s="224" t="s">
        <v>672</v>
      </c>
      <c r="I8" s="224" t="s">
        <v>673</v>
      </c>
      <c r="J8" s="224" t="s">
        <v>674</v>
      </c>
      <c r="K8" s="224" t="s">
        <v>671</v>
      </c>
      <c r="L8" s="224" t="s">
        <v>672</v>
      </c>
      <c r="M8" s="224" t="s">
        <v>673</v>
      </c>
      <c r="N8" s="224" t="s">
        <v>674</v>
      </c>
      <c r="O8" s="224" t="s">
        <v>1343</v>
      </c>
      <c r="P8" s="224" t="s">
        <v>672</v>
      </c>
      <c r="Q8" s="224" t="s">
        <v>673</v>
      </c>
      <c r="R8" s="224" t="s">
        <v>674</v>
      </c>
      <c r="S8" s="224" t="s">
        <v>1343</v>
      </c>
    </row>
    <row r="9" spans="1:19" s="221" customFormat="1" ht="19.95" customHeight="1">
      <c r="A9" s="233" t="s">
        <v>730</v>
      </c>
      <c r="B9" s="240" t="s">
        <v>660</v>
      </c>
      <c r="C9" s="763" t="s">
        <v>1044</v>
      </c>
      <c r="D9" s="763">
        <v>0.71206897000000002</v>
      </c>
      <c r="E9" s="763" t="s">
        <v>1044</v>
      </c>
      <c r="F9" s="763">
        <v>0.56028381000000005</v>
      </c>
      <c r="G9" s="763" t="s">
        <v>1044</v>
      </c>
      <c r="H9" s="763" t="s">
        <v>1044</v>
      </c>
      <c r="I9" s="763">
        <v>1.2723527800000001</v>
      </c>
      <c r="J9" s="763" t="s">
        <v>1044</v>
      </c>
      <c r="K9" s="763" t="s">
        <v>1044</v>
      </c>
      <c r="L9" s="763" t="s">
        <v>1044</v>
      </c>
      <c r="M9" s="763">
        <v>0.80191868999999993</v>
      </c>
      <c r="N9" s="763" t="s">
        <v>1044</v>
      </c>
      <c r="O9" s="763" t="s">
        <v>1044</v>
      </c>
      <c r="P9" s="763" t="s">
        <v>1044</v>
      </c>
      <c r="Q9" s="763">
        <v>6.4153495199999994E-2</v>
      </c>
      <c r="R9" s="763" t="s">
        <v>1044</v>
      </c>
      <c r="S9" s="763" t="s">
        <v>1044</v>
      </c>
    </row>
    <row r="10" spans="1:19" ht="19.95" customHeight="1">
      <c r="A10" s="222" t="s">
        <v>994</v>
      </c>
      <c r="B10" s="236" t="s">
        <v>675</v>
      </c>
      <c r="C10" s="762" t="s">
        <v>1044</v>
      </c>
      <c r="D10" s="762" t="s">
        <v>1044</v>
      </c>
      <c r="E10" s="762" t="s">
        <v>1044</v>
      </c>
      <c r="F10" s="762" t="s">
        <v>1044</v>
      </c>
      <c r="G10" s="762" t="s">
        <v>1044</v>
      </c>
      <c r="H10" s="762" t="s">
        <v>1044</v>
      </c>
      <c r="I10" s="762" t="s">
        <v>1044</v>
      </c>
      <c r="J10" s="762" t="s">
        <v>1044</v>
      </c>
      <c r="K10" s="762" t="s">
        <v>1044</v>
      </c>
      <c r="L10" s="762" t="s">
        <v>1044</v>
      </c>
      <c r="M10" s="762" t="s">
        <v>1044</v>
      </c>
      <c r="N10" s="762" t="s">
        <v>1044</v>
      </c>
      <c r="O10" s="762" t="s">
        <v>1044</v>
      </c>
      <c r="P10" s="762" t="s">
        <v>1044</v>
      </c>
      <c r="Q10" s="762" t="s">
        <v>1044</v>
      </c>
      <c r="R10" s="762" t="s">
        <v>1044</v>
      </c>
      <c r="S10" s="762" t="s">
        <v>1044</v>
      </c>
    </row>
    <row r="11" spans="1:19" ht="19.95" customHeight="1">
      <c r="A11" s="222" t="s">
        <v>995</v>
      </c>
      <c r="B11" s="627" t="s">
        <v>1410</v>
      </c>
      <c r="C11" s="762" t="s">
        <v>1044</v>
      </c>
      <c r="D11" s="762" t="s">
        <v>1044</v>
      </c>
      <c r="E11" s="762" t="s">
        <v>1044</v>
      </c>
      <c r="F11" s="762" t="s">
        <v>1044</v>
      </c>
      <c r="G11" s="762" t="s">
        <v>1044</v>
      </c>
      <c r="H11" s="762" t="s">
        <v>1044</v>
      </c>
      <c r="I11" s="762" t="s">
        <v>1044</v>
      </c>
      <c r="J11" s="762" t="s">
        <v>1044</v>
      </c>
      <c r="K11" s="762" t="s">
        <v>1044</v>
      </c>
      <c r="L11" s="762" t="s">
        <v>1044</v>
      </c>
      <c r="M11" s="762" t="s">
        <v>1044</v>
      </c>
      <c r="N11" s="762" t="s">
        <v>1044</v>
      </c>
      <c r="O11" s="762" t="s">
        <v>1044</v>
      </c>
      <c r="P11" s="762" t="s">
        <v>1044</v>
      </c>
      <c r="Q11" s="762" t="s">
        <v>1044</v>
      </c>
      <c r="R11" s="762" t="s">
        <v>1044</v>
      </c>
      <c r="S11" s="762" t="s">
        <v>1044</v>
      </c>
    </row>
    <row r="12" spans="1:19" ht="19.95" customHeight="1">
      <c r="A12" s="222" t="s">
        <v>996</v>
      </c>
      <c r="B12" s="627" t="s">
        <v>1411</v>
      </c>
      <c r="C12" s="762" t="s">
        <v>1044</v>
      </c>
      <c r="D12" s="762" t="s">
        <v>1044</v>
      </c>
      <c r="E12" s="762" t="s">
        <v>1044</v>
      </c>
      <c r="F12" s="762" t="s">
        <v>1044</v>
      </c>
      <c r="G12" s="762" t="s">
        <v>1044</v>
      </c>
      <c r="H12" s="762" t="s">
        <v>1044</v>
      </c>
      <c r="I12" s="762" t="s">
        <v>1044</v>
      </c>
      <c r="J12" s="762" t="s">
        <v>1044</v>
      </c>
      <c r="K12" s="762" t="s">
        <v>1044</v>
      </c>
      <c r="L12" s="762" t="s">
        <v>1044</v>
      </c>
      <c r="M12" s="762" t="s">
        <v>1044</v>
      </c>
      <c r="N12" s="762" t="s">
        <v>1044</v>
      </c>
      <c r="O12" s="762" t="s">
        <v>1044</v>
      </c>
      <c r="P12" s="762" t="s">
        <v>1044</v>
      </c>
      <c r="Q12" s="762" t="s">
        <v>1044</v>
      </c>
      <c r="R12" s="762" t="s">
        <v>1044</v>
      </c>
      <c r="S12" s="762" t="s">
        <v>1044</v>
      </c>
    </row>
    <row r="13" spans="1:19" ht="19.95" customHeight="1">
      <c r="A13" s="222" t="s">
        <v>998</v>
      </c>
      <c r="B13" s="486" t="s">
        <v>1412</v>
      </c>
      <c r="C13" s="762" t="s">
        <v>1044</v>
      </c>
      <c r="D13" s="762" t="s">
        <v>1044</v>
      </c>
      <c r="E13" s="762" t="s">
        <v>1044</v>
      </c>
      <c r="F13" s="762" t="s">
        <v>1044</v>
      </c>
      <c r="G13" s="762" t="s">
        <v>1044</v>
      </c>
      <c r="H13" s="762" t="s">
        <v>1044</v>
      </c>
      <c r="I13" s="762" t="s">
        <v>1044</v>
      </c>
      <c r="J13" s="762" t="s">
        <v>1044</v>
      </c>
      <c r="K13" s="762" t="s">
        <v>1044</v>
      </c>
      <c r="L13" s="762" t="s">
        <v>1044</v>
      </c>
      <c r="M13" s="762" t="s">
        <v>1044</v>
      </c>
      <c r="N13" s="762" t="s">
        <v>1044</v>
      </c>
      <c r="O13" s="762" t="s">
        <v>1044</v>
      </c>
      <c r="P13" s="762" t="s">
        <v>1044</v>
      </c>
      <c r="Q13" s="762" t="s">
        <v>1044</v>
      </c>
      <c r="R13" s="762" t="s">
        <v>1044</v>
      </c>
      <c r="S13" s="762" t="s">
        <v>1044</v>
      </c>
    </row>
    <row r="14" spans="1:19" ht="19.95" customHeight="1">
      <c r="A14" s="222" t="s">
        <v>999</v>
      </c>
      <c r="B14" s="627" t="s">
        <v>1413</v>
      </c>
      <c r="C14" s="762" t="s">
        <v>1044</v>
      </c>
      <c r="D14" s="762" t="s">
        <v>1044</v>
      </c>
      <c r="E14" s="762" t="s">
        <v>1044</v>
      </c>
      <c r="F14" s="762" t="s">
        <v>1044</v>
      </c>
      <c r="G14" s="762" t="s">
        <v>1044</v>
      </c>
      <c r="H14" s="762" t="s">
        <v>1044</v>
      </c>
      <c r="I14" s="762" t="s">
        <v>1044</v>
      </c>
      <c r="J14" s="762" t="s">
        <v>1044</v>
      </c>
      <c r="K14" s="762" t="s">
        <v>1044</v>
      </c>
      <c r="L14" s="762" t="s">
        <v>1044</v>
      </c>
      <c r="M14" s="762" t="s">
        <v>1044</v>
      </c>
      <c r="N14" s="762" t="s">
        <v>1044</v>
      </c>
      <c r="O14" s="762" t="s">
        <v>1044</v>
      </c>
      <c r="P14" s="762" t="s">
        <v>1044</v>
      </c>
      <c r="Q14" s="762" t="s">
        <v>1044</v>
      </c>
      <c r="R14" s="762" t="s">
        <v>1044</v>
      </c>
      <c r="S14" s="762" t="s">
        <v>1044</v>
      </c>
    </row>
    <row r="15" spans="1:19" ht="19.95" customHeight="1">
      <c r="A15" s="222" t="s">
        <v>1000</v>
      </c>
      <c r="B15" s="486" t="s">
        <v>1412</v>
      </c>
      <c r="C15" s="762" t="s">
        <v>1044</v>
      </c>
      <c r="D15" s="762" t="s">
        <v>1044</v>
      </c>
      <c r="E15" s="762" t="s">
        <v>1044</v>
      </c>
      <c r="F15" s="762" t="s">
        <v>1044</v>
      </c>
      <c r="G15" s="762" t="s">
        <v>1044</v>
      </c>
      <c r="H15" s="762" t="s">
        <v>1044</v>
      </c>
      <c r="I15" s="762" t="s">
        <v>1044</v>
      </c>
      <c r="J15" s="762" t="s">
        <v>1044</v>
      </c>
      <c r="K15" s="762" t="s">
        <v>1044</v>
      </c>
      <c r="L15" s="762" t="s">
        <v>1044</v>
      </c>
      <c r="M15" s="762" t="s">
        <v>1044</v>
      </c>
      <c r="N15" s="762" t="s">
        <v>1044</v>
      </c>
      <c r="O15" s="762" t="s">
        <v>1044</v>
      </c>
      <c r="P15" s="762" t="s">
        <v>1044</v>
      </c>
      <c r="Q15" s="762" t="s">
        <v>1044</v>
      </c>
      <c r="R15" s="762" t="s">
        <v>1044</v>
      </c>
      <c r="S15" s="762" t="s">
        <v>1044</v>
      </c>
    </row>
    <row r="16" spans="1:19" ht="19.95" customHeight="1">
      <c r="A16" s="222" t="s">
        <v>1001</v>
      </c>
      <c r="B16" s="627" t="s">
        <v>1414</v>
      </c>
      <c r="C16" s="762" t="s">
        <v>1044</v>
      </c>
      <c r="D16" s="762" t="s">
        <v>1044</v>
      </c>
      <c r="E16" s="762" t="s">
        <v>1044</v>
      </c>
      <c r="F16" s="762" t="s">
        <v>1044</v>
      </c>
      <c r="G16" s="762" t="s">
        <v>1044</v>
      </c>
      <c r="H16" s="762" t="s">
        <v>1044</v>
      </c>
      <c r="I16" s="762" t="s">
        <v>1044</v>
      </c>
      <c r="J16" s="762" t="s">
        <v>1044</v>
      </c>
      <c r="K16" s="762" t="s">
        <v>1044</v>
      </c>
      <c r="L16" s="762" t="s">
        <v>1044</v>
      </c>
      <c r="M16" s="762" t="s">
        <v>1044</v>
      </c>
      <c r="N16" s="762" t="s">
        <v>1044</v>
      </c>
      <c r="O16" s="762" t="s">
        <v>1044</v>
      </c>
      <c r="P16" s="762" t="s">
        <v>1044</v>
      </c>
      <c r="Q16" s="762" t="s">
        <v>1044</v>
      </c>
      <c r="R16" s="762" t="s">
        <v>1044</v>
      </c>
      <c r="S16" s="762" t="s">
        <v>1044</v>
      </c>
    </row>
    <row r="17" spans="1:19" ht="19.95" customHeight="1">
      <c r="A17" s="222" t="s">
        <v>1002</v>
      </c>
      <c r="B17" s="236" t="s">
        <v>676</v>
      </c>
      <c r="C17" s="762" t="s">
        <v>1044</v>
      </c>
      <c r="D17" s="762" t="s">
        <v>1044</v>
      </c>
      <c r="E17" s="762" t="s">
        <v>1044</v>
      </c>
      <c r="F17" s="762" t="s">
        <v>1044</v>
      </c>
      <c r="G17" s="762" t="s">
        <v>1044</v>
      </c>
      <c r="H17" s="762" t="s">
        <v>1044</v>
      </c>
      <c r="I17" s="762" t="s">
        <v>1044</v>
      </c>
      <c r="J17" s="762" t="s">
        <v>1044</v>
      </c>
      <c r="K17" s="762" t="s">
        <v>1044</v>
      </c>
      <c r="L17" s="762" t="s">
        <v>1044</v>
      </c>
      <c r="M17" s="762" t="s">
        <v>1044</v>
      </c>
      <c r="N17" s="762" t="s">
        <v>1044</v>
      </c>
      <c r="O17" s="762" t="s">
        <v>1044</v>
      </c>
      <c r="P17" s="762" t="s">
        <v>1044</v>
      </c>
      <c r="Q17" s="762" t="s">
        <v>1044</v>
      </c>
      <c r="R17" s="762" t="s">
        <v>1044</v>
      </c>
      <c r="S17" s="762" t="s">
        <v>1044</v>
      </c>
    </row>
    <row r="18" spans="1:19" ht="19.95" customHeight="1">
      <c r="A18" s="222" t="s">
        <v>1003</v>
      </c>
      <c r="B18" s="627" t="s">
        <v>1410</v>
      </c>
      <c r="C18" s="762" t="s">
        <v>1044</v>
      </c>
      <c r="D18" s="762" t="s">
        <v>1044</v>
      </c>
      <c r="E18" s="762" t="s">
        <v>1044</v>
      </c>
      <c r="F18" s="762" t="s">
        <v>1044</v>
      </c>
      <c r="G18" s="762" t="s">
        <v>1044</v>
      </c>
      <c r="H18" s="762" t="s">
        <v>1044</v>
      </c>
      <c r="I18" s="762" t="s">
        <v>1044</v>
      </c>
      <c r="J18" s="762" t="s">
        <v>1044</v>
      </c>
      <c r="K18" s="762" t="s">
        <v>1044</v>
      </c>
      <c r="L18" s="762" t="s">
        <v>1044</v>
      </c>
      <c r="M18" s="762" t="s">
        <v>1044</v>
      </c>
      <c r="N18" s="762" t="s">
        <v>1044</v>
      </c>
      <c r="O18" s="762" t="s">
        <v>1044</v>
      </c>
      <c r="P18" s="762" t="s">
        <v>1044</v>
      </c>
      <c r="Q18" s="762" t="s">
        <v>1044</v>
      </c>
      <c r="R18" s="762" t="s">
        <v>1044</v>
      </c>
      <c r="S18" s="762" t="s">
        <v>1044</v>
      </c>
    </row>
    <row r="19" spans="1:19" ht="19.95" customHeight="1">
      <c r="A19" s="222" t="s">
        <v>1004</v>
      </c>
      <c r="B19" s="627" t="s">
        <v>1415</v>
      </c>
      <c r="C19" s="762" t="s">
        <v>1044</v>
      </c>
      <c r="D19" s="762" t="s">
        <v>1044</v>
      </c>
      <c r="E19" s="762" t="s">
        <v>1044</v>
      </c>
      <c r="F19" s="762" t="s">
        <v>1044</v>
      </c>
      <c r="G19" s="762" t="s">
        <v>1044</v>
      </c>
      <c r="H19" s="762" t="s">
        <v>1044</v>
      </c>
      <c r="I19" s="762" t="s">
        <v>1044</v>
      </c>
      <c r="J19" s="762" t="s">
        <v>1044</v>
      </c>
      <c r="K19" s="762" t="s">
        <v>1044</v>
      </c>
      <c r="L19" s="762" t="s">
        <v>1044</v>
      </c>
      <c r="M19" s="762" t="s">
        <v>1044</v>
      </c>
      <c r="N19" s="762" t="s">
        <v>1044</v>
      </c>
      <c r="O19" s="762" t="s">
        <v>1044</v>
      </c>
      <c r="P19" s="762" t="s">
        <v>1044</v>
      </c>
      <c r="Q19" s="762" t="s">
        <v>1044</v>
      </c>
      <c r="R19" s="762" t="s">
        <v>1044</v>
      </c>
      <c r="S19" s="762" t="s">
        <v>1044</v>
      </c>
    </row>
    <row r="20" spans="1:19" ht="19.95" customHeight="1">
      <c r="A20" s="222" t="s">
        <v>1005</v>
      </c>
      <c r="B20" s="627" t="s">
        <v>1413</v>
      </c>
      <c r="C20" s="762" t="s">
        <v>1044</v>
      </c>
      <c r="D20" s="762" t="s">
        <v>1044</v>
      </c>
      <c r="E20" s="762" t="s">
        <v>1044</v>
      </c>
      <c r="F20" s="762" t="s">
        <v>1044</v>
      </c>
      <c r="G20" s="762" t="s">
        <v>1044</v>
      </c>
      <c r="H20" s="762" t="s">
        <v>1044</v>
      </c>
      <c r="I20" s="762" t="s">
        <v>1044</v>
      </c>
      <c r="J20" s="762" t="s">
        <v>1044</v>
      </c>
      <c r="K20" s="762" t="s">
        <v>1044</v>
      </c>
      <c r="L20" s="762" t="s">
        <v>1044</v>
      </c>
      <c r="M20" s="762" t="s">
        <v>1044</v>
      </c>
      <c r="N20" s="762" t="s">
        <v>1044</v>
      </c>
      <c r="O20" s="762" t="s">
        <v>1044</v>
      </c>
      <c r="P20" s="762" t="s">
        <v>1044</v>
      </c>
      <c r="Q20" s="762" t="s">
        <v>1044</v>
      </c>
      <c r="R20" s="762" t="s">
        <v>1044</v>
      </c>
      <c r="S20" s="762" t="s">
        <v>1044</v>
      </c>
    </row>
    <row r="21" spans="1:19" ht="19.95" customHeight="1">
      <c r="A21" s="222" t="s">
        <v>1006</v>
      </c>
      <c r="B21" s="627" t="s">
        <v>1414</v>
      </c>
      <c r="C21" s="762" t="s">
        <v>1044</v>
      </c>
      <c r="D21" s="762" t="s">
        <v>1044</v>
      </c>
      <c r="E21" s="762" t="s">
        <v>1044</v>
      </c>
      <c r="F21" s="762" t="s">
        <v>1044</v>
      </c>
      <c r="G21" s="762" t="s">
        <v>1044</v>
      </c>
      <c r="H21" s="762" t="s">
        <v>1044</v>
      </c>
      <c r="I21" s="762" t="s">
        <v>1044</v>
      </c>
      <c r="J21" s="762" t="s">
        <v>1044</v>
      </c>
      <c r="K21" s="762" t="s">
        <v>1044</v>
      </c>
      <c r="L21" s="762" t="s">
        <v>1044</v>
      </c>
      <c r="M21" s="762" t="s">
        <v>1044</v>
      </c>
      <c r="N21" s="762" t="s">
        <v>1044</v>
      </c>
      <c r="O21" s="762" t="s">
        <v>1044</v>
      </c>
      <c r="P21" s="762" t="s">
        <v>1044</v>
      </c>
      <c r="Q21" s="762" t="s">
        <v>1044</v>
      </c>
      <c r="R21" s="762" t="s">
        <v>1044</v>
      </c>
      <c r="S21" s="762" t="s">
        <v>1044</v>
      </c>
    </row>
  </sheetData>
  <mergeCells count="4">
    <mergeCell ref="C7:G7"/>
    <mergeCell ref="H7:K7"/>
    <mergeCell ref="P7:S7"/>
    <mergeCell ref="L7:O7"/>
  </mergeCells>
  <hyperlinks>
    <hyperlink ref="A1" location="Index!B5" display="&lt;- back" xr:uid="{54A322D3-AF7F-4A39-985F-950FAD09CABB}"/>
  </hyperlinks>
  <pageMargins left="0.7" right="0.7" top="0.75" bottom="0.75" header="0.3" footer="0.3"/>
  <pageSetup paperSize="9" scale="2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426448-17FD-48E9-9DBD-67D15D0E9F6F}">
  <dimension ref="A1:H45"/>
  <sheetViews>
    <sheetView showGridLines="0" zoomScale="80" zoomScaleNormal="80" workbookViewId="0">
      <selection activeCell="C9" sqref="C9"/>
    </sheetView>
  </sheetViews>
  <sheetFormatPr defaultRowHeight="13.2"/>
  <cols>
    <col min="1" max="1" width="10.88671875" style="39" customWidth="1"/>
    <col min="2" max="2" width="65.6640625" style="39" customWidth="1"/>
    <col min="3" max="5" width="21.88671875" style="39" customWidth="1"/>
    <col min="6" max="6" width="8.88671875" style="39"/>
    <col min="7" max="7" width="9.33203125" style="39" bestFit="1" customWidth="1"/>
    <col min="8" max="8" width="8.88671875" style="39"/>
    <col min="9" max="9" width="10.33203125" style="39" bestFit="1" customWidth="1"/>
    <col min="10" max="16384" width="8.88671875" style="39"/>
  </cols>
  <sheetData>
    <row r="1" spans="1:7">
      <c r="A1" s="38" t="s">
        <v>991</v>
      </c>
    </row>
    <row r="3" spans="1:7" ht="24" customHeight="1">
      <c r="A3" s="40" t="s">
        <v>992</v>
      </c>
      <c r="B3" s="41"/>
      <c r="C3" s="42"/>
      <c r="D3" s="42"/>
      <c r="E3" s="42"/>
    </row>
    <row r="4" spans="1:7" ht="18" customHeight="1">
      <c r="A4" s="41"/>
      <c r="B4" s="41"/>
      <c r="C4" s="42"/>
      <c r="D4" s="42"/>
      <c r="E4" s="42"/>
    </row>
    <row r="5" spans="1:7" ht="19.95" customHeight="1">
      <c r="C5" s="42"/>
      <c r="D5" s="42"/>
      <c r="E5" s="43" t="s">
        <v>993</v>
      </c>
    </row>
    <row r="6" spans="1:7" ht="40.200000000000003" customHeight="1">
      <c r="A6" s="596"/>
      <c r="B6" s="597"/>
      <c r="C6" s="897" t="s">
        <v>1023</v>
      </c>
      <c r="D6" s="897"/>
      <c r="E6" s="44" t="s">
        <v>1416</v>
      </c>
    </row>
    <row r="7" spans="1:7" ht="19.95" customHeight="1">
      <c r="A7" s="598"/>
      <c r="B7" s="599"/>
      <c r="C7" s="44" t="s">
        <v>58</v>
      </c>
      <c r="D7" s="44" t="s">
        <v>57</v>
      </c>
      <c r="E7" s="44" t="s">
        <v>56</v>
      </c>
    </row>
    <row r="8" spans="1:7" ht="19.95" customHeight="1">
      <c r="A8" s="600"/>
      <c r="B8" s="601"/>
      <c r="C8" s="706" t="str">
        <f>'Ref Date'!D2</f>
        <v>Jun 24</v>
      </c>
      <c r="D8" s="706">
        <f>EOMONTH(C8,-3)</f>
        <v>45382</v>
      </c>
      <c r="E8" s="45" t="str">
        <f>C8</f>
        <v>Jun 24</v>
      </c>
    </row>
    <row r="9" spans="1:7" ht="19.95" customHeight="1">
      <c r="A9" s="46" t="s">
        <v>730</v>
      </c>
      <c r="B9" s="64" t="s">
        <v>55</v>
      </c>
      <c r="C9" s="733">
        <v>127897.21458171001</v>
      </c>
      <c r="D9" s="733">
        <v>124633.182591</v>
      </c>
      <c r="E9" s="742">
        <v>10231.7771665368</v>
      </c>
    </row>
    <row r="10" spans="1:7" ht="19.95" customHeight="1">
      <c r="A10" s="46" t="s">
        <v>994</v>
      </c>
      <c r="B10" s="75" t="s">
        <v>37</v>
      </c>
      <c r="C10" s="732">
        <v>24795.168621240002</v>
      </c>
      <c r="D10" s="732">
        <v>24120.809207999999</v>
      </c>
      <c r="E10" s="743">
        <v>1983.6134896991998</v>
      </c>
      <c r="G10" s="50"/>
    </row>
    <row r="11" spans="1:7" ht="19.95" customHeight="1">
      <c r="A11" s="46" t="s">
        <v>995</v>
      </c>
      <c r="B11" s="75" t="s">
        <v>54</v>
      </c>
      <c r="C11" s="732">
        <v>53134.082232000001</v>
      </c>
      <c r="D11" s="732">
        <v>51069.401211999997</v>
      </c>
      <c r="E11" s="743">
        <v>4250.7265785600002</v>
      </c>
    </row>
    <row r="12" spans="1:7" ht="19.95" customHeight="1">
      <c r="A12" s="46" t="s">
        <v>996</v>
      </c>
      <c r="B12" s="75" t="s">
        <v>1024</v>
      </c>
      <c r="C12" s="732">
        <v>21173.91691389</v>
      </c>
      <c r="D12" s="732">
        <v>20836.827249000002</v>
      </c>
      <c r="E12" s="743">
        <v>1693.9133531112002</v>
      </c>
    </row>
    <row r="13" spans="1:7" ht="19.95" customHeight="1">
      <c r="A13" s="46" t="s">
        <v>53</v>
      </c>
      <c r="B13" s="75" t="s">
        <v>997</v>
      </c>
      <c r="C13" s="732">
        <v>1614.33590248</v>
      </c>
      <c r="D13" s="732">
        <v>1532.7112689999999</v>
      </c>
      <c r="E13" s="743">
        <v>129.14687219840002</v>
      </c>
    </row>
    <row r="14" spans="1:7" ht="19.95" customHeight="1">
      <c r="A14" s="46" t="s">
        <v>998</v>
      </c>
      <c r="B14" s="75" t="s">
        <v>52</v>
      </c>
      <c r="C14" s="732">
        <v>23527.3109487</v>
      </c>
      <c r="D14" s="732">
        <v>22803.279087999999</v>
      </c>
      <c r="E14" s="743">
        <v>1882.184875896</v>
      </c>
    </row>
    <row r="15" spans="1:7" ht="19.95" customHeight="1">
      <c r="A15" s="46" t="s">
        <v>999</v>
      </c>
      <c r="B15" s="64" t="s">
        <v>51</v>
      </c>
      <c r="C15" s="733">
        <v>1707.9916418900002</v>
      </c>
      <c r="D15" s="733">
        <v>1607.0748639999999</v>
      </c>
      <c r="E15" s="742">
        <v>136.63933135120001</v>
      </c>
    </row>
    <row r="16" spans="1:7" ht="19.95" customHeight="1">
      <c r="A16" s="46" t="s">
        <v>1000</v>
      </c>
      <c r="B16" s="75" t="s">
        <v>37</v>
      </c>
      <c r="C16" s="732">
        <v>968.13954208000007</v>
      </c>
      <c r="D16" s="732">
        <v>963.78179899999998</v>
      </c>
      <c r="E16" s="743">
        <v>77.45116336640001</v>
      </c>
    </row>
    <row r="17" spans="1:8" ht="19.95" customHeight="1">
      <c r="A17" s="46" t="s">
        <v>1001</v>
      </c>
      <c r="B17" s="75" t="s">
        <v>50</v>
      </c>
      <c r="C17" s="732">
        <v>0</v>
      </c>
      <c r="D17" s="732">
        <v>0</v>
      </c>
      <c r="E17" s="743">
        <v>0</v>
      </c>
    </row>
    <row r="18" spans="1:8" ht="19.95" customHeight="1">
      <c r="A18" s="46" t="s">
        <v>49</v>
      </c>
      <c r="B18" s="75" t="s">
        <v>48</v>
      </c>
      <c r="C18" s="732">
        <v>8.7162250299999986</v>
      </c>
      <c r="D18" s="732">
        <v>9.1364339999999995</v>
      </c>
      <c r="E18" s="743">
        <v>0.69729800239999995</v>
      </c>
    </row>
    <row r="19" spans="1:8" ht="19.95" customHeight="1">
      <c r="A19" s="46" t="s">
        <v>47</v>
      </c>
      <c r="B19" s="75" t="s">
        <v>46</v>
      </c>
      <c r="C19" s="732">
        <v>383.16444512999999</v>
      </c>
      <c r="D19" s="732">
        <v>360.26574799999997</v>
      </c>
      <c r="E19" s="743">
        <v>30.653155610399999</v>
      </c>
      <c r="H19" s="50"/>
    </row>
    <row r="20" spans="1:8" ht="19.95" customHeight="1">
      <c r="A20" s="46" t="s">
        <v>1002</v>
      </c>
      <c r="B20" s="75" t="s">
        <v>45</v>
      </c>
      <c r="C20" s="716">
        <v>347.97142964999995</v>
      </c>
      <c r="D20" s="716">
        <v>273.89088299999997</v>
      </c>
      <c r="E20" s="743">
        <v>27.837714372000001</v>
      </c>
    </row>
    <row r="21" spans="1:8" ht="19.95" customHeight="1">
      <c r="A21" s="46" t="s">
        <v>1003</v>
      </c>
      <c r="B21" s="594" t="s">
        <v>91</v>
      </c>
      <c r="C21" s="744"/>
      <c r="D21" s="745"/>
      <c r="E21" s="746"/>
    </row>
    <row r="22" spans="1:8" ht="19.95" customHeight="1">
      <c r="A22" s="46" t="s">
        <v>1004</v>
      </c>
      <c r="B22" s="594" t="s">
        <v>91</v>
      </c>
      <c r="C22" s="744"/>
      <c r="D22" s="745"/>
      <c r="E22" s="746"/>
    </row>
    <row r="23" spans="1:8" ht="19.95" customHeight="1">
      <c r="A23" s="46" t="s">
        <v>1005</v>
      </c>
      <c r="B23" s="594" t="s">
        <v>91</v>
      </c>
      <c r="C23" s="744"/>
      <c r="D23" s="745"/>
      <c r="E23" s="746"/>
    </row>
    <row r="24" spans="1:8" ht="19.95" customHeight="1">
      <c r="A24" s="46" t="s">
        <v>1006</v>
      </c>
      <c r="B24" s="594" t="s">
        <v>91</v>
      </c>
      <c r="C24" s="744"/>
      <c r="D24" s="745"/>
      <c r="E24" s="746"/>
    </row>
    <row r="25" spans="1:8" ht="19.95" customHeight="1">
      <c r="A25" s="46" t="s">
        <v>1007</v>
      </c>
      <c r="B25" s="594" t="s">
        <v>91</v>
      </c>
      <c r="C25" s="744"/>
      <c r="D25" s="745"/>
      <c r="E25" s="746"/>
    </row>
    <row r="26" spans="1:8" ht="19.95" customHeight="1">
      <c r="A26" s="46" t="s">
        <v>1008</v>
      </c>
      <c r="B26" s="64" t="s">
        <v>44</v>
      </c>
      <c r="C26" s="733">
        <v>0.63414188000000005</v>
      </c>
      <c r="D26" s="733">
        <v>15.484461</v>
      </c>
      <c r="E26" s="742">
        <v>5.07313504E-2</v>
      </c>
    </row>
    <row r="27" spans="1:8" ht="19.95" customHeight="1">
      <c r="A27" s="46" t="s">
        <v>1009</v>
      </c>
      <c r="B27" s="64" t="s">
        <v>43</v>
      </c>
      <c r="C27" s="733">
        <v>147.29616230000002</v>
      </c>
      <c r="D27" s="733">
        <v>152.25688176</v>
      </c>
      <c r="E27" s="742">
        <v>11.783692984</v>
      </c>
    </row>
    <row r="28" spans="1:8" ht="19.95" customHeight="1">
      <c r="A28" s="46" t="s">
        <v>1010</v>
      </c>
      <c r="B28" s="75" t="s">
        <v>42</v>
      </c>
      <c r="C28" s="732">
        <v>146.49424361000001</v>
      </c>
      <c r="D28" s="732">
        <v>151.39662428</v>
      </c>
      <c r="E28" s="743">
        <v>11.719539488800001</v>
      </c>
    </row>
    <row r="29" spans="1:8" ht="19.95" customHeight="1">
      <c r="A29" s="46" t="s">
        <v>1011</v>
      </c>
      <c r="B29" s="75" t="s">
        <v>41</v>
      </c>
      <c r="C29" s="732">
        <v>0.80191868999999993</v>
      </c>
      <c r="D29" s="732">
        <v>0.86025748000000002</v>
      </c>
      <c r="E29" s="743">
        <v>6.4153495199999994E-2</v>
      </c>
    </row>
    <row r="30" spans="1:8" ht="19.95" customHeight="1">
      <c r="A30" s="46" t="s">
        <v>1012</v>
      </c>
      <c r="B30" s="75" t="s">
        <v>40</v>
      </c>
      <c r="C30" s="732">
        <v>0</v>
      </c>
      <c r="D30" s="732">
        <v>0</v>
      </c>
      <c r="E30" s="743">
        <v>0</v>
      </c>
    </row>
    <row r="31" spans="1:8" ht="19.95" customHeight="1">
      <c r="A31" s="46" t="s">
        <v>39</v>
      </c>
      <c r="B31" s="75" t="s">
        <v>1498</v>
      </c>
      <c r="C31" s="732">
        <v>0</v>
      </c>
      <c r="D31" s="732">
        <v>0</v>
      </c>
      <c r="E31" s="743">
        <v>0</v>
      </c>
    </row>
    <row r="32" spans="1:8" ht="19.95" customHeight="1">
      <c r="A32" s="46" t="s">
        <v>1013</v>
      </c>
      <c r="B32" s="64" t="s">
        <v>38</v>
      </c>
      <c r="C32" s="733">
        <v>6782.33186226</v>
      </c>
      <c r="D32" s="733">
        <v>6546.4185349999998</v>
      </c>
      <c r="E32" s="742">
        <v>542.58654898079999</v>
      </c>
    </row>
    <row r="33" spans="1:5" ht="19.95" customHeight="1">
      <c r="A33" s="46" t="s">
        <v>1014</v>
      </c>
      <c r="B33" s="75" t="s">
        <v>37</v>
      </c>
      <c r="C33" s="732">
        <v>4333.1698535100004</v>
      </c>
      <c r="D33" s="732">
        <v>4284.8699470000001</v>
      </c>
      <c r="E33" s="743">
        <v>346.65358828079997</v>
      </c>
    </row>
    <row r="34" spans="1:5" ht="19.95" customHeight="1">
      <c r="A34" s="46" t="s">
        <v>1015</v>
      </c>
      <c r="B34" s="75" t="s">
        <v>36</v>
      </c>
      <c r="C34" s="732">
        <v>2449.16200875</v>
      </c>
      <c r="D34" s="732">
        <v>2261.5485880000001</v>
      </c>
      <c r="E34" s="743">
        <v>195.9329607</v>
      </c>
    </row>
    <row r="35" spans="1:5" ht="19.95" customHeight="1">
      <c r="A35" s="46" t="s">
        <v>35</v>
      </c>
      <c r="B35" s="64" t="s">
        <v>34</v>
      </c>
      <c r="C35" s="733">
        <v>0</v>
      </c>
      <c r="D35" s="733">
        <v>0</v>
      </c>
      <c r="E35" s="743">
        <v>0</v>
      </c>
    </row>
    <row r="36" spans="1:5" ht="19.95" customHeight="1">
      <c r="A36" s="46" t="s">
        <v>1016</v>
      </c>
      <c r="B36" s="64" t="s">
        <v>33</v>
      </c>
      <c r="C36" s="733">
        <v>16181.95864488</v>
      </c>
      <c r="D36" s="733">
        <v>16401.002163000001</v>
      </c>
      <c r="E36" s="742">
        <v>1294.5566915904001</v>
      </c>
    </row>
    <row r="37" spans="1:5" ht="19.95" customHeight="1">
      <c r="A37" s="46" t="s">
        <v>32</v>
      </c>
      <c r="B37" s="75" t="s">
        <v>31</v>
      </c>
      <c r="C37" s="732">
        <v>4634.8006123800005</v>
      </c>
      <c r="D37" s="732">
        <v>4634.800612</v>
      </c>
      <c r="E37" s="743">
        <v>370.78404899040004</v>
      </c>
    </row>
    <row r="38" spans="1:5" ht="19.95" customHeight="1">
      <c r="A38" s="46" t="s">
        <v>30</v>
      </c>
      <c r="B38" s="75" t="s">
        <v>29</v>
      </c>
      <c r="C38" s="732">
        <v>0</v>
      </c>
      <c r="D38" s="732">
        <v>0</v>
      </c>
      <c r="E38" s="743">
        <v>0</v>
      </c>
    </row>
    <row r="39" spans="1:5" ht="19.95" customHeight="1">
      <c r="A39" s="46" t="s">
        <v>28</v>
      </c>
      <c r="B39" s="75" t="s">
        <v>27</v>
      </c>
      <c r="C39" s="732">
        <v>11547.1580325</v>
      </c>
      <c r="D39" s="732">
        <v>11766.201551</v>
      </c>
      <c r="E39" s="743">
        <v>923.77264260000004</v>
      </c>
    </row>
    <row r="40" spans="1:5" ht="19.2" customHeight="1">
      <c r="A40" s="46" t="s">
        <v>1017</v>
      </c>
      <c r="B40" s="595" t="s">
        <v>1025</v>
      </c>
      <c r="C40" s="732">
        <v>1593.7951888</v>
      </c>
      <c r="D40" s="732">
        <v>1333.6467689999999</v>
      </c>
      <c r="E40" s="743">
        <v>127.503615104</v>
      </c>
    </row>
    <row r="41" spans="1:5" ht="19.95" customHeight="1">
      <c r="A41" s="46" t="s">
        <v>1018</v>
      </c>
      <c r="B41" s="594" t="s">
        <v>91</v>
      </c>
      <c r="C41" s="744"/>
      <c r="D41" s="745"/>
      <c r="E41" s="746"/>
    </row>
    <row r="42" spans="1:5" ht="19.95" customHeight="1">
      <c r="A42" s="46" t="s">
        <v>1019</v>
      </c>
      <c r="B42" s="594" t="s">
        <v>91</v>
      </c>
      <c r="C42" s="744"/>
      <c r="D42" s="745"/>
      <c r="E42" s="746"/>
    </row>
    <row r="43" spans="1:5" ht="19.95" customHeight="1">
      <c r="A43" s="46" t="s">
        <v>1020</v>
      </c>
      <c r="B43" s="594" t="s">
        <v>91</v>
      </c>
      <c r="C43" s="744"/>
      <c r="D43" s="745"/>
      <c r="E43" s="746"/>
    </row>
    <row r="44" spans="1:5" ht="19.95" customHeight="1">
      <c r="A44" s="46" t="s">
        <v>1021</v>
      </c>
      <c r="B44" s="594" t="s">
        <v>91</v>
      </c>
      <c r="C44" s="744"/>
      <c r="D44" s="745"/>
      <c r="E44" s="746"/>
    </row>
    <row r="45" spans="1:5" ht="19.95" customHeight="1">
      <c r="A45" s="44" t="s">
        <v>1022</v>
      </c>
      <c r="B45" s="64" t="s">
        <v>26</v>
      </c>
      <c r="C45" s="715">
        <f>C9+C15+C26+C27+C32+C35+C36</f>
        <v>152717.42703492002</v>
      </c>
      <c r="D45" s="715">
        <f t="shared" ref="D45:E45" si="0">D9+D15+D26+D27+D32+D35+D36</f>
        <v>149355.41949576</v>
      </c>
      <c r="E45" s="715">
        <f t="shared" si="0"/>
        <v>12217.3941627936</v>
      </c>
    </row>
  </sheetData>
  <mergeCells count="1">
    <mergeCell ref="C6:D6"/>
  </mergeCells>
  <hyperlinks>
    <hyperlink ref="A1" location="Index!B5" display="&lt;- back" xr:uid="{61DE39A1-34A4-4998-9CAA-6D815863E0CB}"/>
  </hyperlinks>
  <pageMargins left="0.7" right="0.7" top="0.75" bottom="0.75" header="0.3" footer="0.3"/>
  <pageSetup paperSize="9" orientation="portrait" horizontalDpi="200" verticalDpi="20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4CFE0-C3F7-4D18-9EFB-CBC9088095EF}">
  <sheetPr>
    <pageSetUpPr fitToPage="1"/>
  </sheetPr>
  <dimension ref="A1:E21"/>
  <sheetViews>
    <sheetView showGridLines="0" zoomScale="80" zoomScaleNormal="80" workbookViewId="0"/>
  </sheetViews>
  <sheetFormatPr defaultRowHeight="13.2"/>
  <cols>
    <col min="1" max="1" width="10.88671875" style="132" customWidth="1"/>
    <col min="2" max="2" width="43.77734375" style="132" customWidth="1"/>
    <col min="3" max="5" width="31.109375" style="132" customWidth="1"/>
    <col min="6" max="16384" width="8.88671875" style="132"/>
  </cols>
  <sheetData>
    <row r="1" spans="1:5">
      <c r="A1" s="38" t="s">
        <v>991</v>
      </c>
    </row>
    <row r="3" spans="1:5" ht="24" customHeight="1">
      <c r="A3" s="83" t="s">
        <v>1345</v>
      </c>
      <c r="B3" s="230"/>
      <c r="C3" s="444"/>
      <c r="D3" s="444"/>
      <c r="E3" s="444"/>
    </row>
    <row r="4" spans="1:5" ht="17.399999999999999" customHeight="1">
      <c r="A4" s="230"/>
      <c r="B4" s="230"/>
      <c r="C4" s="444"/>
      <c r="D4" s="444"/>
      <c r="E4" s="444"/>
    </row>
    <row r="5" spans="1:5" ht="19.05" customHeight="1">
      <c r="E5" s="441" t="s">
        <v>993</v>
      </c>
    </row>
    <row r="6" spans="1:5" ht="19.05" customHeight="1">
      <c r="A6" s="495"/>
      <c r="B6" s="496"/>
      <c r="C6" s="248" t="s">
        <v>58</v>
      </c>
      <c r="D6" s="248" t="s">
        <v>57</v>
      </c>
      <c r="E6" s="490" t="s">
        <v>56</v>
      </c>
    </row>
    <row r="7" spans="1:5" s="221" customFormat="1" ht="21" customHeight="1">
      <c r="A7" s="493"/>
      <c r="B7" s="494"/>
      <c r="C7" s="1019" t="s">
        <v>677</v>
      </c>
      <c r="D7" s="1010"/>
      <c r="E7" s="1011"/>
    </row>
    <row r="8" spans="1:5" s="221" customFormat="1" ht="21" customHeight="1">
      <c r="A8" s="493"/>
      <c r="B8" s="494"/>
      <c r="C8" s="1021" t="s">
        <v>678</v>
      </c>
      <c r="D8" s="1022"/>
      <c r="E8" s="923" t="s">
        <v>679</v>
      </c>
    </row>
    <row r="9" spans="1:5" s="221" customFormat="1" ht="21" customHeight="1">
      <c r="A9" s="491"/>
      <c r="B9" s="492"/>
      <c r="C9" s="502"/>
      <c r="D9" s="490" t="s">
        <v>680</v>
      </c>
      <c r="E9" s="1006"/>
    </row>
    <row r="10" spans="1:5" s="221" customFormat="1" ht="19.05" customHeight="1">
      <c r="A10" s="233" t="s">
        <v>730</v>
      </c>
      <c r="B10" s="240" t="s">
        <v>660</v>
      </c>
      <c r="C10" s="763">
        <v>1307.31972307</v>
      </c>
      <c r="D10" s="763">
        <v>11.709132075400001</v>
      </c>
      <c r="E10" s="763">
        <v>-0.49293928000000004</v>
      </c>
    </row>
    <row r="11" spans="1:5" ht="19.05" customHeight="1">
      <c r="A11" s="222" t="s">
        <v>994</v>
      </c>
      <c r="B11" s="236" t="s">
        <v>661</v>
      </c>
      <c r="C11" s="762" t="s">
        <v>1044</v>
      </c>
      <c r="D11" s="762" t="s">
        <v>1044</v>
      </c>
      <c r="E11" s="762" t="s">
        <v>1044</v>
      </c>
    </row>
    <row r="12" spans="1:5" ht="19.05" customHeight="1">
      <c r="A12" s="222" t="s">
        <v>995</v>
      </c>
      <c r="B12" s="486" t="s">
        <v>1402</v>
      </c>
      <c r="C12" s="762" t="s">
        <v>1044</v>
      </c>
      <c r="D12" s="762" t="s">
        <v>1044</v>
      </c>
      <c r="E12" s="762" t="s">
        <v>1044</v>
      </c>
    </row>
    <row r="13" spans="1:5" ht="19.05" customHeight="1">
      <c r="A13" s="222" t="s">
        <v>996</v>
      </c>
      <c r="B13" s="486" t="s">
        <v>1403</v>
      </c>
      <c r="C13" s="762" t="s">
        <v>1044</v>
      </c>
      <c r="D13" s="762" t="s">
        <v>1044</v>
      </c>
      <c r="E13" s="762" t="s">
        <v>1044</v>
      </c>
    </row>
    <row r="14" spans="1:5" ht="19.05" customHeight="1">
      <c r="A14" s="222" t="s">
        <v>998</v>
      </c>
      <c r="B14" s="486" t="s">
        <v>1404</v>
      </c>
      <c r="C14" s="762" t="s">
        <v>1044</v>
      </c>
      <c r="D14" s="762" t="s">
        <v>1044</v>
      </c>
      <c r="E14" s="762" t="s">
        <v>1044</v>
      </c>
    </row>
    <row r="15" spans="1:5" ht="19.05" customHeight="1">
      <c r="A15" s="222" t="s">
        <v>999</v>
      </c>
      <c r="B15" s="486" t="s">
        <v>1405</v>
      </c>
      <c r="C15" s="762" t="s">
        <v>1044</v>
      </c>
      <c r="D15" s="762" t="s">
        <v>1044</v>
      </c>
      <c r="E15" s="762" t="s">
        <v>1044</v>
      </c>
    </row>
    <row r="16" spans="1:5" ht="19.05" customHeight="1">
      <c r="A16" s="222" t="s">
        <v>1000</v>
      </c>
      <c r="B16" s="236" t="s">
        <v>662</v>
      </c>
      <c r="C16" s="762">
        <v>1307.31972307</v>
      </c>
      <c r="D16" s="762">
        <v>11.709132075400001</v>
      </c>
      <c r="E16" s="762">
        <v>-0.49293928000000004</v>
      </c>
    </row>
    <row r="17" spans="1:5" ht="19.05" customHeight="1">
      <c r="A17" s="222" t="s">
        <v>1001</v>
      </c>
      <c r="B17" s="486" t="s">
        <v>1406</v>
      </c>
      <c r="C17" s="762">
        <v>1307.31972307</v>
      </c>
      <c r="D17" s="762">
        <v>11.709132075400001</v>
      </c>
      <c r="E17" s="762">
        <v>-0.49293928000000004</v>
      </c>
    </row>
    <row r="18" spans="1:5" ht="19.05" customHeight="1">
      <c r="A18" s="222" t="s">
        <v>1002</v>
      </c>
      <c r="B18" s="486" t="s">
        <v>1407</v>
      </c>
      <c r="C18" s="762" t="s">
        <v>1044</v>
      </c>
      <c r="D18" s="762" t="s">
        <v>1044</v>
      </c>
      <c r="E18" s="762" t="s">
        <v>1044</v>
      </c>
    </row>
    <row r="19" spans="1:5" ht="19.05" customHeight="1">
      <c r="A19" s="222" t="s">
        <v>1003</v>
      </c>
      <c r="B19" s="486" t="s">
        <v>1408</v>
      </c>
      <c r="C19" s="762" t="s">
        <v>1044</v>
      </c>
      <c r="D19" s="762" t="s">
        <v>1044</v>
      </c>
      <c r="E19" s="762" t="s">
        <v>1044</v>
      </c>
    </row>
    <row r="20" spans="1:5" ht="19.05" customHeight="1">
      <c r="A20" s="222" t="s">
        <v>1004</v>
      </c>
      <c r="B20" s="486" t="s">
        <v>1409</v>
      </c>
      <c r="C20" s="762" t="s">
        <v>1044</v>
      </c>
      <c r="D20" s="762" t="s">
        <v>1044</v>
      </c>
      <c r="E20" s="762" t="s">
        <v>1044</v>
      </c>
    </row>
    <row r="21" spans="1:5" ht="19.05" customHeight="1">
      <c r="A21" s="222" t="s">
        <v>1005</v>
      </c>
      <c r="B21" s="486" t="s">
        <v>1405</v>
      </c>
      <c r="C21" s="762" t="s">
        <v>1044</v>
      </c>
      <c r="D21" s="762" t="s">
        <v>1044</v>
      </c>
      <c r="E21" s="762" t="s">
        <v>1044</v>
      </c>
    </row>
  </sheetData>
  <mergeCells count="3">
    <mergeCell ref="E8:E9"/>
    <mergeCell ref="C7:E7"/>
    <mergeCell ref="C8:D8"/>
  </mergeCells>
  <hyperlinks>
    <hyperlink ref="A1" location="Index!B5" display="&lt;- back" xr:uid="{6BB2DE82-267C-46E2-A15B-893D271EF4F9}"/>
  </hyperlinks>
  <pageMargins left="0.7" right="0.7" top="0.75" bottom="0.75" header="0.3" footer="0.3"/>
  <pageSetup paperSize="9" scale="71"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7C3FD8-FE48-4520-B084-9A923507C88E}">
  <sheetPr>
    <pageSetUpPr fitToPage="1"/>
  </sheetPr>
  <dimension ref="A1:C18"/>
  <sheetViews>
    <sheetView showGridLines="0" zoomScale="80" zoomScaleNormal="80" workbookViewId="0"/>
  </sheetViews>
  <sheetFormatPr defaultRowHeight="13.2"/>
  <cols>
    <col min="1" max="1" width="10.88671875" style="132" customWidth="1"/>
    <col min="2" max="2" width="43.77734375" style="132" customWidth="1"/>
    <col min="3" max="3" width="21.88671875" style="132" customWidth="1"/>
    <col min="4" max="16384" width="8.88671875" style="132"/>
  </cols>
  <sheetData>
    <row r="1" spans="1:3">
      <c r="A1" s="38" t="s">
        <v>991</v>
      </c>
    </row>
    <row r="3" spans="1:3" ht="24" customHeight="1">
      <c r="A3" s="83" t="s">
        <v>1348</v>
      </c>
      <c r="B3" s="52"/>
      <c r="C3" s="219"/>
    </row>
    <row r="4" spans="1:3" ht="16.8" customHeight="1">
      <c r="A4" s="52"/>
      <c r="B4" s="52"/>
      <c r="C4" s="219"/>
    </row>
    <row r="5" spans="1:3" ht="16.8" customHeight="1">
      <c r="A5" s="218"/>
      <c r="B5" s="218"/>
      <c r="C5" s="441" t="s">
        <v>993</v>
      </c>
    </row>
    <row r="6" spans="1:3" ht="21" customHeight="1">
      <c r="A6" s="218"/>
      <c r="B6" s="218"/>
      <c r="C6" s="222" t="s">
        <v>58</v>
      </c>
    </row>
    <row r="7" spans="1:3" ht="21" customHeight="1">
      <c r="A7" s="505"/>
      <c r="B7" s="505"/>
      <c r="C7" s="233" t="s">
        <v>685</v>
      </c>
    </row>
    <row r="8" spans="1:3" ht="21" customHeight="1">
      <c r="A8" s="241"/>
      <c r="B8" s="240" t="s">
        <v>686</v>
      </c>
      <c r="C8" s="266"/>
    </row>
    <row r="9" spans="1:3" ht="21" customHeight="1">
      <c r="A9" s="222" t="s">
        <v>730</v>
      </c>
      <c r="B9" s="464" t="s">
        <v>687</v>
      </c>
      <c r="C9" s="762">
        <v>515.16357837500004</v>
      </c>
    </row>
    <row r="10" spans="1:3" ht="21" customHeight="1">
      <c r="A10" s="222" t="s">
        <v>994</v>
      </c>
      <c r="B10" s="464" t="s">
        <v>688</v>
      </c>
      <c r="C10" s="762">
        <v>145.29448224999999</v>
      </c>
    </row>
    <row r="11" spans="1:3" ht="21" customHeight="1">
      <c r="A11" s="222" t="s">
        <v>995</v>
      </c>
      <c r="B11" s="464" t="s">
        <v>689</v>
      </c>
      <c r="C11" s="762">
        <v>3656.4166329999998</v>
      </c>
    </row>
    <row r="12" spans="1:3" ht="21" customHeight="1">
      <c r="A12" s="222" t="s">
        <v>996</v>
      </c>
      <c r="B12" s="464" t="s">
        <v>1349</v>
      </c>
      <c r="C12" s="762">
        <v>4.0620591250000002</v>
      </c>
    </row>
    <row r="13" spans="1:3" ht="21" customHeight="1">
      <c r="A13" s="222"/>
      <c r="B13" s="240" t="s">
        <v>690</v>
      </c>
      <c r="C13" s="762"/>
    </row>
    <row r="14" spans="1:3" ht="21" customHeight="1">
      <c r="A14" s="222" t="s">
        <v>998</v>
      </c>
      <c r="B14" s="464" t="s">
        <v>691</v>
      </c>
      <c r="C14" s="762" t="s">
        <v>1044</v>
      </c>
    </row>
    <row r="15" spans="1:3" ht="21" customHeight="1">
      <c r="A15" s="222" t="s">
        <v>999</v>
      </c>
      <c r="B15" s="464" t="s">
        <v>692</v>
      </c>
      <c r="C15" s="762">
        <v>12.23310075</v>
      </c>
    </row>
    <row r="16" spans="1:3" ht="21" customHeight="1">
      <c r="A16" s="222" t="s">
        <v>1000</v>
      </c>
      <c r="B16" s="464" t="s">
        <v>693</v>
      </c>
      <c r="C16" s="762" t="s">
        <v>1044</v>
      </c>
    </row>
    <row r="17" spans="1:3" ht="21" customHeight="1">
      <c r="A17" s="222" t="s">
        <v>1001</v>
      </c>
      <c r="B17" s="506" t="s">
        <v>1350</v>
      </c>
      <c r="C17" s="762" t="s">
        <v>1044</v>
      </c>
    </row>
    <row r="18" spans="1:3" ht="21" customHeight="1">
      <c r="A18" s="222" t="s">
        <v>1002</v>
      </c>
      <c r="B18" s="240" t="s">
        <v>26</v>
      </c>
      <c r="C18" s="763">
        <v>4333.1698534999996</v>
      </c>
    </row>
  </sheetData>
  <hyperlinks>
    <hyperlink ref="A1" location="Index!B5" display="&lt;- back" xr:uid="{09D35C57-0232-428C-875D-3626273A0F89}"/>
  </hyperlinks>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524B-41D6-4AF1-9FC5-0DCBFC24F4BD}">
  <sheetPr>
    <pageSetUpPr fitToPage="1"/>
  </sheetPr>
  <dimension ref="A1:D22"/>
  <sheetViews>
    <sheetView showGridLines="0" zoomScale="80" zoomScaleNormal="80" workbookViewId="0"/>
  </sheetViews>
  <sheetFormatPr defaultRowHeight="13.2"/>
  <cols>
    <col min="1" max="1" width="10.88671875" style="132" customWidth="1"/>
    <col min="2" max="2" width="65.6640625" style="132" customWidth="1"/>
    <col min="3" max="4" width="21.88671875" style="132" customWidth="1"/>
    <col min="5" max="16384" width="8.88671875" style="132"/>
  </cols>
  <sheetData>
    <row r="1" spans="1:4">
      <c r="A1" s="38" t="s">
        <v>991</v>
      </c>
    </row>
    <row r="3" spans="1:4" ht="24" customHeight="1">
      <c r="A3" s="83" t="s">
        <v>1351</v>
      </c>
      <c r="B3" s="52"/>
    </row>
    <row r="4" spans="1:4" ht="16.8" customHeight="1">
      <c r="A4" s="218"/>
      <c r="B4" s="218"/>
    </row>
    <row r="5" spans="1:4" ht="19.95" customHeight="1">
      <c r="A5" s="254"/>
      <c r="D5" s="441" t="s">
        <v>993</v>
      </c>
    </row>
    <row r="6" spans="1:4" ht="21.6" customHeight="1">
      <c r="A6" s="254"/>
      <c r="C6" s="248" t="s">
        <v>58</v>
      </c>
      <c r="D6" s="490" t="s">
        <v>57</v>
      </c>
    </row>
    <row r="7" spans="1:4" ht="21.6" customHeight="1">
      <c r="A7" s="629"/>
      <c r="B7" s="628"/>
      <c r="C7" s="222" t="s">
        <v>1352</v>
      </c>
      <c r="D7" s="222" t="s">
        <v>1353</v>
      </c>
    </row>
    <row r="8" spans="1:4" ht="21.6" customHeight="1">
      <c r="A8" s="222" t="s">
        <v>730</v>
      </c>
      <c r="B8" s="240" t="s">
        <v>1360</v>
      </c>
      <c r="C8" s="715">
        <v>745.26416662500003</v>
      </c>
      <c r="D8" s="715">
        <v>59.621133329999999</v>
      </c>
    </row>
    <row r="9" spans="1:4" ht="21.6" customHeight="1">
      <c r="A9" s="222" t="s">
        <v>695</v>
      </c>
      <c r="B9" s="486" t="s">
        <v>1354</v>
      </c>
      <c r="C9" s="718"/>
      <c r="D9" s="715">
        <v>20.02308678</v>
      </c>
    </row>
    <row r="10" spans="1:4" ht="21.6" customHeight="1">
      <c r="A10" s="222" t="s">
        <v>111</v>
      </c>
      <c r="B10" s="486" t="s">
        <v>1507</v>
      </c>
      <c r="C10" s="718"/>
      <c r="D10" s="715">
        <v>59.621133329999999</v>
      </c>
    </row>
    <row r="11" spans="1:4" ht="21.6" customHeight="1">
      <c r="A11" s="222" t="s">
        <v>994</v>
      </c>
      <c r="B11" s="240" t="s">
        <v>1361</v>
      </c>
      <c r="C11" s="715">
        <v>1703.8978421249999</v>
      </c>
      <c r="D11" s="715">
        <v>136.31182737</v>
      </c>
    </row>
    <row r="12" spans="1:4" ht="21.6" customHeight="1">
      <c r="A12" s="222" t="s">
        <v>695</v>
      </c>
      <c r="B12" s="486" t="s">
        <v>1355</v>
      </c>
      <c r="C12" s="718"/>
      <c r="D12" s="715">
        <v>57.954828670000005</v>
      </c>
    </row>
    <row r="13" spans="1:4" ht="21.6" customHeight="1">
      <c r="A13" s="222" t="s">
        <v>111</v>
      </c>
      <c r="B13" s="486" t="s">
        <v>1356</v>
      </c>
      <c r="C13" s="718"/>
      <c r="D13" s="715">
        <v>136.31182737</v>
      </c>
    </row>
    <row r="14" spans="1:4" ht="21.6" customHeight="1">
      <c r="A14" s="222" t="s">
        <v>995</v>
      </c>
      <c r="B14" s="240" t="s">
        <v>1362</v>
      </c>
      <c r="C14" s="715" t="s">
        <v>1044</v>
      </c>
      <c r="D14" s="715" t="s">
        <v>1044</v>
      </c>
    </row>
    <row r="15" spans="1:4" ht="21.6" customHeight="1">
      <c r="A15" s="222" t="s">
        <v>695</v>
      </c>
      <c r="B15" s="486" t="s">
        <v>696</v>
      </c>
      <c r="C15" s="718"/>
      <c r="D15" s="715" t="s">
        <v>1044</v>
      </c>
    </row>
    <row r="16" spans="1:4" ht="21.6" customHeight="1">
      <c r="A16" s="222" t="s">
        <v>111</v>
      </c>
      <c r="B16" s="486" t="s">
        <v>697</v>
      </c>
      <c r="C16" s="718"/>
      <c r="D16" s="715" t="s">
        <v>1044</v>
      </c>
    </row>
    <row r="17" spans="1:4" ht="21.6" customHeight="1">
      <c r="A17" s="222" t="s">
        <v>996</v>
      </c>
      <c r="B17" s="240" t="s">
        <v>1363</v>
      </c>
      <c r="C17" s="715" t="s">
        <v>1044</v>
      </c>
      <c r="D17" s="715" t="s">
        <v>1044</v>
      </c>
    </row>
    <row r="18" spans="1:4" ht="21.6" customHeight="1">
      <c r="A18" s="222" t="s">
        <v>695</v>
      </c>
      <c r="B18" s="486" t="s">
        <v>698</v>
      </c>
      <c r="C18" s="718"/>
      <c r="D18" s="715" t="s">
        <v>1044</v>
      </c>
    </row>
    <row r="19" spans="1:4" ht="21.6" customHeight="1">
      <c r="A19" s="222" t="s">
        <v>111</v>
      </c>
      <c r="B19" s="486" t="s">
        <v>699</v>
      </c>
      <c r="C19" s="718"/>
      <c r="D19" s="715" t="s">
        <v>1044</v>
      </c>
    </row>
    <row r="20" spans="1:4" ht="21.6" customHeight="1">
      <c r="A20" s="222" t="s">
        <v>700</v>
      </c>
      <c r="B20" s="486" t="s">
        <v>1364</v>
      </c>
      <c r="C20" s="718"/>
      <c r="D20" s="715" t="s">
        <v>1044</v>
      </c>
    </row>
    <row r="21" spans="1:4" ht="21.6" customHeight="1">
      <c r="A21" s="222" t="s">
        <v>998</v>
      </c>
      <c r="B21" s="236" t="s">
        <v>701</v>
      </c>
      <c r="C21" s="715" t="s">
        <v>1044</v>
      </c>
      <c r="D21" s="715" t="s">
        <v>1044</v>
      </c>
    </row>
    <row r="22" spans="1:4" ht="21.6" customHeight="1">
      <c r="A22" s="222" t="s">
        <v>999</v>
      </c>
      <c r="B22" s="240" t="s">
        <v>26</v>
      </c>
      <c r="C22" s="715">
        <v>2449.16200875</v>
      </c>
      <c r="D22" s="715">
        <v>195.9329607</v>
      </c>
    </row>
  </sheetData>
  <hyperlinks>
    <hyperlink ref="A1" location="Index!B5" display="&lt;- back" xr:uid="{53F1CE61-0832-464E-B15D-735DFD1790A0}"/>
  </hyperlinks>
  <pageMargins left="0.7" right="0.7" top="0.75" bottom="0.75" header="0.3" footer="0.3"/>
  <pageSetup paperSize="9" scale="71"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45F534-9C0E-4B5A-9E3E-3D6D6FB83C49}">
  <sheetPr>
    <pageSetUpPr fitToPage="1"/>
  </sheetPr>
  <dimension ref="A1:K19"/>
  <sheetViews>
    <sheetView showGridLines="0" zoomScale="80" zoomScaleNormal="80" workbookViewId="0"/>
  </sheetViews>
  <sheetFormatPr defaultRowHeight="13.2"/>
  <cols>
    <col min="1" max="1" width="10.88671875" style="132" customWidth="1"/>
    <col min="2" max="2" width="65.6640625" style="132" customWidth="1"/>
    <col min="3" max="9" width="21.88671875" style="132" customWidth="1"/>
    <col min="10" max="16384" width="8.88671875" style="132"/>
  </cols>
  <sheetData>
    <row r="1" spans="1:11">
      <c r="A1" s="38" t="s">
        <v>991</v>
      </c>
    </row>
    <row r="3" spans="1:11" ht="24" customHeight="1">
      <c r="A3" s="83" t="s">
        <v>1357</v>
      </c>
      <c r="B3" s="230"/>
      <c r="C3" s="218"/>
      <c r="D3" s="218"/>
      <c r="E3" s="218"/>
      <c r="F3" s="218"/>
    </row>
    <row r="4" spans="1:11" ht="16.2" customHeight="1">
      <c r="A4" s="52"/>
      <c r="B4" s="230"/>
      <c r="C4" s="218"/>
      <c r="D4" s="218"/>
      <c r="E4" s="218"/>
      <c r="F4" s="218"/>
    </row>
    <row r="5" spans="1:11" ht="19.95" customHeight="1">
      <c r="A5" s="218"/>
      <c r="B5" s="218"/>
      <c r="C5" s="218"/>
      <c r="D5" s="218"/>
      <c r="E5" s="218"/>
      <c r="F5" s="218"/>
      <c r="I5" s="441" t="s">
        <v>993</v>
      </c>
    </row>
    <row r="6" spans="1:11" ht="19.95" customHeight="1">
      <c r="A6" s="218"/>
      <c r="B6" s="218"/>
      <c r="C6" s="490" t="s">
        <v>58</v>
      </c>
      <c r="D6" s="490" t="s">
        <v>57</v>
      </c>
      <c r="E6" s="490" t="s">
        <v>56</v>
      </c>
      <c r="F6" s="490" t="s">
        <v>59</v>
      </c>
      <c r="G6" s="248" t="s">
        <v>60</v>
      </c>
      <c r="H6" s="248" t="s">
        <v>107</v>
      </c>
      <c r="I6" s="490" t="s">
        <v>108</v>
      </c>
    </row>
    <row r="7" spans="1:11" s="221" customFormat="1" ht="40.049999999999997" customHeight="1">
      <c r="A7" s="630"/>
      <c r="B7" s="492"/>
      <c r="C7" s="222" t="s">
        <v>1418</v>
      </c>
      <c r="D7" s="222" t="s">
        <v>702</v>
      </c>
      <c r="E7" s="222" t="s">
        <v>703</v>
      </c>
      <c r="F7" s="222" t="s">
        <v>704</v>
      </c>
      <c r="G7" s="222" t="s">
        <v>637</v>
      </c>
      <c r="H7" s="222" t="s">
        <v>1417</v>
      </c>
      <c r="I7" s="222" t="s">
        <v>1416</v>
      </c>
    </row>
    <row r="8" spans="1:11" s="221" customFormat="1" ht="20.399999999999999" customHeight="1">
      <c r="A8" s="233" t="s">
        <v>730</v>
      </c>
      <c r="B8" s="240" t="s">
        <v>1365</v>
      </c>
      <c r="C8" s="715">
        <v>798.39715200000001</v>
      </c>
      <c r="D8" s="715">
        <v>1463.1514360000001</v>
      </c>
      <c r="E8" s="715" t="s">
        <v>1044</v>
      </c>
      <c r="F8" s="715" t="s">
        <v>1044</v>
      </c>
      <c r="G8" s="715" t="s">
        <v>1044</v>
      </c>
      <c r="H8" s="715">
        <v>2261.5485880000001</v>
      </c>
      <c r="I8" s="715">
        <v>180.92388703999998</v>
      </c>
    </row>
    <row r="9" spans="1:11" ht="20.399999999999999" customHeight="1">
      <c r="A9" s="487" t="s">
        <v>705</v>
      </c>
      <c r="B9" s="507" t="s">
        <v>706</v>
      </c>
      <c r="C9" s="716">
        <v>-583.89327700000001</v>
      </c>
      <c r="D9" s="716">
        <v>-982.89308700000004</v>
      </c>
      <c r="E9" s="716" t="s">
        <v>1044</v>
      </c>
      <c r="F9" s="716" t="s">
        <v>1044</v>
      </c>
      <c r="G9" s="716" t="s">
        <v>1044</v>
      </c>
      <c r="H9" s="716">
        <v>-1566.786364</v>
      </c>
      <c r="I9" s="716">
        <v>-125.34290912</v>
      </c>
    </row>
    <row r="10" spans="1:11" ht="20.399999999999999" customHeight="1">
      <c r="A10" s="487" t="s">
        <v>707</v>
      </c>
      <c r="B10" s="507" t="s">
        <v>708</v>
      </c>
      <c r="C10" s="716">
        <v>214.50387499999999</v>
      </c>
      <c r="D10" s="716">
        <v>480.25835000000001</v>
      </c>
      <c r="E10" s="716" t="s">
        <v>1044</v>
      </c>
      <c r="F10" s="716" t="s">
        <v>1044</v>
      </c>
      <c r="G10" s="716" t="s">
        <v>1044</v>
      </c>
      <c r="H10" s="716">
        <v>694.76222499999994</v>
      </c>
      <c r="I10" s="716">
        <v>55.580978000000002</v>
      </c>
    </row>
    <row r="11" spans="1:11" ht="20.399999999999999" customHeight="1">
      <c r="A11" s="222" t="s">
        <v>994</v>
      </c>
      <c r="B11" s="236" t="s">
        <v>709</v>
      </c>
      <c r="C11" s="716">
        <v>35.784709522937533</v>
      </c>
      <c r="D11" s="716">
        <v>244.17700878261451</v>
      </c>
      <c r="E11" s="716" t="s">
        <v>1044</v>
      </c>
      <c r="F11" s="716" t="s">
        <v>1044</v>
      </c>
      <c r="G11" s="716" t="s">
        <v>1044</v>
      </c>
      <c r="H11" s="716">
        <v>279.96171830555204</v>
      </c>
      <c r="I11" s="716">
        <v>22.396937464444164</v>
      </c>
      <c r="K11" t="s">
        <v>1442</v>
      </c>
    </row>
    <row r="12" spans="1:11" ht="20.399999999999999" customHeight="1">
      <c r="A12" s="222" t="s">
        <v>995</v>
      </c>
      <c r="B12" s="236" t="s">
        <v>710</v>
      </c>
      <c r="C12" s="716" t="s">
        <v>1044</v>
      </c>
      <c r="D12" s="716" t="s">
        <v>1044</v>
      </c>
      <c r="E12" s="716" t="s">
        <v>1044</v>
      </c>
      <c r="F12" s="716" t="s">
        <v>1044</v>
      </c>
      <c r="G12" s="716" t="s">
        <v>1044</v>
      </c>
      <c r="H12" s="716" t="s">
        <v>1044</v>
      </c>
      <c r="I12" s="716" t="s">
        <v>1044</v>
      </c>
      <c r="K12" t="s">
        <v>1442</v>
      </c>
    </row>
    <row r="13" spans="1:11" ht="20.399999999999999" customHeight="1">
      <c r="A13" s="222" t="s">
        <v>996</v>
      </c>
      <c r="B13" s="236" t="s">
        <v>711</v>
      </c>
      <c r="C13" s="716" t="s">
        <v>1044</v>
      </c>
      <c r="D13" s="716" t="s">
        <v>1044</v>
      </c>
      <c r="E13" s="716" t="s">
        <v>1044</v>
      </c>
      <c r="F13" s="716" t="s">
        <v>1044</v>
      </c>
      <c r="G13" s="716" t="s">
        <v>1044</v>
      </c>
      <c r="H13" s="716" t="s">
        <v>1044</v>
      </c>
      <c r="I13" s="716" t="s">
        <v>1044</v>
      </c>
      <c r="K13" t="s">
        <v>1442</v>
      </c>
    </row>
    <row r="14" spans="1:11" ht="20.399999999999999" customHeight="1">
      <c r="A14" s="222" t="s">
        <v>998</v>
      </c>
      <c r="B14" s="236" t="s">
        <v>712</v>
      </c>
      <c r="C14" s="716" t="s">
        <v>1044</v>
      </c>
      <c r="D14" s="716" t="s">
        <v>1044</v>
      </c>
      <c r="E14" s="716" t="s">
        <v>1044</v>
      </c>
      <c r="F14" s="716" t="s">
        <v>1044</v>
      </c>
      <c r="G14" s="716" t="s">
        <v>1044</v>
      </c>
      <c r="H14" s="716" t="s">
        <v>1044</v>
      </c>
      <c r="I14" s="716" t="s">
        <v>1044</v>
      </c>
      <c r="K14" t="s">
        <v>1442</v>
      </c>
    </row>
    <row r="15" spans="1:11" ht="20.399999999999999" customHeight="1">
      <c r="A15" s="222" t="s">
        <v>999</v>
      </c>
      <c r="B15" s="236" t="s">
        <v>713</v>
      </c>
      <c r="C15" s="716" t="s">
        <v>1044</v>
      </c>
      <c r="D15" s="716" t="s">
        <v>1044</v>
      </c>
      <c r="E15" s="716" t="s">
        <v>1044</v>
      </c>
      <c r="F15" s="716" t="s">
        <v>1044</v>
      </c>
      <c r="G15" s="716" t="s">
        <v>1044</v>
      </c>
      <c r="H15" s="716" t="s">
        <v>1044</v>
      </c>
      <c r="I15" s="716" t="s">
        <v>1044</v>
      </c>
      <c r="K15" t="s">
        <v>1442</v>
      </c>
    </row>
    <row r="16" spans="1:11" ht="20.399999999999999" customHeight="1">
      <c r="A16" s="222" t="s">
        <v>1000</v>
      </c>
      <c r="B16" s="236" t="s">
        <v>701</v>
      </c>
      <c r="C16" s="716" t="s">
        <v>1044</v>
      </c>
      <c r="D16" s="716" t="s">
        <v>1044</v>
      </c>
      <c r="E16" s="716" t="s">
        <v>1044</v>
      </c>
      <c r="F16" s="716" t="s">
        <v>1044</v>
      </c>
      <c r="G16" s="716" t="s">
        <v>1044</v>
      </c>
      <c r="H16" s="716" t="s">
        <v>1044</v>
      </c>
      <c r="I16" s="716" t="s">
        <v>1044</v>
      </c>
      <c r="K16" t="s">
        <v>1442</v>
      </c>
    </row>
    <row r="17" spans="1:9" ht="20.399999999999999" customHeight="1">
      <c r="A17" s="487" t="s">
        <v>714</v>
      </c>
      <c r="B17" s="507" t="s">
        <v>1366</v>
      </c>
      <c r="C17" s="716">
        <v>250.28858475000001</v>
      </c>
      <c r="D17" s="716">
        <v>724.43535837499996</v>
      </c>
      <c r="E17" s="716" t="s">
        <v>1044</v>
      </c>
      <c r="F17" s="717" t="s">
        <v>1044</v>
      </c>
      <c r="G17" s="716" t="s">
        <v>1044</v>
      </c>
      <c r="H17" s="716">
        <v>974.72394312500001</v>
      </c>
      <c r="I17" s="716">
        <v>77.977915449999998</v>
      </c>
    </row>
    <row r="18" spans="1:9" ht="20.399999999999999" customHeight="1">
      <c r="A18" s="487" t="s">
        <v>715</v>
      </c>
      <c r="B18" s="507" t="s">
        <v>706</v>
      </c>
      <c r="C18" s="716">
        <v>494.97558187499999</v>
      </c>
      <c r="D18" s="716">
        <v>979.46248375000005</v>
      </c>
      <c r="E18" s="716" t="s">
        <v>1044</v>
      </c>
      <c r="F18" s="716" t="s">
        <v>1044</v>
      </c>
      <c r="G18" s="716" t="s">
        <v>1044</v>
      </c>
      <c r="H18" s="716">
        <v>1474.438065625</v>
      </c>
      <c r="I18" s="716">
        <v>117.95504525</v>
      </c>
    </row>
    <row r="19" spans="1:9" ht="20.399999999999999" customHeight="1">
      <c r="A19" s="233" t="s">
        <v>1001</v>
      </c>
      <c r="B19" s="240" t="s">
        <v>1367</v>
      </c>
      <c r="C19" s="715">
        <v>745.26416662500003</v>
      </c>
      <c r="D19" s="715">
        <v>1703.8978421249999</v>
      </c>
      <c r="E19" s="715" t="s">
        <v>1044</v>
      </c>
      <c r="F19" s="715" t="s">
        <v>1044</v>
      </c>
      <c r="G19" s="715" t="s">
        <v>1044</v>
      </c>
      <c r="H19" s="715">
        <v>2449.16200875</v>
      </c>
      <c r="I19" s="715">
        <v>195.9329607</v>
      </c>
    </row>
  </sheetData>
  <hyperlinks>
    <hyperlink ref="A1" location="Index!B5" display="&lt;- back" xr:uid="{35EFCD67-EA37-4A09-A287-EF72C3574246}"/>
  </hyperlinks>
  <pageMargins left="0.7" right="0.7" top="0.75" bottom="0.75" header="0.3" footer="0.3"/>
  <pageSetup paperSize="9" scale="37"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91FA81-FFAD-417E-86D5-7BAED26AAC23}">
  <sheetPr>
    <pageSetUpPr fitToPage="1"/>
  </sheetPr>
  <dimension ref="A1:C26"/>
  <sheetViews>
    <sheetView showGridLines="0" zoomScale="80" zoomScaleNormal="80" workbookViewId="0"/>
  </sheetViews>
  <sheetFormatPr defaultRowHeight="13.2"/>
  <cols>
    <col min="1" max="1" width="10.88671875" style="132" customWidth="1"/>
    <col min="2" max="2" width="43.77734375" style="132" customWidth="1"/>
    <col min="3" max="3" width="21.88671875" style="132" customWidth="1"/>
    <col min="4" max="16384" width="8.88671875" style="132"/>
  </cols>
  <sheetData>
    <row r="1" spans="1:3">
      <c r="A1" s="38" t="s">
        <v>991</v>
      </c>
    </row>
    <row r="3" spans="1:3" ht="24" customHeight="1">
      <c r="A3" s="83" t="s">
        <v>1358</v>
      </c>
      <c r="B3" s="230"/>
    </row>
    <row r="4" spans="1:3" ht="17.399999999999999" customHeight="1">
      <c r="A4" s="218"/>
      <c r="B4" s="218"/>
    </row>
    <row r="5" spans="1:3" ht="19.05" customHeight="1">
      <c r="A5" s="470"/>
      <c r="C5" s="441" t="s">
        <v>993</v>
      </c>
    </row>
    <row r="6" spans="1:3" s="221" customFormat="1" ht="19.05" customHeight="1">
      <c r="A6" s="630"/>
      <c r="B6" s="492"/>
      <c r="C6" s="233" t="s">
        <v>58</v>
      </c>
    </row>
    <row r="7" spans="1:3" ht="19.05" customHeight="1">
      <c r="A7" s="1023" t="s">
        <v>716</v>
      </c>
      <c r="B7" s="1024"/>
      <c r="C7" s="508"/>
    </row>
    <row r="8" spans="1:3" ht="19.05" customHeight="1">
      <c r="A8" s="222" t="s">
        <v>730</v>
      </c>
      <c r="B8" s="242" t="s">
        <v>717</v>
      </c>
      <c r="C8" s="719">
        <v>24.160895471756838</v>
      </c>
    </row>
    <row r="9" spans="1:3" ht="19.05" customHeight="1">
      <c r="A9" s="222" t="s">
        <v>994</v>
      </c>
      <c r="B9" s="242" t="s">
        <v>718</v>
      </c>
      <c r="C9" s="719">
        <v>19.722464097515957</v>
      </c>
    </row>
    <row r="10" spans="1:3" ht="19.05" customHeight="1">
      <c r="A10" s="222" t="s">
        <v>995</v>
      </c>
      <c r="B10" s="242" t="s">
        <v>719</v>
      </c>
      <c r="C10" s="719">
        <v>16.300130962331561</v>
      </c>
    </row>
    <row r="11" spans="1:3" ht="19.05" customHeight="1">
      <c r="A11" s="222" t="s">
        <v>996</v>
      </c>
      <c r="B11" s="242" t="s">
        <v>720</v>
      </c>
      <c r="C11" s="719">
        <v>20.02308678</v>
      </c>
    </row>
    <row r="12" spans="1:3" ht="19.05" customHeight="1">
      <c r="A12" s="1023" t="s">
        <v>721</v>
      </c>
      <c r="B12" s="1024"/>
      <c r="C12" s="720"/>
    </row>
    <row r="13" spans="1:3" ht="19.05" customHeight="1">
      <c r="A13" s="222" t="s">
        <v>998</v>
      </c>
      <c r="B13" s="242" t="s">
        <v>717</v>
      </c>
      <c r="C13" s="719">
        <v>58.999689480165912</v>
      </c>
    </row>
    <row r="14" spans="1:3" ht="19.05" customHeight="1">
      <c r="A14" s="222" t="s">
        <v>999</v>
      </c>
      <c r="B14" s="242" t="s">
        <v>718</v>
      </c>
      <c r="C14" s="719">
        <v>45.13138090835718</v>
      </c>
    </row>
    <row r="15" spans="1:3" ht="19.05" customHeight="1">
      <c r="A15" s="222" t="s">
        <v>1000</v>
      </c>
      <c r="B15" s="242" t="s">
        <v>719</v>
      </c>
      <c r="C15" s="719">
        <v>37.081323211117486</v>
      </c>
    </row>
    <row r="16" spans="1:3" ht="19.05" customHeight="1">
      <c r="A16" s="222" t="s">
        <v>1001</v>
      </c>
      <c r="B16" s="242" t="s">
        <v>720</v>
      </c>
      <c r="C16" s="719">
        <v>57.954828670000005</v>
      </c>
    </row>
    <row r="17" spans="1:3" ht="19.05" customHeight="1">
      <c r="A17" s="1023" t="s">
        <v>722</v>
      </c>
      <c r="B17" s="1024"/>
      <c r="C17" s="720"/>
    </row>
    <row r="18" spans="1:3" ht="19.05" customHeight="1">
      <c r="A18" s="222" t="s">
        <v>1002</v>
      </c>
      <c r="B18" s="242" t="s">
        <v>717</v>
      </c>
      <c r="C18" s="719" t="s">
        <v>1044</v>
      </c>
    </row>
    <row r="19" spans="1:3" ht="19.05" customHeight="1">
      <c r="A19" s="222" t="s">
        <v>1003</v>
      </c>
      <c r="B19" s="242" t="s">
        <v>718</v>
      </c>
      <c r="C19" s="719" t="s">
        <v>1044</v>
      </c>
    </row>
    <row r="20" spans="1:3" ht="19.05" customHeight="1">
      <c r="A20" s="222" t="s">
        <v>1004</v>
      </c>
      <c r="B20" s="242" t="s">
        <v>719</v>
      </c>
      <c r="C20" s="719" t="s">
        <v>1044</v>
      </c>
    </row>
    <row r="21" spans="1:3" ht="19.05" customHeight="1">
      <c r="A21" s="222" t="s">
        <v>1005</v>
      </c>
      <c r="B21" s="242" t="s">
        <v>720</v>
      </c>
      <c r="C21" s="719" t="s">
        <v>1044</v>
      </c>
    </row>
    <row r="22" spans="1:3" ht="19.05" customHeight="1">
      <c r="A22" s="1023" t="s">
        <v>723</v>
      </c>
      <c r="B22" s="1024"/>
      <c r="C22" s="720"/>
    </row>
    <row r="23" spans="1:3" ht="19.05" customHeight="1">
      <c r="A23" s="222" t="s">
        <v>1006</v>
      </c>
      <c r="B23" s="242" t="s">
        <v>717</v>
      </c>
      <c r="C23" s="719" t="s">
        <v>1044</v>
      </c>
    </row>
    <row r="24" spans="1:3" ht="19.05" customHeight="1">
      <c r="A24" s="222" t="s">
        <v>1007</v>
      </c>
      <c r="B24" s="242" t="s">
        <v>718</v>
      </c>
      <c r="C24" s="719" t="s">
        <v>1044</v>
      </c>
    </row>
    <row r="25" spans="1:3" ht="19.05" customHeight="1">
      <c r="A25" s="222" t="s">
        <v>1008</v>
      </c>
      <c r="B25" s="242" t="s">
        <v>719</v>
      </c>
      <c r="C25" s="719" t="s">
        <v>1044</v>
      </c>
    </row>
    <row r="26" spans="1:3" ht="19.05" customHeight="1">
      <c r="A26" s="222" t="s">
        <v>1009</v>
      </c>
      <c r="B26" s="242" t="s">
        <v>720</v>
      </c>
      <c r="C26" s="719" t="s">
        <v>1044</v>
      </c>
    </row>
  </sheetData>
  <mergeCells count="4">
    <mergeCell ref="A7:B7"/>
    <mergeCell ref="A12:B12"/>
    <mergeCell ref="A17:B17"/>
    <mergeCell ref="A22:B22"/>
  </mergeCells>
  <hyperlinks>
    <hyperlink ref="A1" location="Index!B5" display="&lt;- back" xr:uid="{5EAC58F3-C0F8-4141-AE64-F5ED054049E0}"/>
  </hyperlinks>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FECCE5-C11A-47A4-80F6-3BAEA84063FC}">
  <sheetPr>
    <pageSetUpPr fitToPage="1"/>
  </sheetPr>
  <dimension ref="A1:H32"/>
  <sheetViews>
    <sheetView showGridLines="0" topLeftCell="A14" zoomScale="80" zoomScaleNormal="80" zoomScaleSheetLayoutView="85" workbookViewId="0"/>
  </sheetViews>
  <sheetFormatPr defaultColWidth="11.44140625" defaultRowHeight="14.4"/>
  <cols>
    <col min="1" max="16384" width="11.44140625" style="110"/>
  </cols>
  <sheetData>
    <row r="1" spans="1:1">
      <c r="A1" s="38" t="s">
        <v>991</v>
      </c>
    </row>
    <row r="3" spans="1:1" s="503" customFormat="1" ht="24" customHeight="1">
      <c r="A3" s="83" t="s">
        <v>1359</v>
      </c>
    </row>
    <row r="4" spans="1:1" ht="17.399999999999999">
      <c r="A4" s="504"/>
    </row>
    <row r="5" spans="1:1" ht="17.399999999999999">
      <c r="A5" s="504"/>
    </row>
    <row r="6" spans="1:1" ht="17.399999999999999">
      <c r="A6" s="504"/>
    </row>
    <row r="31" spans="1:8" ht="65.25" customHeight="1">
      <c r="A31" s="1025"/>
      <c r="B31" s="1025"/>
      <c r="C31" s="1025"/>
      <c r="D31" s="1025"/>
      <c r="E31" s="1025"/>
      <c r="F31" s="1025"/>
      <c r="G31" s="1025"/>
      <c r="H31" s="1025"/>
    </row>
    <row r="32" spans="1:8" ht="37.5" customHeight="1">
      <c r="A32" s="1026"/>
      <c r="B32" s="1026"/>
      <c r="C32" s="1026"/>
      <c r="D32" s="1026"/>
      <c r="E32" s="1026"/>
      <c r="F32" s="1026"/>
      <c r="G32" s="1026"/>
      <c r="H32" s="1026"/>
    </row>
  </sheetData>
  <mergeCells count="2">
    <mergeCell ref="A31:H31"/>
    <mergeCell ref="A32:H32"/>
  </mergeCells>
  <hyperlinks>
    <hyperlink ref="A1" location="Index!B5" display="&lt;- back" xr:uid="{0F6D7CDB-863E-4689-824C-077ECA856F7C}"/>
  </hyperlinks>
  <pageMargins left="0.7" right="0.7" top="0.75" bottom="0.75" header="0.3" footer="0.3"/>
  <pageSetup paperSize="9" scale="63" orientation="portrait"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E5A10-0F6B-4D61-9191-43FE54575118}">
  <sheetPr>
    <pageSetUpPr fitToPage="1"/>
  </sheetPr>
  <dimension ref="A1:H14"/>
  <sheetViews>
    <sheetView showGridLines="0" zoomScale="80" zoomScaleNormal="80" zoomScalePageLayoutView="64" workbookViewId="0"/>
  </sheetViews>
  <sheetFormatPr defaultColWidth="9.109375" defaultRowHeight="13.2"/>
  <cols>
    <col min="1" max="1" width="8" style="98" customWidth="1"/>
    <col min="2" max="2" width="43.88671875" style="98" customWidth="1"/>
    <col min="3" max="6" width="22.109375" style="98" customWidth="1"/>
    <col min="7" max="7" width="9.109375" style="98"/>
    <col min="8" max="8" width="13.109375" style="121" customWidth="1"/>
    <col min="9" max="9" width="52.44140625" style="98" customWidth="1"/>
    <col min="10" max="16384" width="9.109375" style="98"/>
  </cols>
  <sheetData>
    <row r="1" spans="1:7">
      <c r="A1" s="38" t="s">
        <v>991</v>
      </c>
      <c r="B1" s="509"/>
      <c r="C1" s="509"/>
      <c r="D1" s="509"/>
      <c r="E1" s="509"/>
      <c r="F1" s="509"/>
      <c r="G1" s="509"/>
    </row>
    <row r="2" spans="1:7">
      <c r="A2" s="510"/>
      <c r="B2" s="509"/>
      <c r="C2" s="509"/>
      <c r="D2" s="509"/>
      <c r="E2" s="509"/>
      <c r="F2" s="509"/>
      <c r="G2" s="509"/>
    </row>
    <row r="3" spans="1:7" s="511" customFormat="1" ht="24" customHeight="1">
      <c r="A3" s="83" t="s">
        <v>1368</v>
      </c>
    </row>
    <row r="4" spans="1:7" s="511" customFormat="1" ht="24" customHeight="1">
      <c r="A4" s="83"/>
    </row>
    <row r="5" spans="1:7">
      <c r="F5" s="633" t="s">
        <v>993</v>
      </c>
    </row>
    <row r="6" spans="1:7">
      <c r="A6" s="639"/>
      <c r="B6" s="640"/>
      <c r="C6" s="631" t="s">
        <v>58</v>
      </c>
      <c r="D6" s="631" t="s">
        <v>57</v>
      </c>
      <c r="E6" s="631" t="s">
        <v>56</v>
      </c>
      <c r="F6" s="631" t="s">
        <v>59</v>
      </c>
    </row>
    <row r="7" spans="1:7">
      <c r="A7" s="641"/>
      <c r="B7" s="644" t="s">
        <v>771</v>
      </c>
      <c r="C7" s="1027" t="s">
        <v>772</v>
      </c>
      <c r="D7" s="1027"/>
      <c r="E7" s="1027" t="s">
        <v>773</v>
      </c>
      <c r="F7" s="1027"/>
    </row>
    <row r="8" spans="1:7">
      <c r="A8" s="642"/>
      <c r="B8" s="643"/>
      <c r="C8" s="632" t="str">
        <f>'Ref Date'!D2</f>
        <v>Jun 24</v>
      </c>
      <c r="D8" s="632" t="str">
        <f>'Ref Date'!D4</f>
        <v>Dec 23</v>
      </c>
      <c r="E8" s="632" t="str">
        <f>'Ref Date'!D2</f>
        <v>Jun 24</v>
      </c>
      <c r="F8" s="632" t="str">
        <f>'Ref Date'!D4</f>
        <v>Dec 23</v>
      </c>
    </row>
    <row r="9" spans="1:7">
      <c r="A9" s="632">
        <v>1</v>
      </c>
      <c r="B9" s="632" t="s">
        <v>774</v>
      </c>
      <c r="C9" s="684">
        <v>-1846.8394461150001</v>
      </c>
      <c r="D9" s="684">
        <v>-1330.81418457</v>
      </c>
      <c r="E9" s="684">
        <v>-1.4827254035461732</v>
      </c>
      <c r="F9" s="684">
        <v>248.409421488845</v>
      </c>
    </row>
    <row r="10" spans="1:7">
      <c r="A10" s="632">
        <v>2</v>
      </c>
      <c r="B10" s="632" t="s">
        <v>775</v>
      </c>
      <c r="C10" s="684">
        <v>737.82439015000205</v>
      </c>
      <c r="D10" s="684">
        <v>313.37988352499798</v>
      </c>
      <c r="E10" s="684">
        <v>-205.15967351778551</v>
      </c>
      <c r="F10" s="684">
        <v>-607.93109810200804</v>
      </c>
    </row>
    <row r="11" spans="1:7">
      <c r="A11" s="632">
        <v>3</v>
      </c>
      <c r="B11" s="632" t="s">
        <v>776</v>
      </c>
      <c r="C11" s="684">
        <v>122.60642485000101</v>
      </c>
      <c r="D11" s="684">
        <v>128.29910964500101</v>
      </c>
      <c r="E11" s="634"/>
      <c r="F11" s="634"/>
    </row>
    <row r="12" spans="1:7">
      <c r="A12" s="632">
        <v>4</v>
      </c>
      <c r="B12" s="632" t="s">
        <v>777</v>
      </c>
      <c r="C12" s="684">
        <v>-597.496338329997</v>
      </c>
      <c r="D12" s="684">
        <v>-640.65176793000103</v>
      </c>
      <c r="E12" s="634"/>
      <c r="F12" s="634"/>
    </row>
    <row r="13" spans="1:7">
      <c r="A13" s="632">
        <v>5</v>
      </c>
      <c r="B13" s="632" t="s">
        <v>778</v>
      </c>
      <c r="C13" s="684">
        <v>-1071.5926685049999</v>
      </c>
      <c r="D13" s="684">
        <v>-930.28867304500204</v>
      </c>
      <c r="E13" s="634"/>
      <c r="F13" s="634"/>
    </row>
    <row r="14" spans="1:7">
      <c r="A14" s="632">
        <v>6</v>
      </c>
      <c r="B14" s="632" t="s">
        <v>779</v>
      </c>
      <c r="C14" s="684">
        <v>623.61580073000096</v>
      </c>
      <c r="D14" s="684">
        <v>435.96000395999801</v>
      </c>
      <c r="E14" s="634"/>
      <c r="F14" s="634"/>
    </row>
  </sheetData>
  <mergeCells count="2">
    <mergeCell ref="C7:D7"/>
    <mergeCell ref="E7:F7"/>
  </mergeCells>
  <hyperlinks>
    <hyperlink ref="A1" location="Index!B5" display="&lt;- back" xr:uid="{C3583D30-AA0A-43AE-B99E-1EF61BCE3165}"/>
  </hyperlinks>
  <pageMargins left="0.7" right="0.7" top="0.75" bottom="0.75" header="0.3" footer="0.3"/>
  <pageSetup paperSize="9" scale="4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16454-92F5-4C7F-A280-39E75ED98404}">
  <sheetPr>
    <pageSetUpPr fitToPage="1"/>
  </sheetPr>
  <dimension ref="A1:D34"/>
  <sheetViews>
    <sheetView showGridLines="0" zoomScale="70" zoomScaleNormal="70" zoomScalePageLayoutView="110" workbookViewId="0"/>
  </sheetViews>
  <sheetFormatPr defaultColWidth="9.109375" defaultRowHeight="14.4"/>
  <cols>
    <col min="1" max="1" width="10.5546875" style="803" customWidth="1"/>
    <col min="2" max="2" width="36.6640625" style="802" customWidth="1"/>
    <col min="3" max="3" width="255.5546875" style="803" customWidth="1"/>
    <col min="4" max="4" width="74.88671875" style="3" bestFit="1" customWidth="1"/>
    <col min="5" max="16384" width="9.109375" style="803"/>
  </cols>
  <sheetData>
    <row r="1" spans="1:4">
      <c r="A1" s="38" t="s">
        <v>991</v>
      </c>
    </row>
    <row r="3" spans="1:4" ht="25.8" customHeight="1">
      <c r="A3" s="801" t="s">
        <v>1560</v>
      </c>
    </row>
    <row r="4" spans="1:4" ht="20.25" customHeight="1">
      <c r="A4" s="804" t="s">
        <v>1550</v>
      </c>
    </row>
    <row r="5" spans="1:4">
      <c r="C5" s="805"/>
      <c r="D5" s="806"/>
    </row>
    <row r="6" spans="1:4" ht="28.8">
      <c r="A6" s="807" t="s">
        <v>1561</v>
      </c>
      <c r="B6" s="1035" t="s">
        <v>1562</v>
      </c>
      <c r="C6" s="1035"/>
      <c r="D6" s="808"/>
    </row>
    <row r="7" spans="1:4" ht="30.75" customHeight="1">
      <c r="A7" s="809"/>
      <c r="B7" s="810" t="s">
        <v>1551</v>
      </c>
      <c r="C7" s="811"/>
      <c r="D7" s="808"/>
    </row>
    <row r="8" spans="1:4" ht="409.5" customHeight="1">
      <c r="A8" s="812" t="s">
        <v>695</v>
      </c>
      <c r="B8" s="813" t="s">
        <v>1563</v>
      </c>
      <c r="C8" s="813" t="s">
        <v>1564</v>
      </c>
      <c r="D8" s="808"/>
    </row>
    <row r="9" spans="1:4" ht="409.5" customHeight="1">
      <c r="A9" s="1028" t="s">
        <v>111</v>
      </c>
      <c r="B9" s="1031" t="s">
        <v>1565</v>
      </c>
      <c r="C9" s="1031" t="s">
        <v>1566</v>
      </c>
      <c r="D9" s="1036"/>
    </row>
    <row r="10" spans="1:4" ht="376.5" customHeight="1">
      <c r="A10" s="1030"/>
      <c r="B10" s="1033"/>
      <c r="C10" s="1033"/>
      <c r="D10" s="1036"/>
    </row>
    <row r="11" spans="1:4" ht="409.5" customHeight="1">
      <c r="A11" s="812" t="s">
        <v>700</v>
      </c>
      <c r="B11" s="813" t="s">
        <v>1567</v>
      </c>
      <c r="C11" s="813" t="s">
        <v>1568</v>
      </c>
      <c r="D11" s="808"/>
    </row>
    <row r="12" spans="1:4" ht="409.5" customHeight="1">
      <c r="A12" s="1028" t="s">
        <v>726</v>
      </c>
      <c r="B12" s="1031" t="s">
        <v>1569</v>
      </c>
      <c r="C12" s="1031" t="s">
        <v>1570</v>
      </c>
      <c r="D12" s="1037" t="s">
        <v>1571</v>
      </c>
    </row>
    <row r="13" spans="1:4" ht="96" customHeight="1">
      <c r="A13" s="1030"/>
      <c r="B13" s="1033"/>
      <c r="C13" s="1033"/>
      <c r="D13" s="1037"/>
    </row>
    <row r="14" spans="1:4" ht="29.25" customHeight="1">
      <c r="A14" s="814"/>
      <c r="B14" s="815" t="s">
        <v>1552</v>
      </c>
      <c r="C14" s="816"/>
      <c r="D14" s="808"/>
    </row>
    <row r="15" spans="1:4" ht="165.75" customHeight="1">
      <c r="A15" s="817" t="s">
        <v>727</v>
      </c>
      <c r="B15" s="813" t="s">
        <v>1572</v>
      </c>
      <c r="C15" s="813" t="s">
        <v>1573</v>
      </c>
      <c r="D15" s="818"/>
    </row>
    <row r="16" spans="1:4" ht="144.75" customHeight="1">
      <c r="A16" s="817" t="s">
        <v>728</v>
      </c>
      <c r="B16" s="813" t="s">
        <v>1574</v>
      </c>
      <c r="C16" s="813" t="s">
        <v>1575</v>
      </c>
      <c r="D16" s="818"/>
    </row>
    <row r="17" spans="1:4" ht="265.5" customHeight="1">
      <c r="A17" s="812" t="s">
        <v>729</v>
      </c>
      <c r="B17" s="813" t="s">
        <v>1576</v>
      </c>
      <c r="C17" s="819" t="s">
        <v>1577</v>
      </c>
      <c r="D17" s="808"/>
    </row>
    <row r="18" spans="1:4" ht="384.75" customHeight="1">
      <c r="A18" s="812" t="s">
        <v>113</v>
      </c>
      <c r="B18" s="813" t="s">
        <v>1578</v>
      </c>
      <c r="C18" s="813" t="s">
        <v>1579</v>
      </c>
      <c r="D18" s="818"/>
    </row>
    <row r="19" spans="1:4" ht="284.25" customHeight="1">
      <c r="A19" s="812" t="s">
        <v>1580</v>
      </c>
      <c r="B19" s="813" t="s">
        <v>1581</v>
      </c>
      <c r="C19" s="813" t="s">
        <v>1582</v>
      </c>
      <c r="D19" s="818"/>
    </row>
    <row r="20" spans="1:4" ht="33" customHeight="1">
      <c r="A20" s="809"/>
      <c r="B20" s="820" t="s">
        <v>1553</v>
      </c>
      <c r="C20" s="821"/>
      <c r="D20" s="818"/>
    </row>
    <row r="21" spans="1:4" ht="252.75" customHeight="1">
      <c r="A21" s="812" t="s">
        <v>1583</v>
      </c>
      <c r="B21" s="813" t="s">
        <v>1584</v>
      </c>
      <c r="C21" s="813" t="s">
        <v>1585</v>
      </c>
      <c r="D21" s="818"/>
    </row>
    <row r="22" spans="1:4" ht="409.5" customHeight="1">
      <c r="A22" s="1028" t="s">
        <v>1586</v>
      </c>
      <c r="B22" s="1031" t="s">
        <v>1587</v>
      </c>
      <c r="C22" s="1031" t="s">
        <v>1588</v>
      </c>
      <c r="D22" s="1034"/>
    </row>
    <row r="23" spans="1:4" ht="45" customHeight="1">
      <c r="A23" s="1030"/>
      <c r="B23" s="1033"/>
      <c r="C23" s="1033"/>
      <c r="D23" s="1034"/>
    </row>
    <row r="24" spans="1:4" ht="409.5" customHeight="1">
      <c r="A24" s="1028" t="s">
        <v>1589</v>
      </c>
      <c r="B24" s="1031" t="s">
        <v>1590</v>
      </c>
      <c r="C24" s="1031" t="s">
        <v>1591</v>
      </c>
      <c r="D24" s="1034"/>
    </row>
    <row r="25" spans="1:4" ht="259.5" customHeight="1">
      <c r="A25" s="1030"/>
      <c r="B25" s="1033"/>
      <c r="C25" s="1033"/>
      <c r="D25" s="1034"/>
    </row>
    <row r="26" spans="1:4" ht="185.25" customHeight="1">
      <c r="A26" s="812" t="s">
        <v>1592</v>
      </c>
      <c r="B26" s="813" t="s">
        <v>1593</v>
      </c>
      <c r="C26" s="819" t="s">
        <v>1594</v>
      </c>
      <c r="D26" s="808"/>
    </row>
    <row r="27" spans="1:4" ht="409.5" customHeight="1">
      <c r="A27" s="1028" t="s">
        <v>1595</v>
      </c>
      <c r="B27" s="1031" t="s">
        <v>1596</v>
      </c>
      <c r="C27" s="1031" t="s">
        <v>1597</v>
      </c>
      <c r="D27" s="822"/>
    </row>
    <row r="28" spans="1:4" ht="409.5" customHeight="1">
      <c r="A28" s="1029"/>
      <c r="B28" s="1032"/>
      <c r="C28" s="1032"/>
      <c r="D28" s="822"/>
    </row>
    <row r="29" spans="1:4" ht="396" customHeight="1">
      <c r="A29" s="1030"/>
      <c r="B29" s="1033"/>
      <c r="C29" s="1033"/>
      <c r="D29" s="823"/>
    </row>
    <row r="30" spans="1:4" ht="187.5" customHeight="1">
      <c r="A30" s="812" t="s">
        <v>1598</v>
      </c>
      <c r="B30" s="813" t="s">
        <v>1599</v>
      </c>
      <c r="C30" s="813" t="s">
        <v>1600</v>
      </c>
      <c r="D30" s="818"/>
    </row>
    <row r="31" spans="1:4" ht="249" customHeight="1">
      <c r="A31" s="812" t="s">
        <v>1601</v>
      </c>
      <c r="B31" s="813" t="s">
        <v>1602</v>
      </c>
      <c r="C31" s="813" t="s">
        <v>1603</v>
      </c>
      <c r="D31" s="818"/>
    </row>
    <row r="32" spans="1:4" ht="105.75" customHeight="1">
      <c r="A32" s="812" t="s">
        <v>1604</v>
      </c>
      <c r="B32" s="813" t="s">
        <v>1605</v>
      </c>
      <c r="C32" s="813" t="s">
        <v>1606</v>
      </c>
      <c r="D32" s="818"/>
    </row>
    <row r="33" spans="1:4" ht="105.75" customHeight="1">
      <c r="A33" s="1028" t="s">
        <v>1607</v>
      </c>
      <c r="B33" s="1031" t="s">
        <v>1608</v>
      </c>
      <c r="C33" s="1031" t="s">
        <v>1609</v>
      </c>
      <c r="D33" s="818"/>
    </row>
    <row r="34" spans="1:4" ht="340.5" customHeight="1">
      <c r="A34" s="1030"/>
      <c r="B34" s="1033"/>
      <c r="C34" s="1033"/>
      <c r="D34" s="818"/>
    </row>
  </sheetData>
  <mergeCells count="23">
    <mergeCell ref="A12:A13"/>
    <mergeCell ref="B12:B13"/>
    <mergeCell ref="C12:C13"/>
    <mergeCell ref="D12:D13"/>
    <mergeCell ref="B6:C6"/>
    <mergeCell ref="A9:A10"/>
    <mergeCell ref="B9:B10"/>
    <mergeCell ref="C9:C10"/>
    <mergeCell ref="D9:D10"/>
    <mergeCell ref="A22:A23"/>
    <mergeCell ref="B22:B23"/>
    <mergeCell ref="C22:C23"/>
    <mergeCell ref="D22:D23"/>
    <mergeCell ref="A24:A25"/>
    <mergeCell ref="B24:B25"/>
    <mergeCell ref="C24:C25"/>
    <mergeCell ref="D24:D25"/>
    <mergeCell ref="A27:A29"/>
    <mergeCell ref="B27:B29"/>
    <mergeCell ref="C27:C29"/>
    <mergeCell ref="A33:A34"/>
    <mergeCell ref="B33:B34"/>
    <mergeCell ref="C33:C34"/>
  </mergeCells>
  <hyperlinks>
    <hyperlink ref="D12" r:id="rId1" display="https://www.erstegroup.com/en/about-us/sustainability-esg" xr:uid="{C079F9F2-A164-4D5C-BEB0-2ABB7A837FFD}"/>
    <hyperlink ref="A1" location="Index!B5" display="&lt;- back" xr:uid="{37661DAF-CD2F-4FE2-9BAA-21589372979F}"/>
  </hyperlinks>
  <pageMargins left="0.70866141732283472" right="0.70866141732283472" top="0.74803149606299213" bottom="0.74803149606299213" header="0.31496062992125984" footer="0.31496062992125984"/>
  <pageSetup paperSize="9" scale="10" orientation="landscape" r:id="rId2"/>
  <headerFooter>
    <oddHeader>&amp;CEN
Annex I</oddHeader>
    <oddFooter>&amp;C&amp;P</oddFooter>
  </headerFooter>
  <drawing r:id="rId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01DEE4-6DF1-4A8B-8343-936B65932404}">
  <sheetPr>
    <pageSetUpPr fitToPage="1"/>
  </sheetPr>
  <dimension ref="A1:C28"/>
  <sheetViews>
    <sheetView showGridLines="0" zoomScale="70" zoomScaleNormal="70" zoomScalePageLayoutView="110" workbookViewId="0"/>
  </sheetViews>
  <sheetFormatPr defaultColWidth="9.109375" defaultRowHeight="14.4"/>
  <cols>
    <col min="1" max="1" width="10.88671875" style="802" customWidth="1"/>
    <col min="2" max="2" width="53.88671875" style="802" customWidth="1"/>
    <col min="3" max="3" width="255.5546875" style="802" customWidth="1"/>
    <col min="4" max="4" width="46.109375" style="802" customWidth="1"/>
    <col min="5" max="16384" width="9.109375" style="802"/>
  </cols>
  <sheetData>
    <row r="1" spans="1:3">
      <c r="A1" s="38" t="s">
        <v>991</v>
      </c>
    </row>
    <row r="3" spans="1:3" ht="18">
      <c r="A3" s="801" t="s">
        <v>1610</v>
      </c>
    </row>
    <row r="4" spans="1:3">
      <c r="A4" s="824" t="s">
        <v>1550</v>
      </c>
    </row>
    <row r="5" spans="1:3">
      <c r="C5" s="825"/>
    </row>
    <row r="6" spans="1:3" ht="28.8">
      <c r="A6" s="817" t="s">
        <v>1561</v>
      </c>
      <c r="B6" s="1038" t="s">
        <v>1562</v>
      </c>
      <c r="C6" s="1038"/>
    </row>
    <row r="7" spans="1:3" ht="30" customHeight="1">
      <c r="A7" s="826"/>
      <c r="B7" s="827" t="s">
        <v>1551</v>
      </c>
      <c r="C7" s="828"/>
    </row>
    <row r="8" spans="1:3" ht="358.5" customHeight="1">
      <c r="A8" s="812" t="s">
        <v>695</v>
      </c>
      <c r="B8" s="813" t="s">
        <v>1611</v>
      </c>
      <c r="C8" s="813" t="s">
        <v>1612</v>
      </c>
    </row>
    <row r="9" spans="1:3" ht="221.25" customHeight="1">
      <c r="A9" s="1028" t="s">
        <v>111</v>
      </c>
      <c r="B9" s="1031" t="s">
        <v>1613</v>
      </c>
      <c r="C9" s="1031" t="s">
        <v>1614</v>
      </c>
    </row>
    <row r="10" spans="1:3" ht="228" customHeight="1">
      <c r="A10" s="1029"/>
      <c r="B10" s="1032"/>
      <c r="C10" s="1032"/>
    </row>
    <row r="11" spans="1:3" ht="344.25" customHeight="1">
      <c r="A11" s="1030"/>
      <c r="B11" s="1033"/>
      <c r="C11" s="1033"/>
    </row>
    <row r="12" spans="1:3" ht="171" customHeight="1">
      <c r="A12" s="812" t="s">
        <v>700</v>
      </c>
      <c r="B12" s="813" t="s">
        <v>1615</v>
      </c>
      <c r="C12" s="813" t="s">
        <v>1616</v>
      </c>
    </row>
    <row r="13" spans="1:3" ht="23.25" customHeight="1">
      <c r="A13" s="829"/>
      <c r="B13" s="830" t="s">
        <v>1552</v>
      </c>
      <c r="C13" s="829"/>
    </row>
    <row r="14" spans="1:3" ht="93" customHeight="1">
      <c r="A14" s="812" t="s">
        <v>726</v>
      </c>
      <c r="B14" s="813" t="s">
        <v>1617</v>
      </c>
      <c r="C14" s="1031" t="s">
        <v>1618</v>
      </c>
    </row>
    <row r="15" spans="1:3" ht="24.75" customHeight="1">
      <c r="A15" s="831" t="s">
        <v>1580</v>
      </c>
      <c r="B15" s="832" t="s">
        <v>1619</v>
      </c>
      <c r="C15" s="1032"/>
    </row>
    <row r="16" spans="1:3" ht="24.75" customHeight="1">
      <c r="A16" s="831" t="s">
        <v>1620</v>
      </c>
      <c r="B16" s="832" t="s">
        <v>1621</v>
      </c>
      <c r="C16" s="1032"/>
    </row>
    <row r="17" spans="1:3" ht="24.75" customHeight="1">
      <c r="A17" s="831" t="s">
        <v>1622</v>
      </c>
      <c r="B17" s="832" t="s">
        <v>1623</v>
      </c>
      <c r="C17" s="1032"/>
    </row>
    <row r="18" spans="1:3" ht="24.75" customHeight="1">
      <c r="A18" s="831" t="s">
        <v>1624</v>
      </c>
      <c r="B18" s="832" t="s">
        <v>1625</v>
      </c>
      <c r="C18" s="1033"/>
    </row>
    <row r="19" spans="1:3" ht="312" customHeight="1">
      <c r="A19" s="817" t="s">
        <v>727</v>
      </c>
      <c r="B19" s="813" t="s">
        <v>1626</v>
      </c>
      <c r="C19" s="813" t="s">
        <v>1627</v>
      </c>
    </row>
    <row r="20" spans="1:3" ht="69.75" customHeight="1">
      <c r="A20" s="817" t="s">
        <v>728</v>
      </c>
      <c r="B20" s="813" t="s">
        <v>1628</v>
      </c>
      <c r="C20" s="813" t="s">
        <v>1629</v>
      </c>
    </row>
    <row r="21" spans="1:3" ht="159.75" customHeight="1">
      <c r="A21" s="812" t="s">
        <v>729</v>
      </c>
      <c r="B21" s="813" t="s">
        <v>1630</v>
      </c>
      <c r="C21" s="813" t="s">
        <v>1631</v>
      </c>
    </row>
    <row r="22" spans="1:3" ht="30.75" customHeight="1">
      <c r="A22" s="826"/>
      <c r="B22" s="830" t="s">
        <v>1553</v>
      </c>
      <c r="C22" s="828"/>
    </row>
    <row r="23" spans="1:3" ht="231.75" customHeight="1">
      <c r="A23" s="812" t="s">
        <v>113</v>
      </c>
      <c r="B23" s="813" t="s">
        <v>1632</v>
      </c>
      <c r="C23" s="813" t="s">
        <v>1633</v>
      </c>
    </row>
    <row r="24" spans="1:3" ht="183.75" customHeight="1">
      <c r="A24" s="812" t="s">
        <v>1580</v>
      </c>
      <c r="B24" s="813" t="s">
        <v>1634</v>
      </c>
      <c r="C24" s="813" t="s">
        <v>1635</v>
      </c>
    </row>
    <row r="25" spans="1:3" ht="93" customHeight="1">
      <c r="A25" s="812" t="s">
        <v>1583</v>
      </c>
      <c r="B25" s="813" t="s">
        <v>1636</v>
      </c>
      <c r="C25" s="813" t="s">
        <v>1637</v>
      </c>
    </row>
    <row r="26" spans="1:3" ht="42" customHeight="1">
      <c r="A26" s="812" t="s">
        <v>1586</v>
      </c>
      <c r="B26" s="813" t="s">
        <v>1638</v>
      </c>
      <c r="C26" s="813" t="s">
        <v>1639</v>
      </c>
    </row>
    <row r="27" spans="1:3" ht="51" customHeight="1">
      <c r="A27" s="812" t="s">
        <v>1589</v>
      </c>
      <c r="B27" s="813" t="s">
        <v>1640</v>
      </c>
      <c r="C27" s="813" t="s">
        <v>1641</v>
      </c>
    </row>
    <row r="28" spans="1:3" ht="135" customHeight="1">
      <c r="A28" s="812" t="s">
        <v>1592</v>
      </c>
      <c r="B28" s="813" t="s">
        <v>1608</v>
      </c>
      <c r="C28" s="813" t="s">
        <v>1642</v>
      </c>
    </row>
  </sheetData>
  <mergeCells count="5">
    <mergeCell ref="B6:C6"/>
    <mergeCell ref="A9:A11"/>
    <mergeCell ref="B9:B11"/>
    <mergeCell ref="C9:C11"/>
    <mergeCell ref="C14:C18"/>
  </mergeCells>
  <hyperlinks>
    <hyperlink ref="A1" location="Index!B5" display="&lt;- back" xr:uid="{42DDDF8D-A58E-414E-A75A-0B7A28D89625}"/>
  </hyperlinks>
  <pageMargins left="0.70866141732283472" right="0.70866141732283472" top="0.74803149606299213" bottom="0.74803149606299213" header="0.31496062992125984" footer="0.31496062992125984"/>
  <pageSetup paperSize="9" scale="16" orientation="landscape" r:id="rId1"/>
  <headerFooter>
    <oddHeader>&amp;CEN
Annex I</oddHeader>
    <oddFooter>&amp;C&amp;P</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C6605-3E20-48DD-B68E-60831CC0BBE9}">
  <sheetPr>
    <pageSetUpPr fitToPage="1"/>
  </sheetPr>
  <dimension ref="A1:D25"/>
  <sheetViews>
    <sheetView showGridLines="0" zoomScale="80" zoomScaleNormal="80" zoomScalePageLayoutView="110" workbookViewId="0"/>
  </sheetViews>
  <sheetFormatPr defaultColWidth="9.109375" defaultRowHeight="14.4"/>
  <cols>
    <col min="1" max="1" width="9.109375" style="803"/>
    <col min="2" max="2" width="45.5546875" style="803" customWidth="1"/>
    <col min="3" max="3" width="255.109375" style="803" customWidth="1"/>
    <col min="4" max="16384" width="9.109375" style="803"/>
  </cols>
  <sheetData>
    <row r="1" spans="1:4">
      <c r="A1" s="38" t="s">
        <v>991</v>
      </c>
    </row>
    <row r="3" spans="1:4" ht="18">
      <c r="A3" s="801" t="s">
        <v>1643</v>
      </c>
    </row>
    <row r="4" spans="1:4">
      <c r="A4" s="804" t="s">
        <v>1550</v>
      </c>
    </row>
    <row r="5" spans="1:4">
      <c r="C5" s="805"/>
    </row>
    <row r="6" spans="1:4" ht="28.8">
      <c r="A6" s="807" t="s">
        <v>1561</v>
      </c>
      <c r="B6" s="1035" t="s">
        <v>1562</v>
      </c>
      <c r="C6" s="1035"/>
    </row>
    <row r="7" spans="1:4" ht="33" customHeight="1">
      <c r="A7" s="814"/>
      <c r="B7" s="833" t="s">
        <v>1552</v>
      </c>
      <c r="C7" s="814"/>
    </row>
    <row r="8" spans="1:4" ht="409.5" customHeight="1">
      <c r="A8" s="1028" t="s">
        <v>695</v>
      </c>
      <c r="B8" s="1031" t="s">
        <v>1644</v>
      </c>
      <c r="C8" s="1039" t="s">
        <v>1645</v>
      </c>
      <c r="D8" s="1042"/>
    </row>
    <row r="9" spans="1:4" ht="143.25" customHeight="1">
      <c r="A9" s="1030"/>
      <c r="B9" s="1033"/>
      <c r="C9" s="1041"/>
      <c r="D9" s="1042"/>
    </row>
    <row r="10" spans="1:4" ht="216.75" customHeight="1">
      <c r="A10" s="812" t="s">
        <v>111</v>
      </c>
      <c r="B10" s="813" t="s">
        <v>1646</v>
      </c>
      <c r="C10" s="834" t="s">
        <v>1647</v>
      </c>
    </row>
    <row r="11" spans="1:4" ht="43.2">
      <c r="A11" s="812" t="s">
        <v>700</v>
      </c>
      <c r="B11" s="813" t="s">
        <v>1648</v>
      </c>
      <c r="C11" s="1039" t="s">
        <v>1649</v>
      </c>
    </row>
    <row r="12" spans="1:4">
      <c r="A12" s="835" t="s">
        <v>1580</v>
      </c>
      <c r="B12" s="836" t="s">
        <v>1650</v>
      </c>
      <c r="C12" s="1040"/>
    </row>
    <row r="13" spans="1:4">
      <c r="A13" s="835" t="s">
        <v>1620</v>
      </c>
      <c r="B13" s="836" t="s">
        <v>1651</v>
      </c>
      <c r="C13" s="1040"/>
    </row>
    <row r="14" spans="1:4">
      <c r="A14" s="835" t="s">
        <v>1622</v>
      </c>
      <c r="B14" s="836" t="s">
        <v>1652</v>
      </c>
      <c r="C14" s="1040"/>
    </row>
    <row r="15" spans="1:4">
      <c r="A15" s="835" t="s">
        <v>1624</v>
      </c>
      <c r="B15" s="836" t="s">
        <v>1653</v>
      </c>
      <c r="C15" s="1040"/>
    </row>
    <row r="16" spans="1:4">
      <c r="A16" s="835" t="s">
        <v>1654</v>
      </c>
      <c r="B16" s="836" t="s">
        <v>1655</v>
      </c>
      <c r="C16" s="1040"/>
    </row>
    <row r="17" spans="1:3">
      <c r="A17" s="835" t="s">
        <v>1656</v>
      </c>
      <c r="B17" s="836" t="s">
        <v>1657</v>
      </c>
      <c r="C17" s="1041"/>
    </row>
    <row r="18" spans="1:3" ht="28.5" customHeight="1">
      <c r="A18" s="814"/>
      <c r="B18" s="833" t="s">
        <v>1553</v>
      </c>
      <c r="C18" s="814"/>
    </row>
    <row r="19" spans="1:3" ht="77.25" customHeight="1">
      <c r="A19" s="807" t="s">
        <v>726</v>
      </c>
      <c r="B19" s="813" t="s">
        <v>1658</v>
      </c>
      <c r="C19" s="1039" t="s">
        <v>1659</v>
      </c>
    </row>
    <row r="20" spans="1:3" ht="38.25" customHeight="1">
      <c r="A20" s="835" t="s">
        <v>1580</v>
      </c>
      <c r="B20" s="836" t="s">
        <v>1650</v>
      </c>
      <c r="C20" s="1040"/>
    </row>
    <row r="21" spans="1:3" ht="38.25" customHeight="1">
      <c r="A21" s="835" t="s">
        <v>1620</v>
      </c>
      <c r="B21" s="836" t="s">
        <v>1651</v>
      </c>
      <c r="C21" s="1040"/>
    </row>
    <row r="22" spans="1:3" ht="38.25" customHeight="1">
      <c r="A22" s="835" t="s">
        <v>1622</v>
      </c>
      <c r="B22" s="836" t="s">
        <v>1652</v>
      </c>
      <c r="C22" s="1040"/>
    </row>
    <row r="23" spans="1:3" ht="38.25" customHeight="1">
      <c r="A23" s="835" t="s">
        <v>1624</v>
      </c>
      <c r="B23" s="836" t="s">
        <v>1653</v>
      </c>
      <c r="C23" s="1040"/>
    </row>
    <row r="24" spans="1:3" ht="38.25" customHeight="1">
      <c r="A24" s="835" t="s">
        <v>1654</v>
      </c>
      <c r="B24" s="836" t="s">
        <v>1655</v>
      </c>
      <c r="C24" s="1040"/>
    </row>
    <row r="25" spans="1:3" ht="38.25" customHeight="1">
      <c r="A25" s="835" t="s">
        <v>1656</v>
      </c>
      <c r="B25" s="836" t="s">
        <v>1657</v>
      </c>
      <c r="C25" s="1041"/>
    </row>
  </sheetData>
  <mergeCells count="7">
    <mergeCell ref="D8:D9"/>
    <mergeCell ref="C11:C17"/>
    <mergeCell ref="C19:C25"/>
    <mergeCell ref="B6:C6"/>
    <mergeCell ref="A8:A9"/>
    <mergeCell ref="B8:B9"/>
    <mergeCell ref="C8:C9"/>
  </mergeCells>
  <hyperlinks>
    <hyperlink ref="A1" location="Index!B5" display="&lt;- back" xr:uid="{A9F718C1-4CD1-46A8-8368-DA94B8C10E89}"/>
  </hyperlinks>
  <pageMargins left="0.70866141732283472" right="0.70866141732283472" top="0.74803149606299213" bottom="0.74803149606299213" header="0.31496062992125984" footer="0.31496062992125984"/>
  <pageSetup paperSize="9" scale="36" orientation="landscape" r:id="rId1"/>
  <headerFooter>
    <oddHeader>&amp;CEN
Annex I</oddHead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0477AB-1AA8-45B6-8856-6D84F19C996C}">
  <dimension ref="A1:G52"/>
  <sheetViews>
    <sheetView showGridLines="0" zoomScale="80" zoomScaleNormal="80" workbookViewId="0">
      <selection activeCell="C16" sqref="C16"/>
    </sheetView>
  </sheetViews>
  <sheetFormatPr defaultRowHeight="17.399999999999999"/>
  <cols>
    <col min="1" max="1" width="10.88671875" style="52" customWidth="1"/>
    <col min="2" max="2" width="65.6640625" style="52" customWidth="1"/>
    <col min="3" max="7" width="21.88671875" style="52" customWidth="1"/>
    <col min="8" max="8" width="37.6640625" style="52" bestFit="1" customWidth="1"/>
    <col min="9" max="16384" width="8.88671875" style="52"/>
  </cols>
  <sheetData>
    <row r="1" spans="1:7">
      <c r="A1" s="38" t="s">
        <v>991</v>
      </c>
    </row>
    <row r="3" spans="1:7" ht="24" customHeight="1">
      <c r="A3" s="40" t="s">
        <v>1026</v>
      </c>
      <c r="B3" s="41"/>
    </row>
    <row r="4" spans="1:7" ht="17.399999999999999" customHeight="1">
      <c r="A4" s="53"/>
      <c r="B4" s="53"/>
    </row>
    <row r="5" spans="1:7" ht="21.6" customHeight="1">
      <c r="A5" s="53"/>
      <c r="B5" s="53"/>
      <c r="G5" s="43" t="s">
        <v>993</v>
      </c>
    </row>
    <row r="6" spans="1:7" ht="21.6" customHeight="1">
      <c r="A6" s="54"/>
      <c r="B6" s="55"/>
      <c r="C6" s="56" t="s">
        <v>58</v>
      </c>
      <c r="D6" s="56" t="s">
        <v>57</v>
      </c>
      <c r="E6" s="56" t="s">
        <v>56</v>
      </c>
      <c r="F6" s="56" t="s">
        <v>59</v>
      </c>
      <c r="G6" s="57" t="s">
        <v>60</v>
      </c>
    </row>
    <row r="7" spans="1:7" ht="19.2" customHeight="1">
      <c r="A7" s="588"/>
      <c r="B7" s="589"/>
      <c r="C7" s="45">
        <f>'Ref Date'!C2</f>
        <v>45473</v>
      </c>
      <c r="D7" s="45">
        <f>EOMONTH(C7,-3)</f>
        <v>45382</v>
      </c>
      <c r="E7" s="45">
        <f>EOMONTH(D7,-3)</f>
        <v>45291</v>
      </c>
      <c r="F7" s="45">
        <f>EOMONTH(E7,-3)</f>
        <v>45199</v>
      </c>
      <c r="G7" s="45">
        <f>EOMONTH(F7,-3)</f>
        <v>45107</v>
      </c>
    </row>
    <row r="8" spans="1:7" ht="19.8" customHeight="1">
      <c r="A8" s="58"/>
      <c r="B8" s="59" t="s">
        <v>61</v>
      </c>
      <c r="C8" s="60"/>
      <c r="D8" s="61"/>
      <c r="E8" s="61"/>
      <c r="F8" s="61"/>
      <c r="G8" s="62"/>
    </row>
    <row r="9" spans="1:7" ht="19.95" customHeight="1">
      <c r="A9" s="46" t="s">
        <v>730</v>
      </c>
      <c r="B9" s="48" t="s">
        <v>62</v>
      </c>
      <c r="C9" s="747">
        <v>23726.000814450003</v>
      </c>
      <c r="D9" s="719">
        <v>22712.445519249999</v>
      </c>
      <c r="E9" s="719">
        <v>22945.136877339999</v>
      </c>
      <c r="F9" s="719">
        <v>21423.455723999999</v>
      </c>
      <c r="G9" s="719">
        <v>22048.192505999999</v>
      </c>
    </row>
    <row r="10" spans="1:7" ht="19.95" customHeight="1">
      <c r="A10" s="46" t="s">
        <v>994</v>
      </c>
      <c r="B10" s="48" t="s">
        <v>63</v>
      </c>
      <c r="C10" s="747">
        <v>26418.795844990003</v>
      </c>
      <c r="D10" s="719">
        <v>24954.68394531</v>
      </c>
      <c r="E10" s="719">
        <v>25354.859640580002</v>
      </c>
      <c r="F10" s="719">
        <v>23822.259270999999</v>
      </c>
      <c r="G10" s="719">
        <v>24289.161071999999</v>
      </c>
    </row>
    <row r="11" spans="1:7" ht="19.95" customHeight="1">
      <c r="A11" s="46" t="s">
        <v>995</v>
      </c>
      <c r="B11" s="48" t="s">
        <v>64</v>
      </c>
      <c r="C11" s="747">
        <v>30062.044850490001</v>
      </c>
      <c r="D11" s="719">
        <v>28737.50375489</v>
      </c>
      <c r="E11" s="719">
        <v>29093.95720139</v>
      </c>
      <c r="F11" s="719">
        <v>27687.917308</v>
      </c>
      <c r="G11" s="719">
        <v>28115.729076</v>
      </c>
    </row>
    <row r="12" spans="1:7" ht="19.8" customHeight="1">
      <c r="A12" s="63"/>
      <c r="B12" s="59" t="s">
        <v>65</v>
      </c>
      <c r="C12" s="748"/>
      <c r="D12" s="749"/>
      <c r="E12" s="749"/>
      <c r="F12" s="749"/>
      <c r="G12" s="750"/>
    </row>
    <row r="13" spans="1:7" ht="19.95" customHeight="1">
      <c r="A13" s="46" t="s">
        <v>996</v>
      </c>
      <c r="B13" s="48" t="s">
        <v>66</v>
      </c>
      <c r="C13" s="751">
        <v>152717.42703492002</v>
      </c>
      <c r="D13" s="719">
        <v>149355.41949577999</v>
      </c>
      <c r="E13" s="719">
        <v>145717.61059939003</v>
      </c>
      <c r="F13" s="719">
        <v>147114.81636200001</v>
      </c>
      <c r="G13" s="719">
        <v>146881.42621199999</v>
      </c>
    </row>
    <row r="14" spans="1:7" ht="19.8" customHeight="1">
      <c r="A14" s="63"/>
      <c r="B14" s="59" t="s">
        <v>67</v>
      </c>
      <c r="C14" s="60"/>
      <c r="D14" s="61"/>
      <c r="E14" s="61"/>
      <c r="F14" s="61"/>
      <c r="G14" s="62"/>
    </row>
    <row r="15" spans="1:7" ht="19.95" customHeight="1">
      <c r="A15" s="46" t="s">
        <v>998</v>
      </c>
      <c r="B15" s="48" t="s">
        <v>1027</v>
      </c>
      <c r="C15" s="65">
        <v>0.15535883019451699</v>
      </c>
      <c r="D15" s="66">
        <v>0.152069778223687</v>
      </c>
      <c r="E15" s="66">
        <v>0.157463032662644</v>
      </c>
      <c r="F15" s="66">
        <v>0.14562405238065901</v>
      </c>
      <c r="G15" s="66">
        <v>0.15010878553064599</v>
      </c>
    </row>
    <row r="16" spans="1:7" ht="19.95" customHeight="1">
      <c r="A16" s="46" t="s">
        <v>999</v>
      </c>
      <c r="B16" s="48" t="s">
        <v>68</v>
      </c>
      <c r="C16" s="65">
        <v>0.17299136292390599</v>
      </c>
      <c r="D16" s="66">
        <v>0.167082547319229</v>
      </c>
      <c r="E16" s="66">
        <v>0.17399996840658699</v>
      </c>
      <c r="F16" s="66">
        <v>0.16192970810331</v>
      </c>
      <c r="G16" s="66">
        <v>0.16536577631347599</v>
      </c>
    </row>
    <row r="17" spans="1:7" ht="19.95" customHeight="1">
      <c r="A17" s="46" t="s">
        <v>1000</v>
      </c>
      <c r="B17" s="48" t="s">
        <v>69</v>
      </c>
      <c r="C17" s="65">
        <v>0.19684750741403401</v>
      </c>
      <c r="D17" s="66">
        <v>0.19241018405544599</v>
      </c>
      <c r="E17" s="66">
        <v>0.199659856359928</v>
      </c>
      <c r="F17" s="66">
        <v>0.18820617795237099</v>
      </c>
      <c r="G17" s="66">
        <v>0.19141786542306899</v>
      </c>
    </row>
    <row r="18" spans="1:7" ht="19.8" customHeight="1">
      <c r="A18" s="63"/>
      <c r="B18" s="67" t="s">
        <v>1028</v>
      </c>
      <c r="C18" s="60"/>
      <c r="D18" s="61"/>
      <c r="E18" s="61"/>
      <c r="F18" s="61"/>
      <c r="G18" s="62"/>
    </row>
    <row r="19" spans="1:7" ht="34.950000000000003" customHeight="1">
      <c r="A19" s="68" t="s">
        <v>70</v>
      </c>
      <c r="B19" s="69" t="s">
        <v>1029</v>
      </c>
      <c r="C19" s="70">
        <v>1.9E-2</v>
      </c>
      <c r="D19" s="71">
        <v>1.9E-2</v>
      </c>
      <c r="E19" s="71">
        <v>1.7500000000000002E-2</v>
      </c>
      <c r="F19" s="71">
        <v>1.7500000000000002E-2</v>
      </c>
      <c r="G19" s="71">
        <v>1.7500000000000002E-2</v>
      </c>
    </row>
    <row r="20" spans="1:7" ht="19.95" customHeight="1">
      <c r="A20" s="68" t="s">
        <v>71</v>
      </c>
      <c r="B20" s="72" t="s">
        <v>1030</v>
      </c>
      <c r="C20" s="70">
        <v>1.0688E-2</v>
      </c>
      <c r="D20" s="71">
        <v>1.069E-2</v>
      </c>
      <c r="E20" s="71">
        <v>9.8440000000000003E-3</v>
      </c>
      <c r="F20" s="71">
        <v>9.8440000000000003E-3</v>
      </c>
      <c r="G20" s="71">
        <v>9.8440000000000003E-3</v>
      </c>
    </row>
    <row r="21" spans="1:7" ht="19.95" customHeight="1">
      <c r="A21" s="68" t="s">
        <v>72</v>
      </c>
      <c r="B21" s="72" t="s">
        <v>1031</v>
      </c>
      <c r="C21" s="70">
        <v>1.4250000000000001E-2</v>
      </c>
      <c r="D21" s="71">
        <v>1.4250000000000001E-2</v>
      </c>
      <c r="E21" s="71">
        <v>1.3125E-2</v>
      </c>
      <c r="F21" s="71">
        <v>1.3125E-2</v>
      </c>
      <c r="G21" s="71">
        <v>1.3125E-2</v>
      </c>
    </row>
    <row r="22" spans="1:7" ht="19.95" customHeight="1">
      <c r="A22" s="68" t="s">
        <v>73</v>
      </c>
      <c r="B22" s="69" t="s">
        <v>74</v>
      </c>
      <c r="C22" s="70">
        <v>9.9000000000000005E-2</v>
      </c>
      <c r="D22" s="71">
        <v>9.9000000000000005E-2</v>
      </c>
      <c r="E22" s="71">
        <v>9.7500000000000003E-2</v>
      </c>
      <c r="F22" s="71">
        <v>9.7500000000000003E-2</v>
      </c>
      <c r="G22" s="71">
        <v>9.7500000000000003E-2</v>
      </c>
    </row>
    <row r="23" spans="1:7" ht="19.8" customHeight="1">
      <c r="A23" s="63"/>
      <c r="B23" s="67" t="s">
        <v>1032</v>
      </c>
      <c r="C23" s="60"/>
      <c r="D23" s="61"/>
      <c r="E23" s="61"/>
      <c r="F23" s="61"/>
      <c r="G23" s="62"/>
    </row>
    <row r="24" spans="1:7" ht="19.95" customHeight="1">
      <c r="A24" s="46" t="s">
        <v>1001</v>
      </c>
      <c r="B24" s="48" t="s">
        <v>75</v>
      </c>
      <c r="C24" s="65">
        <v>2.499999999998E-2</v>
      </c>
      <c r="D24" s="66">
        <v>2.4999999999970001E-2</v>
      </c>
      <c r="E24" s="66">
        <v>2.4999999999967E-2</v>
      </c>
      <c r="F24" s="66">
        <v>2.4999999999988001E-2</v>
      </c>
      <c r="G24" s="66">
        <v>2.4999999999991002E-2</v>
      </c>
    </row>
    <row r="25" spans="1:7" ht="40.200000000000003" customHeight="1">
      <c r="A25" s="46" t="s">
        <v>49</v>
      </c>
      <c r="B25" s="48" t="s">
        <v>76</v>
      </c>
      <c r="C25" s="65">
        <v>0</v>
      </c>
      <c r="D25" s="66">
        <v>0</v>
      </c>
      <c r="E25" s="66">
        <v>0</v>
      </c>
      <c r="F25" s="66">
        <v>0</v>
      </c>
      <c r="G25" s="66">
        <v>0</v>
      </c>
    </row>
    <row r="26" spans="1:7" ht="19.95" customHeight="1">
      <c r="A26" s="46" t="s">
        <v>1002</v>
      </c>
      <c r="B26" s="48" t="s">
        <v>77</v>
      </c>
      <c r="C26" s="65">
        <v>7.0471094102699996E-3</v>
      </c>
      <c r="D26" s="66">
        <v>7.1892690999429999E-3</v>
      </c>
      <c r="E26" s="66">
        <v>7.1467472598289996E-3</v>
      </c>
      <c r="F26" s="66">
        <v>6.8752021277279996E-3</v>
      </c>
      <c r="G26" s="66">
        <v>6.9680104163420001E-3</v>
      </c>
    </row>
    <row r="27" spans="1:7" ht="19.95" customHeight="1">
      <c r="A27" s="46" t="s">
        <v>78</v>
      </c>
      <c r="B27" s="48" t="s">
        <v>79</v>
      </c>
      <c r="C27" s="65">
        <v>1.0000000000005E-2</v>
      </c>
      <c r="D27" s="66">
        <v>1.0000000000015E-2</v>
      </c>
      <c r="E27" s="66">
        <v>9.9999999999729992E-3</v>
      </c>
      <c r="F27" s="66">
        <v>1.0000000000022E-2</v>
      </c>
      <c r="G27" s="66">
        <v>1.0000000000024E-2</v>
      </c>
    </row>
    <row r="28" spans="1:7" ht="19.95" customHeight="1">
      <c r="A28" s="46" t="s">
        <v>1003</v>
      </c>
      <c r="B28" s="48" t="s">
        <v>80</v>
      </c>
      <c r="C28" s="65">
        <v>0</v>
      </c>
      <c r="D28" s="66">
        <v>0</v>
      </c>
      <c r="E28" s="66">
        <v>0</v>
      </c>
      <c r="F28" s="66">
        <v>0</v>
      </c>
      <c r="G28" s="66">
        <v>0</v>
      </c>
    </row>
    <row r="29" spans="1:7" ht="19.95" customHeight="1">
      <c r="A29" s="46" t="s">
        <v>81</v>
      </c>
      <c r="B29" s="48" t="s">
        <v>1033</v>
      </c>
      <c r="C29" s="65">
        <v>1.4999999999975E-2</v>
      </c>
      <c r="D29" s="66">
        <v>1.5000000000021999E-2</v>
      </c>
      <c r="E29" s="66">
        <v>1.2499999999984E-2</v>
      </c>
      <c r="F29" s="66">
        <v>1.2499999999994E-2</v>
      </c>
      <c r="G29" s="66">
        <v>1.2500000000029999E-2</v>
      </c>
    </row>
    <row r="30" spans="1:7" ht="19.95" customHeight="1">
      <c r="A30" s="46" t="s">
        <v>1004</v>
      </c>
      <c r="B30" s="48" t="s">
        <v>82</v>
      </c>
      <c r="C30" s="65">
        <v>5.7047109410231001E-2</v>
      </c>
      <c r="D30" s="66">
        <v>5.7189269099949001E-2</v>
      </c>
      <c r="E30" s="66">
        <v>5.4646747259752999E-2</v>
      </c>
      <c r="F30" s="66">
        <v>5.4375202127732003E-2</v>
      </c>
      <c r="G30" s="66">
        <v>5.4468010416386999E-2</v>
      </c>
    </row>
    <row r="31" spans="1:7" ht="19.95" customHeight="1">
      <c r="A31" s="46" t="s">
        <v>83</v>
      </c>
      <c r="B31" s="48" t="s">
        <v>84</v>
      </c>
      <c r="C31" s="65">
        <v>0.15604699999999999</v>
      </c>
      <c r="D31" s="66">
        <v>0.15618899999999999</v>
      </c>
      <c r="E31" s="66">
        <v>0.152142</v>
      </c>
      <c r="F31" s="66">
        <v>0.15187500000000001</v>
      </c>
      <c r="G31" s="66">
        <v>0.15196799999999999</v>
      </c>
    </row>
    <row r="32" spans="1:7" ht="27.75" customHeight="1">
      <c r="A32" s="46" t="s">
        <v>1005</v>
      </c>
      <c r="B32" s="48" t="s">
        <v>85</v>
      </c>
      <c r="C32" s="73">
        <v>9.7847507414285995E-2</v>
      </c>
      <c r="D32" s="74">
        <v>9.2832547319461001E-2</v>
      </c>
      <c r="E32" s="74">
        <v>0.10087496840660901</v>
      </c>
      <c r="F32" s="74">
        <v>8.8804708103308996E-2</v>
      </c>
      <c r="G32" s="74">
        <v>9.2240776313250006E-2</v>
      </c>
    </row>
    <row r="33" spans="1:7" ht="19.8" customHeight="1">
      <c r="A33" s="63"/>
      <c r="B33" s="59" t="s">
        <v>86</v>
      </c>
      <c r="C33" s="60"/>
      <c r="D33" s="61"/>
      <c r="E33" s="61"/>
      <c r="F33" s="61"/>
      <c r="G33" s="62"/>
    </row>
    <row r="34" spans="1:7" ht="19.95" customHeight="1">
      <c r="A34" s="46" t="s">
        <v>1006</v>
      </c>
      <c r="B34" s="48" t="s">
        <v>1034</v>
      </c>
      <c r="C34" s="747">
        <v>366704.34666237002</v>
      </c>
      <c r="D34" s="747">
        <v>364900.36060621002</v>
      </c>
      <c r="E34" s="747">
        <v>358716.37866955</v>
      </c>
      <c r="F34" s="747">
        <v>359191.8613255099</v>
      </c>
      <c r="G34" s="747">
        <v>366824.66068078997</v>
      </c>
    </row>
    <row r="35" spans="1:7" ht="19.95" customHeight="1">
      <c r="A35" s="46" t="s">
        <v>1007</v>
      </c>
      <c r="B35" s="48" t="s">
        <v>1035</v>
      </c>
      <c r="C35" s="66">
        <v>7.2043857907452005E-2</v>
      </c>
      <c r="D35" s="66">
        <v>6.8387665892829005E-2</v>
      </c>
      <c r="E35" s="66">
        <v>7.0682191135564995E-2</v>
      </c>
      <c r="F35" s="66">
        <v>6.6321788339559568E-2</v>
      </c>
      <c r="G35" s="66">
        <v>6.6214635151416998E-2</v>
      </c>
    </row>
    <row r="36" spans="1:7" ht="19.8" customHeight="1">
      <c r="A36" s="63"/>
      <c r="B36" s="67" t="s">
        <v>87</v>
      </c>
      <c r="C36" s="60"/>
      <c r="D36" s="61"/>
      <c r="E36" s="61"/>
      <c r="F36" s="61"/>
      <c r="G36" s="62"/>
    </row>
    <row r="37" spans="1:7" ht="28.95" customHeight="1">
      <c r="A37" s="46" t="s">
        <v>88</v>
      </c>
      <c r="B37" s="48" t="s">
        <v>1036</v>
      </c>
      <c r="C37" s="65">
        <v>0</v>
      </c>
      <c r="D37" s="66">
        <v>0</v>
      </c>
      <c r="E37" s="66">
        <v>0</v>
      </c>
      <c r="F37" s="66">
        <v>0</v>
      </c>
      <c r="G37" s="66">
        <v>0</v>
      </c>
    </row>
    <row r="38" spans="1:7" ht="19.95" customHeight="1">
      <c r="A38" s="46" t="s">
        <v>89</v>
      </c>
      <c r="B38" s="75" t="s">
        <v>1030</v>
      </c>
      <c r="C38" s="65">
        <v>0</v>
      </c>
      <c r="D38" s="66">
        <v>0</v>
      </c>
      <c r="E38" s="66">
        <v>0</v>
      </c>
      <c r="F38" s="66">
        <v>0</v>
      </c>
      <c r="G38" s="66">
        <v>0</v>
      </c>
    </row>
    <row r="39" spans="1:7" ht="19.95" customHeight="1">
      <c r="A39" s="46" t="s">
        <v>90</v>
      </c>
      <c r="B39" s="48" t="s">
        <v>1037</v>
      </c>
      <c r="C39" s="65">
        <v>0.03</v>
      </c>
      <c r="D39" s="66">
        <v>0.03</v>
      </c>
      <c r="E39" s="66">
        <v>0.03</v>
      </c>
      <c r="F39" s="66">
        <v>0.03</v>
      </c>
      <c r="G39" s="66">
        <v>0.03</v>
      </c>
    </row>
    <row r="40" spans="1:7" ht="19.8" customHeight="1">
      <c r="A40" s="76"/>
      <c r="B40" s="67" t="s">
        <v>1038</v>
      </c>
      <c r="C40" s="77"/>
      <c r="D40" s="78"/>
      <c r="E40" s="78"/>
      <c r="F40" s="78"/>
      <c r="G40" s="79"/>
    </row>
    <row r="41" spans="1:7" ht="19.95" customHeight="1">
      <c r="A41" s="46" t="s">
        <v>92</v>
      </c>
      <c r="B41" s="48" t="s">
        <v>1039</v>
      </c>
      <c r="C41" s="65">
        <v>0</v>
      </c>
      <c r="D41" s="66">
        <v>0</v>
      </c>
      <c r="E41" s="66">
        <v>0</v>
      </c>
      <c r="F41" s="66">
        <v>0</v>
      </c>
      <c r="G41" s="66">
        <v>0</v>
      </c>
    </row>
    <row r="42" spans="1:7" ht="19.95" customHeight="1">
      <c r="A42" s="46" t="s">
        <v>93</v>
      </c>
      <c r="B42" s="80" t="s">
        <v>94</v>
      </c>
      <c r="C42" s="65">
        <v>0.03</v>
      </c>
      <c r="D42" s="66">
        <v>0.03</v>
      </c>
      <c r="E42" s="66">
        <v>0.03</v>
      </c>
      <c r="F42" s="66">
        <v>0.03</v>
      </c>
      <c r="G42" s="66">
        <v>0.03</v>
      </c>
    </row>
    <row r="43" spans="1:7" ht="19.8" customHeight="1">
      <c r="A43" s="63"/>
      <c r="B43" s="59" t="s">
        <v>95</v>
      </c>
      <c r="C43" s="60"/>
      <c r="D43" s="61"/>
      <c r="E43" s="61"/>
      <c r="F43" s="61"/>
      <c r="G43" s="62"/>
    </row>
    <row r="44" spans="1:7" ht="19.95" customHeight="1">
      <c r="A44" s="46" t="s">
        <v>1008</v>
      </c>
      <c r="B44" s="48" t="s">
        <v>96</v>
      </c>
      <c r="C44" s="743">
        <v>101050.62287683776</v>
      </c>
      <c r="D44" s="732">
        <v>103055.54946374444</v>
      </c>
      <c r="E44" s="732">
        <v>107154.44538764922</v>
      </c>
      <c r="F44" s="732">
        <v>111094.753998737</v>
      </c>
      <c r="G44" s="732">
        <v>103833.69304286799</v>
      </c>
    </row>
    <row r="45" spans="1:7" ht="19.95" customHeight="1">
      <c r="A45" s="46" t="s">
        <v>97</v>
      </c>
      <c r="B45" s="48" t="s">
        <v>98</v>
      </c>
      <c r="C45" s="743">
        <v>100247.30657261559</v>
      </c>
      <c r="D45" s="732">
        <v>103631.28008069014</v>
      </c>
      <c r="E45" s="732">
        <v>104842.16502333495</v>
      </c>
      <c r="F45" s="732">
        <v>105932.32530305993</v>
      </c>
      <c r="G45" s="732">
        <v>109641.82186108312</v>
      </c>
    </row>
    <row r="46" spans="1:7" ht="19.95" customHeight="1">
      <c r="A46" s="46" t="s">
        <v>99</v>
      </c>
      <c r="B46" s="48" t="s">
        <v>100</v>
      </c>
      <c r="C46" s="743">
        <v>26253.545075590835</v>
      </c>
      <c r="D46" s="732">
        <v>27640.925497362499</v>
      </c>
      <c r="E46" s="732">
        <v>29276.898097055706</v>
      </c>
      <c r="F46" s="732">
        <v>31552.238861786376</v>
      </c>
      <c r="G46" s="732">
        <v>32041.761315719745</v>
      </c>
    </row>
    <row r="47" spans="1:7" ht="19.95" customHeight="1">
      <c r="A47" s="46" t="s">
        <v>1009</v>
      </c>
      <c r="B47" s="48" t="s">
        <v>101</v>
      </c>
      <c r="C47" s="743">
        <v>73993.761497024738</v>
      </c>
      <c r="D47" s="732">
        <v>75990.354583327644</v>
      </c>
      <c r="E47" s="732">
        <v>74861.687332999994</v>
      </c>
      <c r="F47" s="732">
        <v>74861.687334000002</v>
      </c>
      <c r="G47" s="732">
        <v>77600.060545363143</v>
      </c>
    </row>
    <row r="48" spans="1:7" ht="19.95" customHeight="1">
      <c r="A48" s="46" t="s">
        <v>1010</v>
      </c>
      <c r="B48" s="48" t="s">
        <v>102</v>
      </c>
      <c r="C48" s="73">
        <v>1.383102099213682</v>
      </c>
      <c r="D48" s="81">
        <v>1.37259938977804</v>
      </c>
      <c r="E48" s="66">
        <v>1.3622918638979782</v>
      </c>
      <c r="F48" s="66">
        <v>1.3454428167901573</v>
      </c>
      <c r="G48" s="66">
        <v>1.3526831987094841</v>
      </c>
    </row>
    <row r="49" spans="1:7" ht="19.8" customHeight="1">
      <c r="A49" s="63"/>
      <c r="B49" s="59" t="s">
        <v>5</v>
      </c>
      <c r="C49" s="60"/>
      <c r="D49" s="61"/>
      <c r="E49" s="61"/>
      <c r="F49" s="61"/>
      <c r="G49" s="62"/>
    </row>
    <row r="50" spans="1:7" ht="19.95" customHeight="1">
      <c r="A50" s="46" t="s">
        <v>1011</v>
      </c>
      <c r="B50" s="48" t="s">
        <v>103</v>
      </c>
      <c r="C50" s="747">
        <v>264622.92886320996</v>
      </c>
      <c r="D50" s="747">
        <v>258719.76848932999</v>
      </c>
      <c r="E50" s="747">
        <v>254024.19903639003</v>
      </c>
      <c r="F50" s="747">
        <v>251819.75662999999</v>
      </c>
      <c r="G50" s="747">
        <v>255516.710617</v>
      </c>
    </row>
    <row r="51" spans="1:7" ht="19.95" customHeight="1">
      <c r="A51" s="46" t="s">
        <v>1012</v>
      </c>
      <c r="B51" s="48" t="s">
        <v>104</v>
      </c>
      <c r="C51" s="747">
        <v>183148.492783255</v>
      </c>
      <c r="D51" s="747">
        <v>180337.16578450499</v>
      </c>
      <c r="E51" s="747">
        <v>178410.43986086998</v>
      </c>
      <c r="F51" s="747">
        <v>177564.96365200001</v>
      </c>
      <c r="G51" s="747">
        <v>176701.23401700001</v>
      </c>
    </row>
    <row r="52" spans="1:7" ht="19.95" customHeight="1">
      <c r="A52" s="46" t="s">
        <v>1013</v>
      </c>
      <c r="B52" s="48" t="s">
        <v>105</v>
      </c>
      <c r="C52" s="66">
        <v>1.4448545267384629</v>
      </c>
      <c r="D52" s="66">
        <v>1.43464475203347</v>
      </c>
      <c r="E52" s="71">
        <v>1.42381913992527</v>
      </c>
      <c r="F52" s="71">
        <v>1.4181838097502271</v>
      </c>
      <c r="G52" s="71">
        <v>1.446038065543503</v>
      </c>
    </row>
  </sheetData>
  <hyperlinks>
    <hyperlink ref="A1" location="Index!B5" display="&lt;- back" xr:uid="{E6C6A51B-C796-457F-9D95-7AD465C472BD}"/>
  </hyperlinks>
  <pageMargins left="0.7" right="0.7" top="0.75" bottom="0.75" header="0.3" footer="0.3"/>
  <pageSetup paperSize="9" orientation="portrait" horizontalDpi="200" verticalDpi="200"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5C402D-5735-44D0-B50D-542F4AE4F075}">
  <dimension ref="A1:R67"/>
  <sheetViews>
    <sheetView zoomScale="70" zoomScaleNormal="70" workbookViewId="0"/>
  </sheetViews>
  <sheetFormatPr defaultColWidth="8.88671875" defaultRowHeight="13.2"/>
  <cols>
    <col min="1" max="1" width="9" style="303" customWidth="1"/>
    <col min="2" max="2" width="79.88671875" style="303" customWidth="1"/>
    <col min="3" max="3" width="21.5546875" style="303" customWidth="1"/>
    <col min="4" max="4" width="27" style="303" bestFit="1" customWidth="1"/>
    <col min="5" max="12" width="21.5546875" style="303" customWidth="1"/>
    <col min="13" max="13" width="25" style="303" customWidth="1"/>
    <col min="14" max="17" width="21" style="303" customWidth="1"/>
    <col min="18" max="18" width="17.33203125" style="303" bestFit="1" customWidth="1"/>
    <col min="19" max="16384" width="8.88671875" style="303"/>
  </cols>
  <sheetData>
    <row r="1" spans="1:18">
      <c r="A1" s="38" t="s">
        <v>991</v>
      </c>
    </row>
    <row r="3" spans="1:18" ht="17.399999999999999">
      <c r="A3" s="83" t="s">
        <v>783</v>
      </c>
    </row>
    <row r="4" spans="1:18" ht="13.8">
      <c r="B4" s="512"/>
    </row>
    <row r="5" spans="1:18" ht="13.8">
      <c r="B5" s="512"/>
      <c r="R5" s="43" t="s">
        <v>993</v>
      </c>
    </row>
    <row r="6" spans="1:18" ht="15" customHeight="1">
      <c r="B6" s="513" t="s">
        <v>801</v>
      </c>
      <c r="C6" s="514" t="s">
        <v>58</v>
      </c>
      <c r="D6" s="514" t="s">
        <v>57</v>
      </c>
      <c r="E6" s="514" t="s">
        <v>56</v>
      </c>
      <c r="F6" s="514" t="s">
        <v>59</v>
      </c>
      <c r="G6" s="514" t="s">
        <v>60</v>
      </c>
      <c r="H6" s="514" t="s">
        <v>107</v>
      </c>
      <c r="I6" s="514" t="s">
        <v>108</v>
      </c>
      <c r="J6" s="514" t="s">
        <v>109</v>
      </c>
      <c r="K6" s="514" t="s">
        <v>196</v>
      </c>
      <c r="L6" s="514" t="s">
        <v>197</v>
      </c>
      <c r="M6" s="514" t="s">
        <v>198</v>
      </c>
      <c r="N6" s="514" t="s">
        <v>199</v>
      </c>
      <c r="O6" s="514" t="s">
        <v>200</v>
      </c>
      <c r="P6" s="514" t="s">
        <v>403</v>
      </c>
      <c r="Q6" s="514" t="s">
        <v>404</v>
      </c>
      <c r="R6" s="514" t="s">
        <v>529</v>
      </c>
    </row>
    <row r="7" spans="1:18" ht="76.5" customHeight="1">
      <c r="B7" s="515"/>
      <c r="C7" s="1044" t="s">
        <v>802</v>
      </c>
      <c r="D7" s="1045"/>
      <c r="E7" s="1045"/>
      <c r="F7" s="1045"/>
      <c r="G7" s="1046"/>
      <c r="H7" s="1044" t="s">
        <v>803</v>
      </c>
      <c r="I7" s="1045"/>
      <c r="J7" s="1046"/>
      <c r="K7" s="1044" t="s">
        <v>804</v>
      </c>
      <c r="L7" s="1046"/>
      <c r="M7" s="953" t="s">
        <v>805</v>
      </c>
      <c r="N7" s="953" t="s">
        <v>806</v>
      </c>
      <c r="O7" s="953" t="s">
        <v>807</v>
      </c>
      <c r="P7" s="953" t="s">
        <v>808</v>
      </c>
      <c r="Q7" s="953" t="s">
        <v>809</v>
      </c>
      <c r="R7" s="953" t="s">
        <v>810</v>
      </c>
    </row>
    <row r="8" spans="1:18" ht="105.6">
      <c r="B8" s="515"/>
      <c r="C8" s="516"/>
      <c r="D8" s="411" t="s">
        <v>811</v>
      </c>
      <c r="E8" s="411" t="s">
        <v>812</v>
      </c>
      <c r="F8" s="517" t="s">
        <v>813</v>
      </c>
      <c r="G8" s="517" t="s">
        <v>814</v>
      </c>
      <c r="H8" s="518"/>
      <c r="I8" s="411" t="s">
        <v>815</v>
      </c>
      <c r="J8" s="411" t="s">
        <v>814</v>
      </c>
      <c r="K8" s="519"/>
      <c r="L8" s="316" t="s">
        <v>816</v>
      </c>
      <c r="M8" s="954"/>
      <c r="N8" s="954"/>
      <c r="O8" s="954"/>
      <c r="P8" s="954"/>
      <c r="Q8" s="954"/>
      <c r="R8" s="954"/>
    </row>
    <row r="9" spans="1:18">
      <c r="A9" s="526">
        <v>1</v>
      </c>
      <c r="B9" s="520" t="s">
        <v>817</v>
      </c>
      <c r="C9" s="650">
        <f>C10+C11+C17+C42+C47+C48+C52+C53+C59+C60</f>
        <v>92567.684246243065</v>
      </c>
      <c r="D9" s="650">
        <f t="shared" ref="D9:Q9" si="0">D10+D11+D17+D42+D47+D48+D52+D53+D59+D60</f>
        <v>0</v>
      </c>
      <c r="E9" s="650">
        <f t="shared" si="0"/>
        <v>1293.9822980076517</v>
      </c>
      <c r="F9" s="650">
        <f t="shared" si="0"/>
        <v>19729.26123874266</v>
      </c>
      <c r="G9" s="650">
        <f t="shared" si="0"/>
        <v>2772.5792780330066</v>
      </c>
      <c r="H9" s="650">
        <f t="shared" si="0"/>
        <v>-2125.4607634899999</v>
      </c>
      <c r="I9" s="650">
        <f t="shared" si="0"/>
        <v>-772.36003352000012</v>
      </c>
      <c r="J9" s="650">
        <f t="shared" si="0"/>
        <v>-1147.74232889</v>
      </c>
      <c r="K9" s="650">
        <f t="shared" si="0"/>
        <v>24543284.995548081</v>
      </c>
      <c r="L9" s="650">
        <f t="shared" si="0"/>
        <v>14463692.17895278</v>
      </c>
      <c r="M9" s="796">
        <v>0.1361065491990722</v>
      </c>
      <c r="N9" s="650">
        <f t="shared" si="0"/>
        <v>48238.531874758628</v>
      </c>
      <c r="O9" s="650">
        <f t="shared" si="0"/>
        <v>15981.079215234609</v>
      </c>
      <c r="P9" s="650">
        <f t="shared" si="0"/>
        <v>12663.527648619664</v>
      </c>
      <c r="Q9" s="650">
        <f t="shared" si="0"/>
        <v>15684.54550763017</v>
      </c>
      <c r="R9" s="652">
        <v>7.1293751153308298</v>
      </c>
    </row>
    <row r="10" spans="1:18">
      <c r="A10" s="526">
        <v>2</v>
      </c>
      <c r="B10" s="700" t="s">
        <v>1443</v>
      </c>
      <c r="C10" s="652">
        <v>1860.2575200647036</v>
      </c>
      <c r="D10" s="652">
        <v>0</v>
      </c>
      <c r="E10" s="652">
        <v>2.6287227840840002</v>
      </c>
      <c r="F10" s="652">
        <v>248.40071923829871</v>
      </c>
      <c r="G10" s="652">
        <v>85.655048644329938</v>
      </c>
      <c r="H10" s="652">
        <v>-69.563928110000006</v>
      </c>
      <c r="I10" s="652">
        <v>-14.432750390000001</v>
      </c>
      <c r="J10" s="652">
        <v>-43.768665729999995</v>
      </c>
      <c r="K10" s="652">
        <v>688899.76596623717</v>
      </c>
      <c r="L10" s="652">
        <v>0</v>
      </c>
      <c r="M10" s="797">
        <v>4.1479867185553951E-2</v>
      </c>
      <c r="N10" s="652">
        <v>987.51220145309173</v>
      </c>
      <c r="O10" s="652">
        <v>516.63682732565064</v>
      </c>
      <c r="P10" s="652">
        <v>242.1979478565722</v>
      </c>
      <c r="Q10" s="652">
        <v>113.91054342938901</v>
      </c>
      <c r="R10" s="652">
        <v>5.8563984169486094</v>
      </c>
    </row>
    <row r="11" spans="1:18">
      <c r="A11" s="526">
        <v>3</v>
      </c>
      <c r="B11" s="700" t="s">
        <v>1444</v>
      </c>
      <c r="C11" s="652">
        <v>659.70510280368069</v>
      </c>
      <c r="D11" s="652">
        <v>0</v>
      </c>
      <c r="E11" s="652">
        <v>6.033323362050095</v>
      </c>
      <c r="F11" s="652">
        <v>91.270131050016602</v>
      </c>
      <c r="G11" s="652">
        <v>4.7969273188344577</v>
      </c>
      <c r="H11" s="652">
        <v>-6.7885128400000001</v>
      </c>
      <c r="I11" s="652">
        <v>-4.1613498600000005</v>
      </c>
      <c r="J11" s="652">
        <v>-1.8605924700000001</v>
      </c>
      <c r="K11" s="652">
        <v>1282987.0234076816</v>
      </c>
      <c r="L11" s="652">
        <v>814106.90380889818</v>
      </c>
      <c r="M11" s="797">
        <v>0.49163082086801985</v>
      </c>
      <c r="N11" s="652">
        <v>526.735886914552</v>
      </c>
      <c r="O11" s="652">
        <v>45.033083250003017</v>
      </c>
      <c r="P11" s="652">
        <v>41.9136723732896</v>
      </c>
      <c r="Q11" s="652">
        <v>46.022460265836031</v>
      </c>
      <c r="R11" s="652">
        <v>2.4311916609644602</v>
      </c>
    </row>
    <row r="12" spans="1:18">
      <c r="A12" s="526">
        <v>4</v>
      </c>
      <c r="B12" s="701" t="s">
        <v>1445</v>
      </c>
      <c r="C12" s="652">
        <v>2.346687778813791</v>
      </c>
      <c r="D12" s="652">
        <v>0</v>
      </c>
      <c r="E12" s="652">
        <v>0</v>
      </c>
      <c r="F12" s="652">
        <v>2.0836866988137905</v>
      </c>
      <c r="G12" s="652">
        <v>9.8499999999999989E-6</v>
      </c>
      <c r="H12" s="652">
        <v>-0.25952459</v>
      </c>
      <c r="I12" s="652">
        <v>-0.25932018000000001</v>
      </c>
      <c r="J12" s="652">
        <v>-9.8499999999999989E-6</v>
      </c>
      <c r="K12" s="652">
        <v>1432.8803855371302</v>
      </c>
      <c r="L12" s="652">
        <v>730.89053431564002</v>
      </c>
      <c r="M12" s="797">
        <v>0</v>
      </c>
      <c r="N12" s="652">
        <v>2.3329386049632599</v>
      </c>
      <c r="O12" s="652">
        <v>0</v>
      </c>
      <c r="P12" s="652">
        <v>0</v>
      </c>
      <c r="Q12" s="652">
        <v>1.37491738505308E-2</v>
      </c>
      <c r="R12" s="652">
        <v>4.3603235901781101</v>
      </c>
    </row>
    <row r="13" spans="1:18">
      <c r="A13" s="526">
        <v>5</v>
      </c>
      <c r="B13" s="701" t="s">
        <v>1446</v>
      </c>
      <c r="C13" s="652">
        <v>453.67482348854509</v>
      </c>
      <c r="D13" s="652">
        <v>0</v>
      </c>
      <c r="E13" s="652">
        <v>6.0295577237771587</v>
      </c>
      <c r="F13" s="652">
        <v>5.1530620228370401</v>
      </c>
      <c r="G13" s="652">
        <v>1.2884226299999999</v>
      </c>
      <c r="H13" s="652">
        <v>-1.8333790400000001</v>
      </c>
      <c r="I13" s="652">
        <v>-0.11868176</v>
      </c>
      <c r="J13" s="652">
        <v>-1.32432047</v>
      </c>
      <c r="K13" s="652">
        <v>931607.08632871637</v>
      </c>
      <c r="L13" s="652">
        <v>766183.35049226577</v>
      </c>
      <c r="M13" s="797">
        <v>0.68725270253910475</v>
      </c>
      <c r="N13" s="652">
        <v>416.48668447957903</v>
      </c>
      <c r="O13" s="652">
        <v>0</v>
      </c>
      <c r="P13" s="652">
        <v>13.29582742</v>
      </c>
      <c r="Q13" s="652">
        <v>23.892311588966002</v>
      </c>
      <c r="R13" s="652">
        <v>1.5565215131942898</v>
      </c>
    </row>
    <row r="14" spans="1:18">
      <c r="A14" s="526">
        <v>6</v>
      </c>
      <c r="B14" s="701" t="s">
        <v>1447</v>
      </c>
      <c r="C14" s="652">
        <v>3.5823572457433772</v>
      </c>
      <c r="D14" s="652">
        <v>0</v>
      </c>
      <c r="E14" s="652">
        <v>0</v>
      </c>
      <c r="F14" s="652">
        <v>2.6508456859540384</v>
      </c>
      <c r="G14" s="652">
        <v>4.7322037781755602E-2</v>
      </c>
      <c r="H14" s="652">
        <v>-8.4903210000000298E-2</v>
      </c>
      <c r="I14" s="652">
        <v>-2.9766080000000299E-2</v>
      </c>
      <c r="J14" s="652">
        <v>-3.2451569999999999E-2</v>
      </c>
      <c r="K14" s="652">
        <v>1182.31422621556</v>
      </c>
      <c r="L14" s="652">
        <v>424.06448726396002</v>
      </c>
      <c r="M14" s="797">
        <v>0</v>
      </c>
      <c r="N14" s="652">
        <v>1.6321004931417689</v>
      </c>
      <c r="O14" s="652">
        <v>2.4699616807916401E-2</v>
      </c>
      <c r="P14" s="652">
        <v>0</v>
      </c>
      <c r="Q14" s="652">
        <v>1.9255571357936916</v>
      </c>
      <c r="R14" s="652">
        <v>2.4234668734086697</v>
      </c>
    </row>
    <row r="15" spans="1:18">
      <c r="A15" s="526">
        <v>7</v>
      </c>
      <c r="B15" s="701" t="s">
        <v>1448</v>
      </c>
      <c r="C15" s="652">
        <v>168.48417563537112</v>
      </c>
      <c r="D15" s="652">
        <v>0</v>
      </c>
      <c r="E15" s="652">
        <v>7.7006379600000005E-4</v>
      </c>
      <c r="F15" s="652">
        <v>70.795800616316569</v>
      </c>
      <c r="G15" s="652">
        <v>2.3119205412778423</v>
      </c>
      <c r="H15" s="652">
        <v>-4.5163263499999999</v>
      </c>
      <c r="I15" s="652">
        <v>-3.69479662</v>
      </c>
      <c r="J15" s="652">
        <v>-0.48503590000000002</v>
      </c>
      <c r="K15" s="652">
        <v>75313.915130753783</v>
      </c>
      <c r="L15" s="652">
        <v>33535.738000432139</v>
      </c>
      <c r="M15" s="797">
        <v>6.765675971357514E-2</v>
      </c>
      <c r="N15" s="652">
        <v>85.599841823445828</v>
      </c>
      <c r="O15" s="652">
        <v>44.273362923195101</v>
      </c>
      <c r="P15" s="652">
        <v>27.788040183289599</v>
      </c>
      <c r="Q15" s="652">
        <v>10.822930705440601</v>
      </c>
      <c r="R15" s="652">
        <v>5.6330064223632901</v>
      </c>
    </row>
    <row r="16" spans="1:18">
      <c r="A16" s="526">
        <v>8</v>
      </c>
      <c r="B16" s="701" t="s">
        <v>1449</v>
      </c>
      <c r="C16" s="652">
        <v>31.61705865520732</v>
      </c>
      <c r="D16" s="652">
        <v>0</v>
      </c>
      <c r="E16" s="652">
        <v>2.9955744769361225E-3</v>
      </c>
      <c r="F16" s="652">
        <v>10.586736026095151</v>
      </c>
      <c r="G16" s="652">
        <v>1.1492522597748605</v>
      </c>
      <c r="H16" s="652">
        <v>-9.4379650000000204E-2</v>
      </c>
      <c r="I16" s="652">
        <v>-5.8785219999999999E-2</v>
      </c>
      <c r="J16" s="652">
        <v>-1.8774680000000002E-2</v>
      </c>
      <c r="K16" s="652">
        <v>273450.8273364589</v>
      </c>
      <c r="L16" s="652">
        <v>13232.86029462071</v>
      </c>
      <c r="M16" s="797">
        <v>3.5669648811356307E-2</v>
      </c>
      <c r="N16" s="652">
        <v>20.68432151342212</v>
      </c>
      <c r="O16" s="652">
        <v>0.73502070999999991</v>
      </c>
      <c r="P16" s="652">
        <v>0.82980476999999997</v>
      </c>
      <c r="Q16" s="652">
        <v>9.3679116617852003</v>
      </c>
      <c r="R16" s="652">
        <v>4.9762437592015498</v>
      </c>
    </row>
    <row r="17" spans="1:18">
      <c r="A17" s="526">
        <v>9</v>
      </c>
      <c r="B17" s="700" t="s">
        <v>1450</v>
      </c>
      <c r="C17" s="652">
        <v>19641.58619393922</v>
      </c>
      <c r="D17" s="652">
        <v>0</v>
      </c>
      <c r="E17" s="652">
        <v>483.15031258561947</v>
      </c>
      <c r="F17" s="652">
        <v>3405.0960714094081</v>
      </c>
      <c r="G17" s="652">
        <v>614.22864684396802</v>
      </c>
      <c r="H17" s="652">
        <v>-419.57900310999992</v>
      </c>
      <c r="I17" s="652">
        <v>-131.13272351000003</v>
      </c>
      <c r="J17" s="652">
        <v>-252.19554360000004</v>
      </c>
      <c r="K17" s="652">
        <v>14547740.808601962</v>
      </c>
      <c r="L17" s="652">
        <v>10978560.266739372</v>
      </c>
      <c r="M17" s="797">
        <v>0.26799825004966599</v>
      </c>
      <c r="N17" s="652">
        <v>11611.581916067269</v>
      </c>
      <c r="O17" s="652">
        <v>4042.3893507649523</v>
      </c>
      <c r="P17" s="652">
        <v>939.53208979816259</v>
      </c>
      <c r="Q17" s="652">
        <v>3048.082837308842</v>
      </c>
      <c r="R17" s="652">
        <v>4.1134957678267297</v>
      </c>
    </row>
    <row r="18" spans="1:18">
      <c r="A18" s="526">
        <v>10</v>
      </c>
      <c r="B18" s="701" t="s">
        <v>1451</v>
      </c>
      <c r="C18" s="652">
        <v>2172.9088310527441</v>
      </c>
      <c r="D18" s="652">
        <v>0</v>
      </c>
      <c r="E18" s="652">
        <v>0.93449779029954649</v>
      </c>
      <c r="F18" s="652">
        <v>257.88628794964751</v>
      </c>
      <c r="G18" s="652">
        <v>44.514224483267625</v>
      </c>
      <c r="H18" s="652">
        <v>-39.55244999</v>
      </c>
      <c r="I18" s="652">
        <v>-11.53549312</v>
      </c>
      <c r="J18" s="652">
        <v>-19.820240600000002</v>
      </c>
      <c r="K18" s="652">
        <v>1800447.0565384561</v>
      </c>
      <c r="L18" s="652">
        <v>1578580.8449484124</v>
      </c>
      <c r="M18" s="797">
        <v>0.20923672143045702</v>
      </c>
      <c r="N18" s="652">
        <v>1297.2337915389996</v>
      </c>
      <c r="O18" s="652">
        <v>450.14572824789059</v>
      </c>
      <c r="P18" s="652">
        <v>172.18418819301823</v>
      </c>
      <c r="Q18" s="652">
        <v>253.34512307283569</v>
      </c>
      <c r="R18" s="652">
        <v>4.2838886772645699</v>
      </c>
    </row>
    <row r="19" spans="1:18">
      <c r="A19" s="526">
        <v>11</v>
      </c>
      <c r="B19" s="701" t="s">
        <v>1452</v>
      </c>
      <c r="C19" s="652">
        <v>595.93532241027083</v>
      </c>
      <c r="D19" s="652">
        <v>0</v>
      </c>
      <c r="E19" s="652">
        <v>0</v>
      </c>
      <c r="F19" s="652">
        <v>65.603008282132507</v>
      </c>
      <c r="G19" s="652">
        <v>6.9579500570822272</v>
      </c>
      <c r="H19" s="652">
        <v>-6.36001291</v>
      </c>
      <c r="I19" s="652">
        <v>-1.6389941799999999</v>
      </c>
      <c r="J19" s="652">
        <v>-2.4940754100000002</v>
      </c>
      <c r="K19" s="652">
        <v>212706.397877007</v>
      </c>
      <c r="L19" s="652">
        <v>174758.49235231234</v>
      </c>
      <c r="M19" s="797">
        <v>0.32048195933832185</v>
      </c>
      <c r="N19" s="652">
        <v>448.05213389117813</v>
      </c>
      <c r="O19" s="652">
        <v>57.913508064952708</v>
      </c>
      <c r="P19" s="652">
        <v>33.307711487501749</v>
      </c>
      <c r="Q19" s="652">
        <v>56.661968966638227</v>
      </c>
      <c r="R19" s="652">
        <v>4.1861723926613204</v>
      </c>
    </row>
    <row r="20" spans="1:18">
      <c r="A20" s="526">
        <v>12</v>
      </c>
      <c r="B20" s="701" t="s">
        <v>1453</v>
      </c>
      <c r="C20" s="652">
        <v>10.416723276723651</v>
      </c>
      <c r="D20" s="652">
        <v>0</v>
      </c>
      <c r="E20" s="652">
        <v>0</v>
      </c>
      <c r="F20" s="652">
        <v>5.1031768028999996E-5</v>
      </c>
      <c r="G20" s="652">
        <v>0.386030794203022</v>
      </c>
      <c r="H20" s="652">
        <v>-0.34218407000000001</v>
      </c>
      <c r="I20" s="652">
        <v>-5.9699999999999996E-6</v>
      </c>
      <c r="J20" s="652">
        <v>-0.31807184000000005</v>
      </c>
      <c r="K20" s="652">
        <v>3082.2648648587901</v>
      </c>
      <c r="L20" s="652">
        <v>2115.7501906689599</v>
      </c>
      <c r="M20" s="797">
        <v>0</v>
      </c>
      <c r="N20" s="652">
        <v>1.0416936700000001</v>
      </c>
      <c r="O20" s="652">
        <v>0</v>
      </c>
      <c r="P20" s="652">
        <v>0</v>
      </c>
      <c r="Q20" s="652">
        <v>9.3750296067236505</v>
      </c>
      <c r="R20" s="652">
        <v>0.15291457866769101</v>
      </c>
    </row>
    <row r="21" spans="1:18">
      <c r="A21" s="526">
        <v>13</v>
      </c>
      <c r="B21" s="701" t="s">
        <v>1454</v>
      </c>
      <c r="C21" s="652">
        <v>387.17977238053652</v>
      </c>
      <c r="D21" s="652">
        <v>0</v>
      </c>
      <c r="E21" s="652">
        <v>6.2203776029999998E-2</v>
      </c>
      <c r="F21" s="652">
        <v>45.677135499068925</v>
      </c>
      <c r="G21" s="652">
        <v>15.236739833464608</v>
      </c>
      <c r="H21" s="652">
        <v>-6.4813288499999997</v>
      </c>
      <c r="I21" s="652">
        <v>-1.15248372</v>
      </c>
      <c r="J21" s="652">
        <v>-4.3565089100000005</v>
      </c>
      <c r="K21" s="652">
        <v>272710.51750015887</v>
      </c>
      <c r="L21" s="652">
        <v>170951.29181424502</v>
      </c>
      <c r="M21" s="797">
        <v>0.67240752965356976</v>
      </c>
      <c r="N21" s="652">
        <v>259.95216748425514</v>
      </c>
      <c r="O21" s="652">
        <v>22.34497967682</v>
      </c>
      <c r="P21" s="652">
        <v>4.3125329944297297</v>
      </c>
      <c r="Q21" s="652">
        <v>100.5700922250316</v>
      </c>
      <c r="R21" s="652">
        <v>3.7409642160448904</v>
      </c>
    </row>
    <row r="22" spans="1:18">
      <c r="A22" s="526">
        <v>14</v>
      </c>
      <c r="B22" s="701" t="s">
        <v>1455</v>
      </c>
      <c r="C22" s="652">
        <v>117.35480448027042</v>
      </c>
      <c r="D22" s="652">
        <v>0</v>
      </c>
      <c r="E22" s="652">
        <v>0</v>
      </c>
      <c r="F22" s="652">
        <v>20.879842408056945</v>
      </c>
      <c r="G22" s="652">
        <v>10.8851417806173</v>
      </c>
      <c r="H22" s="652">
        <v>-4.5229253200000006</v>
      </c>
      <c r="I22" s="652">
        <v>-1.6427020400000001</v>
      </c>
      <c r="J22" s="652">
        <v>-2.6127800800000003</v>
      </c>
      <c r="K22" s="652">
        <v>43726.805269153549</v>
      </c>
      <c r="L22" s="652">
        <v>33342.908758963618</v>
      </c>
      <c r="M22" s="797">
        <v>0.19060643507024982</v>
      </c>
      <c r="N22" s="652">
        <v>64.5265715503553</v>
      </c>
      <c r="O22" s="652">
        <v>23.939967914074582</v>
      </c>
      <c r="P22" s="652">
        <v>16.446423959915847</v>
      </c>
      <c r="Q22" s="652">
        <v>12.441841055924689</v>
      </c>
      <c r="R22" s="652">
        <v>5.3414712867420198</v>
      </c>
    </row>
    <row r="23" spans="1:18">
      <c r="A23" s="526">
        <v>15</v>
      </c>
      <c r="B23" s="701" t="s">
        <v>1456</v>
      </c>
      <c r="C23" s="652">
        <v>60.70318394541691</v>
      </c>
      <c r="D23" s="652">
        <v>0</v>
      </c>
      <c r="E23" s="652">
        <v>0</v>
      </c>
      <c r="F23" s="652">
        <v>9.8912180411191546</v>
      </c>
      <c r="G23" s="652">
        <v>16.03754667944597</v>
      </c>
      <c r="H23" s="652">
        <v>-7.5584980700000006</v>
      </c>
      <c r="I23" s="652">
        <v>-0.39992328000000005</v>
      </c>
      <c r="J23" s="652">
        <v>-7.1161269300000001</v>
      </c>
      <c r="K23" s="652">
        <v>37367.797952207424</v>
      </c>
      <c r="L23" s="652">
        <v>34533.548396429389</v>
      </c>
      <c r="M23" s="797">
        <v>4.9847852930628522E-4</v>
      </c>
      <c r="N23" s="652">
        <v>35.805067850310174</v>
      </c>
      <c r="O23" s="652">
        <v>18.871963948150601</v>
      </c>
      <c r="P23" s="652">
        <v>0.50626798267816397</v>
      </c>
      <c r="Q23" s="652">
        <v>5.5198841642779701</v>
      </c>
      <c r="R23" s="652">
        <v>3.2705462458155803</v>
      </c>
    </row>
    <row r="24" spans="1:18">
      <c r="A24" s="526">
        <v>16</v>
      </c>
      <c r="B24" s="701" t="s">
        <v>1457</v>
      </c>
      <c r="C24" s="652">
        <v>1214.6610811397011</v>
      </c>
      <c r="D24" s="652">
        <v>0</v>
      </c>
      <c r="E24" s="652">
        <v>7.3243870000000008E-6</v>
      </c>
      <c r="F24" s="652">
        <v>288.54768432736199</v>
      </c>
      <c r="G24" s="652">
        <v>28.387987314673538</v>
      </c>
      <c r="H24" s="652">
        <v>-31.900650509999998</v>
      </c>
      <c r="I24" s="652">
        <v>-14.91241758</v>
      </c>
      <c r="J24" s="652">
        <v>-15.35506546</v>
      </c>
      <c r="K24" s="652">
        <v>542052.43065174005</v>
      </c>
      <c r="L24" s="652">
        <v>395601.69552305248</v>
      </c>
      <c r="M24" s="797">
        <v>5.0821651794096E-2</v>
      </c>
      <c r="N24" s="652">
        <v>687.00675771831288</v>
      </c>
      <c r="O24" s="652">
        <v>407.48122604950697</v>
      </c>
      <c r="P24" s="652">
        <v>60.903389670317999</v>
      </c>
      <c r="Q24" s="652">
        <v>59.269707701563149</v>
      </c>
      <c r="R24" s="652">
        <v>5.1058678766462799</v>
      </c>
    </row>
    <row r="25" spans="1:18">
      <c r="A25" s="526">
        <v>17</v>
      </c>
      <c r="B25" s="701" t="s">
        <v>1458</v>
      </c>
      <c r="C25" s="652">
        <v>886.61679995090265</v>
      </c>
      <c r="D25" s="652">
        <v>0</v>
      </c>
      <c r="E25" s="652">
        <v>8.0008994800000004E-3</v>
      </c>
      <c r="F25" s="652">
        <v>175.94632785387</v>
      </c>
      <c r="G25" s="652">
        <v>6.2509685611275803</v>
      </c>
      <c r="H25" s="652">
        <v>-8.1064995199999998</v>
      </c>
      <c r="I25" s="652">
        <v>-4.7744203899999995</v>
      </c>
      <c r="J25" s="652">
        <v>-2.0285962099999999</v>
      </c>
      <c r="K25" s="652">
        <v>550091.8595399796</v>
      </c>
      <c r="L25" s="652">
        <v>317946.59798666305</v>
      </c>
      <c r="M25" s="797">
        <v>0.43129520915799241</v>
      </c>
      <c r="N25" s="652">
        <v>499.44315071860899</v>
      </c>
      <c r="O25" s="652">
        <v>281.78372118657188</v>
      </c>
      <c r="P25" s="652">
        <v>16.364323732783699</v>
      </c>
      <c r="Q25" s="652">
        <v>89.0256043129381</v>
      </c>
      <c r="R25" s="652">
        <v>3.8125714274434799</v>
      </c>
    </row>
    <row r="26" spans="1:18">
      <c r="A26" s="526">
        <v>18</v>
      </c>
      <c r="B26" s="701" t="s">
        <v>1459</v>
      </c>
      <c r="C26" s="652">
        <v>212.63608957014179</v>
      </c>
      <c r="D26" s="652">
        <v>0</v>
      </c>
      <c r="E26" s="652">
        <v>1.288091270242</v>
      </c>
      <c r="F26" s="652">
        <v>53.707293553319523</v>
      </c>
      <c r="G26" s="652">
        <v>16.979982064888741</v>
      </c>
      <c r="H26" s="652">
        <v>-8.4294907800000001</v>
      </c>
      <c r="I26" s="652">
        <v>-1.6071418100000001</v>
      </c>
      <c r="J26" s="652">
        <v>-6.3872602999999994</v>
      </c>
      <c r="K26" s="652">
        <v>61441.401731248443</v>
      </c>
      <c r="L26" s="652">
        <v>42485.937682679934</v>
      </c>
      <c r="M26" s="797">
        <v>0.1664103066514861</v>
      </c>
      <c r="N26" s="652">
        <v>133.56079539016784</v>
      </c>
      <c r="O26" s="652">
        <v>45.553615847927276</v>
      </c>
      <c r="P26" s="652">
        <v>17.379096511619299</v>
      </c>
      <c r="Q26" s="652">
        <v>16.142581820427381</v>
      </c>
      <c r="R26" s="652">
        <v>4.8696655065790289</v>
      </c>
    </row>
    <row r="27" spans="1:18">
      <c r="A27" s="526">
        <v>19</v>
      </c>
      <c r="B27" s="701" t="s">
        <v>1460</v>
      </c>
      <c r="C27" s="652">
        <v>277.54372406103755</v>
      </c>
      <c r="D27" s="652">
        <v>0</v>
      </c>
      <c r="E27" s="652">
        <v>0.50754314482388463</v>
      </c>
      <c r="F27" s="652">
        <v>20.648079146176833</v>
      </c>
      <c r="G27" s="652">
        <v>0.32806059487565242</v>
      </c>
      <c r="H27" s="652">
        <v>-1.86258791</v>
      </c>
      <c r="I27" s="652">
        <v>-1.174652E-2</v>
      </c>
      <c r="J27" s="652">
        <v>-0.32801532</v>
      </c>
      <c r="K27" s="652">
        <v>815003.10576897219</v>
      </c>
      <c r="L27" s="652">
        <v>684815.52351604472</v>
      </c>
      <c r="M27" s="797">
        <v>0.64385592338586761</v>
      </c>
      <c r="N27" s="652">
        <v>188.94801374488662</v>
      </c>
      <c r="O27" s="652">
        <v>37.006203188519905</v>
      </c>
      <c r="P27" s="652">
        <v>0.77120576314895994</v>
      </c>
      <c r="Q27" s="652">
        <v>50.818301364482053</v>
      </c>
      <c r="R27" s="652">
        <v>3.7616687615491999</v>
      </c>
    </row>
    <row r="28" spans="1:18">
      <c r="A28" s="526">
        <v>20</v>
      </c>
      <c r="B28" s="701" t="s">
        <v>1461</v>
      </c>
      <c r="C28" s="652">
        <v>923.06982781689214</v>
      </c>
      <c r="D28" s="652">
        <v>0</v>
      </c>
      <c r="E28" s="652">
        <v>0.90584726658280046</v>
      </c>
      <c r="F28" s="652">
        <v>151.8699639888851</v>
      </c>
      <c r="G28" s="652">
        <v>14.751960602912011</v>
      </c>
      <c r="H28" s="652">
        <v>-12.54503319</v>
      </c>
      <c r="I28" s="652">
        <v>-3.4392139400000001</v>
      </c>
      <c r="J28" s="652">
        <v>-7.3794584400000005</v>
      </c>
      <c r="K28" s="652">
        <v>976987.17493048054</v>
      </c>
      <c r="L28" s="652">
        <v>685835.67286262207</v>
      </c>
      <c r="M28" s="797">
        <v>0.28988226950824153</v>
      </c>
      <c r="N28" s="652">
        <v>502.09651996762335</v>
      </c>
      <c r="O28" s="652">
        <v>272.15620088972611</v>
      </c>
      <c r="P28" s="652">
        <v>55.3280205841235</v>
      </c>
      <c r="Q28" s="652">
        <v>93.489086375419149</v>
      </c>
      <c r="R28" s="652">
        <v>4.1186067509908098</v>
      </c>
    </row>
    <row r="29" spans="1:18">
      <c r="A29" s="526">
        <v>21</v>
      </c>
      <c r="B29" s="701" t="s">
        <v>1462</v>
      </c>
      <c r="C29" s="652">
        <v>312.56017089010874</v>
      </c>
      <c r="D29" s="652">
        <v>0</v>
      </c>
      <c r="E29" s="652">
        <v>0</v>
      </c>
      <c r="F29" s="652">
        <v>41.709507495111048</v>
      </c>
      <c r="G29" s="652">
        <v>20.647839010422736</v>
      </c>
      <c r="H29" s="652">
        <v>-3.35356663</v>
      </c>
      <c r="I29" s="652">
        <v>-0.54600104000000005</v>
      </c>
      <c r="J29" s="652">
        <v>-2.3194762999999998</v>
      </c>
      <c r="K29" s="652">
        <v>150557.4667699619</v>
      </c>
      <c r="L29" s="652">
        <v>91579.356844730763</v>
      </c>
      <c r="M29" s="797">
        <v>7.6589704329567784E-2</v>
      </c>
      <c r="N29" s="652">
        <v>127.56484096987609</v>
      </c>
      <c r="O29" s="652">
        <v>78.536935648641304</v>
      </c>
      <c r="P29" s="652">
        <v>55.989107003400001</v>
      </c>
      <c r="Q29" s="652">
        <v>50.469287268191394</v>
      </c>
      <c r="R29" s="652">
        <v>6.9197763109387793</v>
      </c>
    </row>
    <row r="30" spans="1:18">
      <c r="A30" s="526">
        <v>22</v>
      </c>
      <c r="B30" s="701" t="s">
        <v>1463</v>
      </c>
      <c r="C30" s="652">
        <v>971.16244921096359</v>
      </c>
      <c r="D30" s="652">
        <v>0</v>
      </c>
      <c r="E30" s="652">
        <v>0.378778647105664</v>
      </c>
      <c r="F30" s="652">
        <v>143.89711476299908</v>
      </c>
      <c r="G30" s="652">
        <v>43.36094957085259</v>
      </c>
      <c r="H30" s="652">
        <v>-24.366135379999999</v>
      </c>
      <c r="I30" s="652">
        <v>-7.7407544800000005</v>
      </c>
      <c r="J30" s="652">
        <v>-14.42259348</v>
      </c>
      <c r="K30" s="652">
        <v>502855.30387001735</v>
      </c>
      <c r="L30" s="652">
        <v>409740.86643575667</v>
      </c>
      <c r="M30" s="797">
        <v>0.25696977082384281</v>
      </c>
      <c r="N30" s="652">
        <v>582.31850361200839</v>
      </c>
      <c r="O30" s="652">
        <v>231.17089649988293</v>
      </c>
      <c r="P30" s="652">
        <v>46.252546875341665</v>
      </c>
      <c r="Q30" s="652">
        <v>111.42050222373065</v>
      </c>
      <c r="R30" s="652">
        <v>3.9924973430853599</v>
      </c>
    </row>
    <row r="31" spans="1:18">
      <c r="A31" s="526">
        <v>23</v>
      </c>
      <c r="B31" s="701" t="s">
        <v>1464</v>
      </c>
      <c r="C31" s="652">
        <v>1345.0160731896779</v>
      </c>
      <c r="D31" s="652">
        <v>0</v>
      </c>
      <c r="E31" s="652">
        <v>187.11902690014693</v>
      </c>
      <c r="F31" s="652">
        <v>187.69252226663355</v>
      </c>
      <c r="G31" s="652">
        <v>6.9048672596113914</v>
      </c>
      <c r="H31" s="652">
        <v>-17.322372550000001</v>
      </c>
      <c r="I31" s="652">
        <v>-11.016163519999999</v>
      </c>
      <c r="J31" s="652">
        <v>-4.6393054800000009</v>
      </c>
      <c r="K31" s="652">
        <v>1621136.2335277707</v>
      </c>
      <c r="L31" s="652">
        <v>552229.59763506206</v>
      </c>
      <c r="M31" s="797">
        <v>0.45413516757811606</v>
      </c>
      <c r="N31" s="652">
        <v>708.32453000558075</v>
      </c>
      <c r="O31" s="652">
        <v>458.55300687873273</v>
      </c>
      <c r="P31" s="652">
        <v>36.918541326909491</v>
      </c>
      <c r="Q31" s="652">
        <v>141.21999497845496</v>
      </c>
      <c r="R31" s="652">
        <v>4.8631480703591699</v>
      </c>
    </row>
    <row r="32" spans="1:18">
      <c r="A32" s="526">
        <v>24</v>
      </c>
      <c r="B32" s="701" t="s">
        <v>1465</v>
      </c>
      <c r="C32" s="652">
        <v>1017.4233779109996</v>
      </c>
      <c r="D32" s="652">
        <v>0</v>
      </c>
      <c r="E32" s="652">
        <v>129.71208842002241</v>
      </c>
      <c r="F32" s="652">
        <v>127.52568681042246</v>
      </c>
      <c r="G32" s="652">
        <v>70.077151472146099</v>
      </c>
      <c r="H32" s="652">
        <v>-12.40857651</v>
      </c>
      <c r="I32" s="652">
        <v>-0.89204656999999998</v>
      </c>
      <c r="J32" s="652">
        <v>-10.755183839999999</v>
      </c>
      <c r="K32" s="652">
        <v>1058215.9727222687</v>
      </c>
      <c r="L32" s="652">
        <v>577902.60958516493</v>
      </c>
      <c r="M32" s="797">
        <v>0.40519423895164275</v>
      </c>
      <c r="N32" s="652">
        <v>590.00080709936583</v>
      </c>
      <c r="O32" s="652">
        <v>78.521649692145658</v>
      </c>
      <c r="P32" s="652">
        <v>9.6620168377008433</v>
      </c>
      <c r="Q32" s="652">
        <v>339.23890428178726</v>
      </c>
      <c r="R32" s="652">
        <v>2.0340261590551298</v>
      </c>
    </row>
    <row r="33" spans="1:18">
      <c r="A33" s="526">
        <v>25</v>
      </c>
      <c r="B33" s="701" t="s">
        <v>1466</v>
      </c>
      <c r="C33" s="652">
        <v>1716.8683803543008</v>
      </c>
      <c r="D33" s="652">
        <v>0</v>
      </c>
      <c r="E33" s="652">
        <v>0.48303662301386829</v>
      </c>
      <c r="F33" s="652">
        <v>456.28757089250178</v>
      </c>
      <c r="G33" s="652">
        <v>76.463739864265918</v>
      </c>
      <c r="H33" s="652">
        <v>-68.573507680000006</v>
      </c>
      <c r="I33" s="652">
        <v>-20.304312020000001</v>
      </c>
      <c r="J33" s="652">
        <v>-45.497467319999998</v>
      </c>
      <c r="K33" s="652">
        <v>967411.89958916162</v>
      </c>
      <c r="L33" s="652">
        <v>788979.5921297915</v>
      </c>
      <c r="M33" s="797">
        <v>8.9747747918533377E-2</v>
      </c>
      <c r="N33" s="652">
        <v>917.74231140566849</v>
      </c>
      <c r="O33" s="652">
        <v>317.10495286755878</v>
      </c>
      <c r="P33" s="652">
        <v>184.99225912295245</v>
      </c>
      <c r="Q33" s="652">
        <v>297.02885695812103</v>
      </c>
      <c r="R33" s="652">
        <v>5.2833816856901992</v>
      </c>
    </row>
    <row r="34" spans="1:18">
      <c r="A34" s="526">
        <v>26</v>
      </c>
      <c r="B34" s="701" t="s">
        <v>1467</v>
      </c>
      <c r="C34" s="652">
        <v>949.44591890741151</v>
      </c>
      <c r="D34" s="652">
        <v>0</v>
      </c>
      <c r="E34" s="652">
        <v>1.2331953989084781</v>
      </c>
      <c r="F34" s="652">
        <v>71.827163779656601</v>
      </c>
      <c r="G34" s="652">
        <v>27.49783486045088</v>
      </c>
      <c r="H34" s="652">
        <v>-7.8920307800000007</v>
      </c>
      <c r="I34" s="652">
        <v>-1.7695348500000001</v>
      </c>
      <c r="J34" s="652">
        <v>-4.7751854000000007</v>
      </c>
      <c r="K34" s="652">
        <v>289278.63932555658</v>
      </c>
      <c r="L34" s="652">
        <v>243768.3845020429</v>
      </c>
      <c r="M34" s="797">
        <v>0.34556580922233382</v>
      </c>
      <c r="N34" s="652">
        <v>424.38425671053557</v>
      </c>
      <c r="O34" s="652">
        <v>380.02879506006639</v>
      </c>
      <c r="P34" s="652">
        <v>17.002972394297</v>
      </c>
      <c r="Q34" s="652">
        <v>128.02989474251248</v>
      </c>
      <c r="R34" s="652">
        <v>4.6132897510747002</v>
      </c>
    </row>
    <row r="35" spans="1:18">
      <c r="A35" s="526">
        <v>27</v>
      </c>
      <c r="B35" s="701" t="s">
        <v>1468</v>
      </c>
      <c r="C35" s="652">
        <v>691.6484832288362</v>
      </c>
      <c r="D35" s="652">
        <v>0</v>
      </c>
      <c r="E35" s="652">
        <v>1.0029090803991001</v>
      </c>
      <c r="F35" s="652">
        <v>111.6837335512011</v>
      </c>
      <c r="G35" s="652">
        <v>19.845221175633238</v>
      </c>
      <c r="H35" s="652">
        <v>-19.71581359</v>
      </c>
      <c r="I35" s="652">
        <v>-5.8493326100000003</v>
      </c>
      <c r="J35" s="652">
        <v>-12.97125949</v>
      </c>
      <c r="K35" s="652">
        <v>553191.93412728305</v>
      </c>
      <c r="L35" s="652">
        <v>511987.54919618415</v>
      </c>
      <c r="M35" s="797">
        <v>0.14831913083280193</v>
      </c>
      <c r="N35" s="652">
        <v>407.02151443677457</v>
      </c>
      <c r="O35" s="652">
        <v>125.37939003500152</v>
      </c>
      <c r="P35" s="652">
        <v>33.433948272250497</v>
      </c>
      <c r="Q35" s="652">
        <v>125.81363048480958</v>
      </c>
      <c r="R35" s="652">
        <v>3.9370332234626799</v>
      </c>
    </row>
    <row r="36" spans="1:18">
      <c r="A36" s="526">
        <v>28</v>
      </c>
      <c r="B36" s="701" t="s">
        <v>1469</v>
      </c>
      <c r="C36" s="652">
        <v>1864.3957935215922</v>
      </c>
      <c r="D36" s="652">
        <v>0</v>
      </c>
      <c r="E36" s="652">
        <v>27.068444927483998</v>
      </c>
      <c r="F36" s="652">
        <v>238.26541500489861</v>
      </c>
      <c r="G36" s="652">
        <v>42.926027837538065</v>
      </c>
      <c r="H36" s="652">
        <v>-34.620466649999997</v>
      </c>
      <c r="I36" s="652">
        <v>-10.516659880000001</v>
      </c>
      <c r="J36" s="652">
        <v>-21.907732059999997</v>
      </c>
      <c r="K36" s="652">
        <v>1843697.1361766555</v>
      </c>
      <c r="L36" s="652">
        <v>1610617.2630821355</v>
      </c>
      <c r="M36" s="797">
        <v>0.19488812023420798</v>
      </c>
      <c r="N36" s="652">
        <v>1272.8607950532905</v>
      </c>
      <c r="O36" s="652">
        <v>226.6448613656151</v>
      </c>
      <c r="P36" s="652">
        <v>67.420708769279798</v>
      </c>
      <c r="Q36" s="652">
        <v>297.46942833340654</v>
      </c>
      <c r="R36" s="652">
        <v>3.2258476470435</v>
      </c>
    </row>
    <row r="37" spans="1:18">
      <c r="A37" s="526">
        <v>29</v>
      </c>
      <c r="B37" s="701" t="s">
        <v>1470</v>
      </c>
      <c r="C37" s="652">
        <v>2324.7862934709046</v>
      </c>
      <c r="D37" s="652">
        <v>0</v>
      </c>
      <c r="E37" s="652">
        <v>61.143072094598914</v>
      </c>
      <c r="F37" s="652">
        <v>572.88218560948883</v>
      </c>
      <c r="G37" s="652">
        <v>65.960678871671902</v>
      </c>
      <c r="H37" s="652">
        <v>-50.002108960000001</v>
      </c>
      <c r="I37" s="652">
        <v>-18.142060180000001</v>
      </c>
      <c r="J37" s="652">
        <v>-29.593710680000001</v>
      </c>
      <c r="K37" s="652">
        <v>1652569.4054636979</v>
      </c>
      <c r="L37" s="652">
        <v>1556074.2230764283</v>
      </c>
      <c r="M37" s="797">
        <v>0.341136471210299</v>
      </c>
      <c r="N37" s="652">
        <v>1522.3433820172288</v>
      </c>
      <c r="O37" s="652">
        <v>346.5774498488658</v>
      </c>
      <c r="P37" s="652">
        <v>18.576811832811003</v>
      </c>
      <c r="Q37" s="652">
        <v>437.28864977199902</v>
      </c>
      <c r="R37" s="652">
        <v>3.36086972589219</v>
      </c>
    </row>
    <row r="38" spans="1:18">
      <c r="A38" s="526">
        <v>30</v>
      </c>
      <c r="B38" s="701" t="s">
        <v>1471</v>
      </c>
      <c r="C38" s="652">
        <v>716.01224747739082</v>
      </c>
      <c r="D38" s="652">
        <v>0</v>
      </c>
      <c r="E38" s="652">
        <v>71.122709592583377</v>
      </c>
      <c r="F38" s="652">
        <v>136.93207769589631</v>
      </c>
      <c r="G38" s="652">
        <v>6.9274394760508899</v>
      </c>
      <c r="H38" s="652">
        <v>-9.004488910000001</v>
      </c>
      <c r="I38" s="652">
        <v>-4.64199801</v>
      </c>
      <c r="J38" s="652">
        <v>-3.3965176499999998</v>
      </c>
      <c r="K38" s="652">
        <v>266725.98559714906</v>
      </c>
      <c r="L38" s="652">
        <v>242372.459730709</v>
      </c>
      <c r="M38" s="797">
        <v>0.35619011898458747</v>
      </c>
      <c r="N38" s="652">
        <v>446.07064460928751</v>
      </c>
      <c r="O38" s="652">
        <v>16.604112564446201</v>
      </c>
      <c r="P38" s="652">
        <v>8.0943210228299609</v>
      </c>
      <c r="Q38" s="652">
        <v>245.24316928082703</v>
      </c>
      <c r="R38" s="652">
        <v>2.2183233988518398</v>
      </c>
    </row>
    <row r="39" spans="1:18">
      <c r="A39" s="526">
        <v>31</v>
      </c>
      <c r="B39" s="701" t="s">
        <v>1472</v>
      </c>
      <c r="C39" s="652">
        <v>289.54640101029389</v>
      </c>
      <c r="D39" s="652">
        <v>0</v>
      </c>
      <c r="E39" s="652">
        <v>0</v>
      </c>
      <c r="F39" s="652">
        <v>74.61237633647832</v>
      </c>
      <c r="G39" s="652">
        <v>26.31173830950079</v>
      </c>
      <c r="H39" s="652">
        <v>-12.78697566</v>
      </c>
      <c r="I39" s="652">
        <v>-3.6946674599999998</v>
      </c>
      <c r="J39" s="652">
        <v>-8.4047694600000007</v>
      </c>
      <c r="K39" s="652">
        <v>116270.49080014626</v>
      </c>
      <c r="L39" s="652">
        <v>92570.42619699522</v>
      </c>
      <c r="M39" s="797">
        <v>6.009673005419968E-2</v>
      </c>
      <c r="N39" s="652">
        <v>155.89405502413911</v>
      </c>
      <c r="O39" s="652">
        <v>71.226935761603741</v>
      </c>
      <c r="P39" s="652">
        <v>35.580042023844371</v>
      </c>
      <c r="Q39" s="652">
        <v>26.845368200706691</v>
      </c>
      <c r="R39" s="652">
        <v>4.9915390632854795</v>
      </c>
    </row>
    <row r="40" spans="1:18">
      <c r="A40" s="526">
        <v>32</v>
      </c>
      <c r="B40" s="701" t="s">
        <v>1474</v>
      </c>
      <c r="C40" s="652">
        <v>318.59086226638942</v>
      </c>
      <c r="D40" s="652">
        <v>0</v>
      </c>
      <c r="E40" s="652">
        <v>2.5641630299999996E-4</v>
      </c>
      <c r="F40" s="652">
        <v>72.27727669576042</v>
      </c>
      <c r="G40" s="652">
        <v>25.641799214472599</v>
      </c>
      <c r="H40" s="652">
        <v>-11.16060772</v>
      </c>
      <c r="I40" s="652">
        <v>-3.12893475</v>
      </c>
      <c r="J40" s="652">
        <v>-7.4196992399999999</v>
      </c>
      <c r="K40" s="652">
        <v>82339.856258293119</v>
      </c>
      <c r="L40" s="652">
        <v>66670.547950194552</v>
      </c>
      <c r="M40" s="797">
        <v>0.30882340783230233</v>
      </c>
      <c r="N40" s="652">
        <v>212.56657230981256</v>
      </c>
      <c r="O40" s="652">
        <v>50.834586277348137</v>
      </c>
      <c r="P40" s="652">
        <v>14.55763443566712</v>
      </c>
      <c r="Q40" s="652">
        <v>40.632069243561588</v>
      </c>
      <c r="R40" s="652">
        <v>3.9145251703112298</v>
      </c>
    </row>
    <row r="41" spans="1:18">
      <c r="A41" s="526">
        <v>33</v>
      </c>
      <c r="B41" s="701" t="s">
        <v>1473</v>
      </c>
      <c r="C41" s="652">
        <v>265.10358241571913</v>
      </c>
      <c r="D41" s="652">
        <v>0</v>
      </c>
      <c r="E41" s="652">
        <v>0.18060301320857083</v>
      </c>
      <c r="F41" s="652">
        <v>78.846548426953618</v>
      </c>
      <c r="G41" s="652">
        <v>20.946767154792735</v>
      </c>
      <c r="H41" s="652">
        <v>-20.710690969999998</v>
      </c>
      <c r="I41" s="652">
        <v>-1.7757155900000001</v>
      </c>
      <c r="J41" s="652">
        <v>-17.896443699999999</v>
      </c>
      <c r="K41" s="652">
        <v>127873.67174973946</v>
      </c>
      <c r="L41" s="652">
        <v>113099.12634208269</v>
      </c>
      <c r="M41" s="797">
        <v>6.8412075669705488E-3</v>
      </c>
      <c r="N41" s="652">
        <v>126.8230392890032</v>
      </c>
      <c r="O41" s="652">
        <v>44.008663250903787</v>
      </c>
      <c r="P41" s="652">
        <v>33.548019001341054</v>
      </c>
      <c r="Q41" s="652">
        <v>60.7238608744711</v>
      </c>
      <c r="R41" s="652">
        <v>5.2770950549201103</v>
      </c>
    </row>
    <row r="42" spans="1:18">
      <c r="A42" s="526">
        <v>34</v>
      </c>
      <c r="B42" s="700" t="s">
        <v>1475</v>
      </c>
      <c r="C42" s="652">
        <v>4824.4828742557384</v>
      </c>
      <c r="D42" s="652">
        <v>0</v>
      </c>
      <c r="E42" s="652">
        <v>522.90718244292304</v>
      </c>
      <c r="F42" s="652">
        <v>520.95255404459158</v>
      </c>
      <c r="G42" s="652">
        <v>24.648928592056439</v>
      </c>
      <c r="H42" s="652">
        <v>-50.500408089999993</v>
      </c>
      <c r="I42" s="652">
        <v>-22.641222090000003</v>
      </c>
      <c r="J42" s="652">
        <v>-13.222825279999999</v>
      </c>
      <c r="K42" s="652">
        <v>2303727.9681160673</v>
      </c>
      <c r="L42" s="652">
        <v>-1.0000000000000001E-11</v>
      </c>
      <c r="M42" s="797">
        <v>0.62280999435720941</v>
      </c>
      <c r="N42" s="652">
        <v>2361.779984473787</v>
      </c>
      <c r="O42" s="652">
        <v>928.61383500924137</v>
      </c>
      <c r="P42" s="652">
        <v>1196.7393397100632</v>
      </c>
      <c r="Q42" s="652">
        <v>337.34971506264674</v>
      </c>
      <c r="R42" s="652">
        <v>6.7384925225242798</v>
      </c>
    </row>
    <row r="43" spans="1:18">
      <c r="A43" s="526">
        <v>35</v>
      </c>
      <c r="B43" s="702" t="s">
        <v>1476</v>
      </c>
      <c r="C43" s="652">
        <v>4094.2849998414649</v>
      </c>
      <c r="D43" s="652">
        <v>0</v>
      </c>
      <c r="E43" s="652">
        <v>431.76019311907055</v>
      </c>
      <c r="F43" s="652">
        <v>471.33236688468196</v>
      </c>
      <c r="G43" s="652">
        <v>11.266657739863451</v>
      </c>
      <c r="H43" s="652">
        <v>-34.348873240000003</v>
      </c>
      <c r="I43" s="652">
        <v>-19.913028420000003</v>
      </c>
      <c r="J43" s="652">
        <v>-3.26906564</v>
      </c>
      <c r="K43" s="652">
        <v>1228879.5234168135</v>
      </c>
      <c r="L43" s="652">
        <v>-1.0000000000000001E-11</v>
      </c>
      <c r="M43" s="797">
        <v>0.66130142589644225</v>
      </c>
      <c r="N43" s="652">
        <v>2012.8262196723128</v>
      </c>
      <c r="O43" s="652">
        <v>820.99356334675542</v>
      </c>
      <c r="P43" s="652">
        <v>978.85106929518111</v>
      </c>
      <c r="Q43" s="652">
        <v>281.61414752721549</v>
      </c>
      <c r="R43" s="652">
        <v>6.5937889042750895</v>
      </c>
    </row>
    <row r="44" spans="1:18">
      <c r="A44" s="526">
        <v>36</v>
      </c>
      <c r="B44" s="702" t="s">
        <v>1477</v>
      </c>
      <c r="C44" s="652">
        <v>3183.3876440798695</v>
      </c>
      <c r="D44" s="652">
        <v>0</v>
      </c>
      <c r="E44" s="652">
        <v>330.05884515549582</v>
      </c>
      <c r="F44" s="652">
        <v>422.93760349172123</v>
      </c>
      <c r="G44" s="652">
        <v>8.8270039018551198</v>
      </c>
      <c r="H44" s="652">
        <v>-30.809363910000002</v>
      </c>
      <c r="I44" s="652">
        <v>-18.84421571</v>
      </c>
      <c r="J44" s="652">
        <v>-2.74652845</v>
      </c>
      <c r="K44" s="652">
        <v>965532.90712140664</v>
      </c>
      <c r="L44" s="652">
        <v>1.0000000000000001E-11</v>
      </c>
      <c r="M44" s="797">
        <v>0.64426971007038547</v>
      </c>
      <c r="N44" s="652">
        <v>1258.1639448257806</v>
      </c>
      <c r="O44" s="652">
        <v>766.4042591298728</v>
      </c>
      <c r="P44" s="652">
        <v>947.4358444488247</v>
      </c>
      <c r="Q44" s="652">
        <v>211.38359567539112</v>
      </c>
      <c r="R44" s="652">
        <v>7.6179407984154199</v>
      </c>
    </row>
    <row r="45" spans="1:18">
      <c r="A45" s="526">
        <v>37</v>
      </c>
      <c r="B45" s="702" t="s">
        <v>1478</v>
      </c>
      <c r="C45" s="652">
        <v>195.15997622088148</v>
      </c>
      <c r="D45" s="652">
        <v>0</v>
      </c>
      <c r="E45" s="652">
        <v>21.649488324680178</v>
      </c>
      <c r="F45" s="652">
        <v>10.121847540498804</v>
      </c>
      <c r="G45" s="652">
        <v>0.85978682962221609</v>
      </c>
      <c r="H45" s="652">
        <v>-2.1000932000000003</v>
      </c>
      <c r="I45" s="652">
        <v>-0.30249278000000002</v>
      </c>
      <c r="J45" s="652">
        <v>-0.58336452000000005</v>
      </c>
      <c r="K45" s="652">
        <v>57231.326024608439</v>
      </c>
      <c r="L45" s="652">
        <v>0</v>
      </c>
      <c r="M45" s="797">
        <v>0.75823361489127317</v>
      </c>
      <c r="N45" s="652">
        <v>153.46411772648409</v>
      </c>
      <c r="O45" s="652">
        <v>5.869339393350284</v>
      </c>
      <c r="P45" s="652">
        <v>20.915563729999999</v>
      </c>
      <c r="Q45" s="652">
        <v>14.910955371047066</v>
      </c>
      <c r="R45" s="652">
        <v>3.2028181150877195</v>
      </c>
    </row>
    <row r="46" spans="1:18">
      <c r="A46" s="526">
        <v>38</v>
      </c>
      <c r="B46" s="702" t="s">
        <v>1479</v>
      </c>
      <c r="C46" s="652">
        <v>535.0378981933917</v>
      </c>
      <c r="D46" s="652">
        <v>0</v>
      </c>
      <c r="E46" s="652">
        <v>19.383550734384908</v>
      </c>
      <c r="F46" s="652">
        <v>39.4983396194108</v>
      </c>
      <c r="G46" s="652">
        <v>12.522484022570769</v>
      </c>
      <c r="H46" s="652">
        <v>-14.051441650000001</v>
      </c>
      <c r="I46" s="652">
        <v>-2.4257008900000003</v>
      </c>
      <c r="J46" s="652">
        <v>-9.3703951199999995</v>
      </c>
      <c r="K46" s="652">
        <v>1017617.1186746457</v>
      </c>
      <c r="L46" s="652">
        <v>0</v>
      </c>
      <c r="M46" s="797">
        <v>0.28133553790237381</v>
      </c>
      <c r="N46" s="652">
        <v>195.48964707498982</v>
      </c>
      <c r="O46" s="652">
        <v>101.75093226913577</v>
      </c>
      <c r="P46" s="652">
        <v>196.97270668488198</v>
      </c>
      <c r="Q46" s="652">
        <v>40.824612164384156</v>
      </c>
      <c r="R46" s="652">
        <v>9.4583410583298981</v>
      </c>
    </row>
    <row r="47" spans="1:18">
      <c r="A47" s="526">
        <v>39</v>
      </c>
      <c r="B47" s="700" t="s">
        <v>1480</v>
      </c>
      <c r="C47" s="652">
        <v>813.59964903055129</v>
      </c>
      <c r="D47" s="652">
        <v>0</v>
      </c>
      <c r="E47" s="652">
        <v>0.54596684638483761</v>
      </c>
      <c r="F47" s="652">
        <v>88.04652147949399</v>
      </c>
      <c r="G47" s="652">
        <v>6.0090369674422508</v>
      </c>
      <c r="H47" s="652">
        <v>-20.120531600000003</v>
      </c>
      <c r="I47" s="652">
        <v>-13.78906057</v>
      </c>
      <c r="J47" s="652">
        <v>-3.2944997699999998</v>
      </c>
      <c r="K47" s="652">
        <v>437236.99440488813</v>
      </c>
      <c r="L47" s="652">
        <v>0</v>
      </c>
      <c r="M47" s="797">
        <v>0.16849133814383205</v>
      </c>
      <c r="N47" s="652">
        <v>318.9347110103094</v>
      </c>
      <c r="O47" s="652">
        <v>219.55258432201532</v>
      </c>
      <c r="P47" s="652">
        <v>82.575388870742472</v>
      </c>
      <c r="Q47" s="652">
        <v>192.53696482748416</v>
      </c>
      <c r="R47" s="652">
        <v>8.1515053632593109</v>
      </c>
    </row>
    <row r="48" spans="1:18">
      <c r="A48" s="526">
        <v>40</v>
      </c>
      <c r="B48" s="700" t="s">
        <v>1481</v>
      </c>
      <c r="C48" s="652">
        <v>9707.0110593793252</v>
      </c>
      <c r="D48" s="652">
        <v>0</v>
      </c>
      <c r="E48" s="652">
        <v>15.143059041758468</v>
      </c>
      <c r="F48" s="652">
        <v>2709.0049975278671</v>
      </c>
      <c r="G48" s="652">
        <v>406.23464485851264</v>
      </c>
      <c r="H48" s="652">
        <v>-298.14649206000001</v>
      </c>
      <c r="I48" s="652">
        <v>-78.731542320000003</v>
      </c>
      <c r="J48" s="652">
        <v>-201.70765524000001</v>
      </c>
      <c r="K48" s="652">
        <v>1829259.5480490073</v>
      </c>
      <c r="L48" s="652">
        <v>1530155.2292073097</v>
      </c>
      <c r="M48" s="797">
        <v>1.5327721548837795E-2</v>
      </c>
      <c r="N48" s="652">
        <v>5733.4300220891137</v>
      </c>
      <c r="O48" s="652">
        <v>768.46295479172591</v>
      </c>
      <c r="P48" s="652">
        <v>1357.572336021298</v>
      </c>
      <c r="Q48" s="652">
        <v>1847.5457464771889</v>
      </c>
      <c r="R48" s="652">
        <v>7.60286969400196</v>
      </c>
    </row>
    <row r="49" spans="1:18">
      <c r="A49" s="526">
        <v>41</v>
      </c>
      <c r="B49" s="702" t="s">
        <v>1482</v>
      </c>
      <c r="C49" s="652">
        <v>7677.8811319874558</v>
      </c>
      <c r="D49" s="652">
        <v>0</v>
      </c>
      <c r="E49" s="652">
        <v>0.38594278946228044</v>
      </c>
      <c r="F49" s="652">
        <v>2226.6759452831643</v>
      </c>
      <c r="G49" s="652">
        <v>277.56923927993876</v>
      </c>
      <c r="H49" s="652">
        <v>-192.53365436999999</v>
      </c>
      <c r="I49" s="652">
        <v>-58.057743100000003</v>
      </c>
      <c r="J49" s="652">
        <v>-124.09946475</v>
      </c>
      <c r="K49" s="652">
        <v>804367.31938422436</v>
      </c>
      <c r="L49" s="652">
        <v>654841.782521646</v>
      </c>
      <c r="M49" s="797">
        <v>1.1999791884294966E-2</v>
      </c>
      <c r="N49" s="652">
        <v>4619.1794522162354</v>
      </c>
      <c r="O49" s="652">
        <v>554.34287124263119</v>
      </c>
      <c r="P49" s="652">
        <v>1099.0933394620974</v>
      </c>
      <c r="Q49" s="652">
        <v>1405.2654690664908</v>
      </c>
      <c r="R49" s="652">
        <v>8.0608025777616188</v>
      </c>
    </row>
    <row r="50" spans="1:18">
      <c r="A50" s="526">
        <v>42</v>
      </c>
      <c r="B50" s="702" t="s">
        <v>1483</v>
      </c>
      <c r="C50" s="652">
        <v>602.8378934333939</v>
      </c>
      <c r="D50" s="652">
        <v>0</v>
      </c>
      <c r="E50" s="652">
        <v>14.052182991062971</v>
      </c>
      <c r="F50" s="652">
        <v>146.28533558359874</v>
      </c>
      <c r="G50" s="652">
        <v>51.926127387721593</v>
      </c>
      <c r="H50" s="652">
        <v>-46.33725201</v>
      </c>
      <c r="I50" s="652">
        <v>-4.5838573799999995</v>
      </c>
      <c r="J50" s="652">
        <v>-40.302179340000002</v>
      </c>
      <c r="K50" s="652">
        <v>293086.89748436713</v>
      </c>
      <c r="L50" s="652">
        <v>232947.33057926747</v>
      </c>
      <c r="M50" s="797">
        <v>6.0118284276005927E-2</v>
      </c>
      <c r="N50" s="652">
        <v>396.68809719728148</v>
      </c>
      <c r="O50" s="652">
        <v>40.678603979254795</v>
      </c>
      <c r="P50" s="652">
        <v>56.402352854797314</v>
      </c>
      <c r="Q50" s="652">
        <v>109.06883940206031</v>
      </c>
      <c r="R50" s="652">
        <v>3.6852260678026796</v>
      </c>
    </row>
    <row r="51" spans="1:18">
      <c r="A51" s="526">
        <v>43</v>
      </c>
      <c r="B51" s="702" t="s">
        <v>1484</v>
      </c>
      <c r="C51" s="652">
        <v>1426.2920339584766</v>
      </c>
      <c r="D51" s="652">
        <v>0</v>
      </c>
      <c r="E51" s="652">
        <v>0.70493326123321787</v>
      </c>
      <c r="F51" s="652">
        <v>336.04371666110421</v>
      </c>
      <c r="G51" s="652">
        <v>76.739278190852275</v>
      </c>
      <c r="H51" s="652">
        <v>-59.275585679999999</v>
      </c>
      <c r="I51" s="652">
        <v>-16.089941840000002</v>
      </c>
      <c r="J51" s="652">
        <v>-37.306011149999996</v>
      </c>
      <c r="K51" s="652">
        <v>731805.3311804157</v>
      </c>
      <c r="L51" s="652">
        <v>642366.11610639596</v>
      </c>
      <c r="M51" s="797">
        <v>1.5231673653672279E-2</v>
      </c>
      <c r="N51" s="652">
        <v>717.56247267559593</v>
      </c>
      <c r="O51" s="652">
        <v>173.4414795698398</v>
      </c>
      <c r="P51" s="652">
        <v>202.07664370440307</v>
      </c>
      <c r="Q51" s="652">
        <v>333.21143800863774</v>
      </c>
      <c r="R51" s="652">
        <v>6.2791915874069</v>
      </c>
    </row>
    <row r="52" spans="1:18">
      <c r="A52" s="526">
        <v>44</v>
      </c>
      <c r="B52" s="700" t="s">
        <v>1485</v>
      </c>
      <c r="C52" s="652">
        <v>13281.754148151118</v>
      </c>
      <c r="D52" s="652">
        <v>0</v>
      </c>
      <c r="E52" s="652">
        <v>40.17259870731985</v>
      </c>
      <c r="F52" s="652">
        <v>2779.0012907346331</v>
      </c>
      <c r="G52" s="652">
        <v>420.21770949962428</v>
      </c>
      <c r="H52" s="652">
        <v>-434.53172762999998</v>
      </c>
      <c r="I52" s="652">
        <v>-159.59257334999998</v>
      </c>
      <c r="J52" s="652">
        <v>-236.54806363</v>
      </c>
      <c r="K52" s="652">
        <v>986384.80317563785</v>
      </c>
      <c r="L52" s="652">
        <v>0</v>
      </c>
      <c r="M52" s="797">
        <v>0.18330464022002285</v>
      </c>
      <c r="N52" s="652">
        <v>8379.5581087917526</v>
      </c>
      <c r="O52" s="652">
        <v>1948.5887764541756</v>
      </c>
      <c r="P52" s="652">
        <v>1078.319307044585</v>
      </c>
      <c r="Q52" s="652">
        <v>1875.2879558606041</v>
      </c>
      <c r="R52" s="652">
        <v>4.0540714263135396</v>
      </c>
    </row>
    <row r="53" spans="1:18">
      <c r="A53" s="526">
        <v>45</v>
      </c>
      <c r="B53" s="700" t="s">
        <v>1486</v>
      </c>
      <c r="C53" s="652">
        <v>5171.5126331677329</v>
      </c>
      <c r="D53" s="652">
        <v>0</v>
      </c>
      <c r="E53" s="652">
        <v>108.86358236670492</v>
      </c>
      <c r="F53" s="652">
        <v>790.24240642328118</v>
      </c>
      <c r="G53" s="652">
        <v>95.79841098328383</v>
      </c>
      <c r="H53" s="652">
        <v>-103.40304941999999</v>
      </c>
      <c r="I53" s="652">
        <v>-33.160370529999994</v>
      </c>
      <c r="J53" s="652">
        <v>-54.344680650000001</v>
      </c>
      <c r="K53" s="652">
        <v>1519262.2666595492</v>
      </c>
      <c r="L53" s="652">
        <v>1140869.7791972014</v>
      </c>
      <c r="M53" s="797">
        <v>0.16637140043340065</v>
      </c>
      <c r="N53" s="652">
        <v>2245.1878116682292</v>
      </c>
      <c r="O53" s="652">
        <v>1379.0762341112952</v>
      </c>
      <c r="P53" s="652">
        <v>868.5427063258071</v>
      </c>
      <c r="Q53" s="652">
        <v>678.70588106240177</v>
      </c>
      <c r="R53" s="652">
        <v>6.7936879622658291</v>
      </c>
    </row>
    <row r="54" spans="1:18">
      <c r="A54" s="526">
        <v>46</v>
      </c>
      <c r="B54" s="702" t="s">
        <v>1487</v>
      </c>
      <c r="C54" s="652">
        <v>3076.3568019895915</v>
      </c>
      <c r="D54" s="652">
        <v>0</v>
      </c>
      <c r="E54" s="652">
        <v>29.805966713458648</v>
      </c>
      <c r="F54" s="652">
        <v>548.10743734941229</v>
      </c>
      <c r="G54" s="652">
        <v>64.513770982069929</v>
      </c>
      <c r="H54" s="652">
        <v>-70.424552689999999</v>
      </c>
      <c r="I54" s="652">
        <v>-26.07831865</v>
      </c>
      <c r="J54" s="652">
        <v>-33.173222379999999</v>
      </c>
      <c r="K54" s="652">
        <v>591091.11839807697</v>
      </c>
      <c r="L54" s="652">
        <v>437678.95127262158</v>
      </c>
      <c r="M54" s="797">
        <v>0.18767160717164882</v>
      </c>
      <c r="N54" s="652">
        <v>1510.3897761661881</v>
      </c>
      <c r="O54" s="652">
        <v>753.82948365602965</v>
      </c>
      <c r="P54" s="652">
        <v>369.96793769813002</v>
      </c>
      <c r="Q54" s="652">
        <v>442.16960446924384</v>
      </c>
      <c r="R54" s="652">
        <v>5.9948509871706896</v>
      </c>
    </row>
    <row r="55" spans="1:18">
      <c r="A55" s="526">
        <v>47</v>
      </c>
      <c r="B55" s="702" t="s">
        <v>1488</v>
      </c>
      <c r="C55" s="652">
        <v>140.84415007313785</v>
      </c>
      <c r="D55" s="652">
        <v>0</v>
      </c>
      <c r="E55" s="652">
        <v>8.296629067336001</v>
      </c>
      <c r="F55" s="652">
        <v>26.939540802168661</v>
      </c>
      <c r="G55" s="652">
        <v>2.7952637550288877</v>
      </c>
      <c r="H55" s="652">
        <v>-2.7500183000000002</v>
      </c>
      <c r="I55" s="652">
        <v>-1.28431852</v>
      </c>
      <c r="J55" s="652">
        <v>-1.1292797400000001</v>
      </c>
      <c r="K55" s="652">
        <v>64983.944477158708</v>
      </c>
      <c r="L55" s="652">
        <v>19443.696798593108</v>
      </c>
      <c r="M55" s="797">
        <v>0</v>
      </c>
      <c r="N55" s="652">
        <v>82.484038936438665</v>
      </c>
      <c r="O55" s="652">
        <v>54.361732454139904</v>
      </c>
      <c r="P55" s="652">
        <v>1.6366347400000001</v>
      </c>
      <c r="Q55" s="652">
        <v>2.3617439425592774</v>
      </c>
      <c r="R55" s="652">
        <v>5.6514149369975399</v>
      </c>
    </row>
    <row r="56" spans="1:18">
      <c r="A56" s="526">
        <v>48</v>
      </c>
      <c r="B56" s="702" t="s">
        <v>1489</v>
      </c>
      <c r="C56" s="652">
        <v>97.883823094794423</v>
      </c>
      <c r="D56" s="652">
        <v>0</v>
      </c>
      <c r="E56" s="652">
        <v>1.3214340064047507</v>
      </c>
      <c r="F56" s="652">
        <v>4.4705133059526467</v>
      </c>
      <c r="G56" s="652">
        <v>6.1925952218412723</v>
      </c>
      <c r="H56" s="652">
        <v>-1.8053593799999998</v>
      </c>
      <c r="I56" s="652">
        <v>-7.0136089999999998E-2</v>
      </c>
      <c r="J56" s="652">
        <v>-1.5574219499999999</v>
      </c>
      <c r="K56" s="652">
        <v>173531.15909678527</v>
      </c>
      <c r="L56" s="652">
        <v>38782.862119566431</v>
      </c>
      <c r="M56" s="797">
        <v>9.9369732074858566E-2</v>
      </c>
      <c r="N56" s="652">
        <v>73.39664865678769</v>
      </c>
      <c r="O56" s="652">
        <v>3.559160174374</v>
      </c>
      <c r="P56" s="652">
        <v>0.30670684999999998</v>
      </c>
      <c r="Q56" s="652">
        <v>20.621307413632721</v>
      </c>
      <c r="R56" s="652">
        <v>3.7759800063048701</v>
      </c>
    </row>
    <row r="57" spans="1:18">
      <c r="A57" s="526">
        <v>49</v>
      </c>
      <c r="B57" s="702" t="s">
        <v>1490</v>
      </c>
      <c r="C57" s="652">
        <v>1579.0160329185746</v>
      </c>
      <c r="D57" s="652">
        <v>0</v>
      </c>
      <c r="E57" s="652">
        <v>3.8075443045648365</v>
      </c>
      <c r="F57" s="652">
        <v>197.23698287929491</v>
      </c>
      <c r="G57" s="652">
        <v>7.0849067911346024</v>
      </c>
      <c r="H57" s="652">
        <v>-14.345429880000001</v>
      </c>
      <c r="I57" s="652">
        <v>-5.3690443300000004</v>
      </c>
      <c r="J57" s="652">
        <v>-5.1622128299999996</v>
      </c>
      <c r="K57" s="652">
        <v>677031.24104454764</v>
      </c>
      <c r="L57" s="652">
        <v>634921.86145883589</v>
      </c>
      <c r="M57" s="797">
        <v>0.12243576810537364</v>
      </c>
      <c r="N57" s="652">
        <v>329.28950636728388</v>
      </c>
      <c r="O57" s="652">
        <v>565.14502283427748</v>
      </c>
      <c r="P57" s="652">
        <v>494.50483071767701</v>
      </c>
      <c r="Q57" s="652">
        <v>190.07667299933615</v>
      </c>
      <c r="R57" s="652">
        <v>9.2303325230860995</v>
      </c>
    </row>
    <row r="58" spans="1:18">
      <c r="A58" s="526">
        <v>50</v>
      </c>
      <c r="B58" s="702" t="s">
        <v>1491</v>
      </c>
      <c r="C58" s="652">
        <v>277.41182509163491</v>
      </c>
      <c r="D58" s="652">
        <v>0</v>
      </c>
      <c r="E58" s="652">
        <v>65.632008274940688</v>
      </c>
      <c r="F58" s="652">
        <v>13.487932086452677</v>
      </c>
      <c r="G58" s="652">
        <v>15.211874233209146</v>
      </c>
      <c r="H58" s="652">
        <v>-14.077689169999999</v>
      </c>
      <c r="I58" s="652">
        <v>-0.35855293999999999</v>
      </c>
      <c r="J58" s="652">
        <v>-13.322543749999999</v>
      </c>
      <c r="K58" s="652">
        <v>12624.803642980611</v>
      </c>
      <c r="L58" s="652">
        <v>10042.407547584351</v>
      </c>
      <c r="M58" s="797">
        <v>0.25248766740059275</v>
      </c>
      <c r="N58" s="652">
        <v>249.6278415415309</v>
      </c>
      <c r="O58" s="652">
        <v>2.1808349924741233</v>
      </c>
      <c r="P58" s="652">
        <v>2.12659632</v>
      </c>
      <c r="Q58" s="652">
        <v>23.476552237629885</v>
      </c>
      <c r="R58" s="652">
        <v>3.0951552313436395</v>
      </c>
    </row>
    <row r="59" spans="1:18" s="521" customFormat="1">
      <c r="A59" s="526">
        <v>51</v>
      </c>
      <c r="B59" s="525" t="s">
        <v>1492</v>
      </c>
      <c r="C59" s="652">
        <v>4813.6608559298138</v>
      </c>
      <c r="D59" s="652">
        <v>0</v>
      </c>
      <c r="E59" s="652">
        <v>9.7296958148442789E-3</v>
      </c>
      <c r="F59" s="652">
        <v>1835.885412270701</v>
      </c>
      <c r="G59" s="652">
        <v>238.41680701444349</v>
      </c>
      <c r="H59" s="652">
        <v>-174.47320911000003</v>
      </c>
      <c r="I59" s="652">
        <v>-75.587812010000007</v>
      </c>
      <c r="J59" s="652">
        <v>-92.574054849999996</v>
      </c>
      <c r="K59" s="652">
        <v>171277.36815776132</v>
      </c>
      <c r="L59" s="652">
        <v>0</v>
      </c>
      <c r="M59" s="797">
        <v>6.1315489318367687E-2</v>
      </c>
      <c r="N59" s="652">
        <v>1452.0994546195016</v>
      </c>
      <c r="O59" s="652">
        <v>1193.7290816858958</v>
      </c>
      <c r="P59" s="652">
        <v>1478.4355309422042</v>
      </c>
      <c r="Q59" s="652">
        <v>689.39678868221176</v>
      </c>
      <c r="R59" s="652">
        <v>10.17270558157499</v>
      </c>
    </row>
    <row r="60" spans="1:18">
      <c r="A60" s="526">
        <v>52</v>
      </c>
      <c r="B60" s="700" t="s">
        <v>1493</v>
      </c>
      <c r="C60" s="652">
        <v>31794.114209521187</v>
      </c>
      <c r="D60" s="652">
        <v>0</v>
      </c>
      <c r="E60" s="652">
        <v>114.527820174992</v>
      </c>
      <c r="F60" s="652">
        <v>7261.3611345643685</v>
      </c>
      <c r="G60" s="652">
        <v>876.57311731051118</v>
      </c>
      <c r="H60" s="652">
        <v>-548.35390152000002</v>
      </c>
      <c r="I60" s="652">
        <v>-239.13062889</v>
      </c>
      <c r="J60" s="652">
        <v>-248.22574766999998</v>
      </c>
      <c r="K60" s="652">
        <v>776508.44900928542</v>
      </c>
      <c r="L60" s="652">
        <v>0</v>
      </c>
      <c r="M60" s="797">
        <v>2.8802014201053473E-4</v>
      </c>
      <c r="N60" s="652">
        <v>14621.711777671024</v>
      </c>
      <c r="O60" s="652">
        <v>4938.9964875196547</v>
      </c>
      <c r="P60" s="652">
        <v>5377.6993296769397</v>
      </c>
      <c r="Q60" s="652">
        <v>6855.7066146535662</v>
      </c>
      <c r="R60" s="652">
        <v>9.8633189909655989</v>
      </c>
    </row>
    <row r="61" spans="1:18" s="521" customFormat="1">
      <c r="A61" s="526">
        <v>53</v>
      </c>
      <c r="B61" s="22" t="s">
        <v>827</v>
      </c>
      <c r="C61" s="650">
        <f t="shared" ref="C61:J61" si="1">SUM(C62:C63)</f>
        <v>11966.355076075492</v>
      </c>
      <c r="D61" s="650">
        <f t="shared" si="1"/>
        <v>0</v>
      </c>
      <c r="E61" s="650">
        <f t="shared" si="1"/>
        <v>511.46420076553761</v>
      </c>
      <c r="F61" s="650">
        <f t="shared" si="1"/>
        <v>1852.5932961281744</v>
      </c>
      <c r="G61" s="650">
        <f t="shared" si="1"/>
        <v>238.85896191988166</v>
      </c>
      <c r="H61" s="650">
        <f t="shared" si="1"/>
        <v>-218.41759125999999</v>
      </c>
      <c r="I61" s="650">
        <f t="shared" si="1"/>
        <v>-86.069979050000001</v>
      </c>
      <c r="J61" s="650">
        <f t="shared" si="1"/>
        <v>-99.625448709999986</v>
      </c>
      <c r="K61" s="522"/>
      <c r="L61" s="522"/>
      <c r="M61" s="798"/>
      <c r="N61" s="650">
        <f t="shared" ref="N61:Q61" si="2">SUM(N62:N63)</f>
        <v>5874.8543102682606</v>
      </c>
      <c r="O61" s="650">
        <f t="shared" si="2"/>
        <v>2568.086993690692</v>
      </c>
      <c r="P61" s="650">
        <f t="shared" si="2"/>
        <v>1353.1717159836494</v>
      </c>
      <c r="Q61" s="650">
        <f t="shared" si="2"/>
        <v>2170.24205613289</v>
      </c>
      <c r="R61" s="652">
        <v>6.2025333304361094</v>
      </c>
    </row>
    <row r="62" spans="1:18" s="521" customFormat="1">
      <c r="A62" s="526">
        <v>54</v>
      </c>
      <c r="B62" s="525" t="s">
        <v>1494</v>
      </c>
      <c r="C62" s="652">
        <v>459.27418352824168</v>
      </c>
      <c r="D62" s="652">
        <v>0</v>
      </c>
      <c r="E62" s="652">
        <v>437.6951024105108</v>
      </c>
      <c r="F62" s="652">
        <v>83.898600469264409</v>
      </c>
      <c r="G62" s="652">
        <v>9.3656110661924412</v>
      </c>
      <c r="H62" s="652">
        <v>-4.9401950100000001</v>
      </c>
      <c r="I62" s="652">
        <v>-1.0301036600000002</v>
      </c>
      <c r="J62" s="652">
        <v>-2.57574177</v>
      </c>
      <c r="K62" s="523"/>
      <c r="L62" s="523"/>
      <c r="M62" s="799"/>
      <c r="N62" s="652">
        <v>246.68415426403328</v>
      </c>
      <c r="O62" s="652">
        <v>92.353365324738689</v>
      </c>
      <c r="P62" s="652">
        <v>9.5809111149190613</v>
      </c>
      <c r="Q62" s="652">
        <v>110.65575282455065</v>
      </c>
      <c r="R62" s="652">
        <v>4.6108497693201294</v>
      </c>
    </row>
    <row r="63" spans="1:18" s="521" customFormat="1">
      <c r="A63" s="526">
        <v>55</v>
      </c>
      <c r="B63" s="538" t="s">
        <v>1495</v>
      </c>
      <c r="C63" s="652">
        <v>11507.08089254725</v>
      </c>
      <c r="D63" s="652">
        <v>0</v>
      </c>
      <c r="E63" s="652">
        <v>73.769098355026799</v>
      </c>
      <c r="F63" s="652">
        <v>1768.6946956589099</v>
      </c>
      <c r="G63" s="652">
        <v>229.49335085368924</v>
      </c>
      <c r="H63" s="652">
        <v>-213.47739625</v>
      </c>
      <c r="I63" s="652">
        <v>-85.039875390000006</v>
      </c>
      <c r="J63" s="652">
        <v>-97.049706939999993</v>
      </c>
      <c r="K63" s="523"/>
      <c r="L63" s="523"/>
      <c r="M63" s="799"/>
      <c r="N63" s="652">
        <v>5628.1701560042275</v>
      </c>
      <c r="O63" s="652">
        <v>2475.7336283659533</v>
      </c>
      <c r="P63" s="652">
        <v>1343.5908048687304</v>
      </c>
      <c r="Q63" s="652">
        <v>2059.5863033083392</v>
      </c>
      <c r="R63" s="652">
        <v>6.2590602503933797</v>
      </c>
    </row>
    <row r="64" spans="1:18">
      <c r="A64" s="526">
        <v>56</v>
      </c>
      <c r="B64" s="525" t="s">
        <v>525</v>
      </c>
      <c r="C64" s="651">
        <f>C9+C61</f>
        <v>104534.03932231855</v>
      </c>
      <c r="D64" s="651">
        <f t="shared" ref="D64:Q64" si="3">D9+D61</f>
        <v>0</v>
      </c>
      <c r="E64" s="651">
        <f t="shared" si="3"/>
        <v>1805.4464987731894</v>
      </c>
      <c r="F64" s="651">
        <f t="shared" si="3"/>
        <v>21581.854534870836</v>
      </c>
      <c r="G64" s="651">
        <f t="shared" si="3"/>
        <v>3011.4382399528881</v>
      </c>
      <c r="H64" s="651">
        <f t="shared" si="3"/>
        <v>-2343.8783547499997</v>
      </c>
      <c r="I64" s="651">
        <f t="shared" si="3"/>
        <v>-858.43001257000014</v>
      </c>
      <c r="J64" s="651">
        <f t="shared" si="3"/>
        <v>-1247.3677776</v>
      </c>
      <c r="K64" s="651">
        <f t="shared" si="3"/>
        <v>24543284.995548081</v>
      </c>
      <c r="L64" s="651">
        <f t="shared" si="3"/>
        <v>14463692.17895278</v>
      </c>
      <c r="M64" s="800">
        <v>0.16904988738149107</v>
      </c>
      <c r="N64" s="651">
        <f t="shared" si="3"/>
        <v>54113.386185026888</v>
      </c>
      <c r="O64" s="651">
        <f t="shared" si="3"/>
        <v>18549.1662089253</v>
      </c>
      <c r="P64" s="651">
        <f t="shared" si="3"/>
        <v>14016.699364603313</v>
      </c>
      <c r="Q64" s="651">
        <f t="shared" si="3"/>
        <v>17854.78756376306</v>
      </c>
      <c r="R64" s="651">
        <v>7.0201504550098903</v>
      </c>
    </row>
    <row r="65" spans="2:18">
      <c r="B65" s="1043" t="s">
        <v>828</v>
      </c>
      <c r="C65" s="1043"/>
      <c r="D65" s="1043"/>
      <c r="E65" s="1043"/>
      <c r="F65" s="1043"/>
      <c r="G65" s="1043"/>
      <c r="H65" s="1043"/>
      <c r="I65" s="1043"/>
      <c r="J65" s="1043"/>
      <c r="K65" s="1043"/>
      <c r="L65" s="1043"/>
      <c r="M65" s="1043"/>
      <c r="N65" s="1043"/>
      <c r="O65" s="1043"/>
      <c r="P65" s="1043"/>
      <c r="Q65" s="1043"/>
      <c r="R65" s="1043"/>
    </row>
    <row r="66" spans="2:18">
      <c r="B66" s="313"/>
      <c r="C66" s="313"/>
      <c r="D66" s="313"/>
      <c r="E66" s="313"/>
      <c r="F66" s="313"/>
      <c r="G66" s="313"/>
      <c r="H66" s="313"/>
      <c r="I66" s="313"/>
      <c r="J66" s="313"/>
    </row>
    <row r="67" spans="2:18" ht="11.4" customHeight="1">
      <c r="C67" s="527"/>
      <c r="D67" s="527"/>
      <c r="E67" s="527"/>
      <c r="F67" s="527"/>
      <c r="G67" s="527"/>
      <c r="H67" s="527"/>
      <c r="I67" s="527"/>
      <c r="J67" s="527"/>
    </row>
  </sheetData>
  <mergeCells count="10">
    <mergeCell ref="B65:R65"/>
    <mergeCell ref="P7:P8"/>
    <mergeCell ref="Q7:Q8"/>
    <mergeCell ref="R7:R8"/>
    <mergeCell ref="C7:G7"/>
    <mergeCell ref="H7:J7"/>
    <mergeCell ref="K7:L7"/>
    <mergeCell ref="M7:M8"/>
    <mergeCell ref="N7:N8"/>
    <mergeCell ref="O7:O8"/>
  </mergeCells>
  <hyperlinks>
    <hyperlink ref="A1" location="Index!B5" display="&lt;- back" xr:uid="{FB6AA041-C267-452E-B66B-FD181BA5E30C}"/>
  </hyperlinks>
  <pageMargins left="0.7" right="0.7" top="0.75" bottom="0.75" header="0.3" footer="0.3"/>
  <pageSetup paperSize="9"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71626-8D2F-4182-8A67-51E846F83901}">
  <dimension ref="A1:W24"/>
  <sheetViews>
    <sheetView zoomScale="90" zoomScaleNormal="90" workbookViewId="0"/>
  </sheetViews>
  <sheetFormatPr defaultColWidth="8.88671875" defaultRowHeight="13.8"/>
  <cols>
    <col min="1" max="1" width="5.88671875" style="534" customWidth="1"/>
    <col min="2" max="2" width="83.6640625" style="534" customWidth="1"/>
    <col min="3" max="3" width="11.5546875" style="534" bestFit="1" customWidth="1"/>
    <col min="4" max="4" width="8.88671875" style="534"/>
    <col min="5" max="5" width="9.5546875" style="534" customWidth="1"/>
    <col min="6" max="7" width="8.88671875" style="534"/>
    <col min="8" max="8" width="10.33203125" style="534" customWidth="1"/>
    <col min="9" max="16" width="8.88671875" style="534"/>
    <col min="17" max="17" width="11.109375" style="534" customWidth="1"/>
    <col min="18" max="18" width="27.44140625" style="534" bestFit="1" customWidth="1"/>
    <col min="19" max="19" width="17.6640625" style="534" customWidth="1"/>
    <col min="20" max="16384" width="8.88671875" style="534"/>
  </cols>
  <sheetData>
    <row r="1" spans="1:23" s="303" customFormat="1" ht="13.2">
      <c r="A1" s="38" t="s">
        <v>991</v>
      </c>
      <c r="C1" s="313"/>
      <c r="D1" s="313"/>
    </row>
    <row r="2" spans="1:23" s="303" customFormat="1" ht="13.2">
      <c r="C2" s="313"/>
      <c r="D2" s="313"/>
    </row>
    <row r="3" spans="1:23" s="303" customFormat="1" ht="17.399999999999999">
      <c r="A3" s="587" t="s">
        <v>784</v>
      </c>
      <c r="C3" s="527"/>
      <c r="D3" s="313"/>
      <c r="E3" s="313"/>
      <c r="F3" s="313"/>
      <c r="G3" s="313"/>
      <c r="H3" s="313"/>
      <c r="I3" s="313"/>
      <c r="J3" s="313"/>
      <c r="K3" s="313"/>
      <c r="L3" s="313"/>
      <c r="M3" s="313"/>
      <c r="N3" s="313"/>
      <c r="O3" s="313"/>
      <c r="P3" s="313"/>
      <c r="Q3" s="313"/>
      <c r="R3" s="313"/>
      <c r="S3" s="313"/>
      <c r="T3" s="313"/>
      <c r="U3" s="313"/>
      <c r="V3" s="313"/>
      <c r="W3" s="313"/>
    </row>
    <row r="4" spans="1:23" s="303" customFormat="1" ht="17.399999999999999">
      <c r="A4" s="587"/>
      <c r="C4" s="527"/>
      <c r="D4" s="313"/>
      <c r="E4" s="313"/>
      <c r="F4" s="313"/>
      <c r="G4" s="313"/>
      <c r="H4" s="313"/>
      <c r="I4" s="313"/>
      <c r="J4" s="313"/>
      <c r="K4" s="313"/>
      <c r="L4" s="313"/>
      <c r="M4" s="313"/>
      <c r="N4" s="313"/>
      <c r="O4" s="313"/>
      <c r="P4" s="313"/>
      <c r="Q4" s="313"/>
      <c r="R4" s="313"/>
      <c r="S4" s="313"/>
      <c r="T4" s="313"/>
      <c r="U4" s="313"/>
      <c r="V4" s="313"/>
      <c r="W4" s="313"/>
    </row>
    <row r="5" spans="1:23" s="303" customFormat="1">
      <c r="B5" s="512"/>
      <c r="C5" s="527"/>
      <c r="D5" s="313"/>
      <c r="E5" s="313"/>
      <c r="F5" s="313"/>
      <c r="G5" s="313"/>
      <c r="H5" s="313"/>
      <c r="I5" s="313"/>
      <c r="J5" s="313"/>
      <c r="K5" s="313"/>
      <c r="L5" s="313"/>
      <c r="M5" s="313"/>
      <c r="N5" s="313"/>
      <c r="O5" s="313"/>
      <c r="P5" s="313"/>
      <c r="Q5" s="313"/>
      <c r="R5" s="43" t="s">
        <v>993</v>
      </c>
      <c r="S5" s="313"/>
      <c r="T5" s="313"/>
      <c r="U5" s="313"/>
      <c r="V5" s="313"/>
      <c r="W5" s="313"/>
    </row>
    <row r="6" spans="1:23" s="303" customFormat="1" ht="13.2">
      <c r="C6" s="514" t="s">
        <v>58</v>
      </c>
      <c r="D6" s="514" t="s">
        <v>57</v>
      </c>
      <c r="E6" s="514" t="s">
        <v>56</v>
      </c>
      <c r="F6" s="514" t="s">
        <v>59</v>
      </c>
      <c r="G6" s="514" t="s">
        <v>60</v>
      </c>
      <c r="H6" s="514" t="s">
        <v>107</v>
      </c>
      <c r="I6" s="514" t="s">
        <v>108</v>
      </c>
      <c r="J6" s="514" t="s">
        <v>109</v>
      </c>
      <c r="K6" s="514" t="s">
        <v>196</v>
      </c>
      <c r="L6" s="514" t="s">
        <v>197</v>
      </c>
      <c r="M6" s="514" t="s">
        <v>198</v>
      </c>
      <c r="N6" s="514" t="s">
        <v>199</v>
      </c>
      <c r="O6" s="514" t="s">
        <v>200</v>
      </c>
      <c r="P6" s="514" t="s">
        <v>403</v>
      </c>
      <c r="Q6" s="514" t="s">
        <v>404</v>
      </c>
      <c r="R6" s="514" t="s">
        <v>529</v>
      </c>
    </row>
    <row r="7" spans="1:23" s="303" customFormat="1" ht="24" customHeight="1">
      <c r="B7" s="411" t="s">
        <v>829</v>
      </c>
      <c r="C7" s="951" t="s">
        <v>830</v>
      </c>
      <c r="D7" s="1047"/>
      <c r="E7" s="1047"/>
      <c r="F7" s="1047"/>
      <c r="G7" s="1047"/>
      <c r="H7" s="1047"/>
      <c r="I7" s="1047"/>
      <c r="J7" s="1047"/>
      <c r="K7" s="1047"/>
      <c r="L7" s="1047"/>
      <c r="M7" s="1047"/>
      <c r="N7" s="1047"/>
      <c r="O7" s="1047"/>
      <c r="P7" s="1047"/>
      <c r="Q7" s="1047"/>
      <c r="R7" s="952"/>
      <c r="S7" s="528"/>
    </row>
    <row r="8" spans="1:23" s="303" customFormat="1" ht="24" customHeight="1">
      <c r="B8" s="518"/>
      <c r="C8" s="529"/>
      <c r="D8" s="948" t="s">
        <v>831</v>
      </c>
      <c r="E8" s="949"/>
      <c r="F8" s="949"/>
      <c r="G8" s="949"/>
      <c r="H8" s="949"/>
      <c r="I8" s="949"/>
      <c r="J8" s="948" t="s">
        <v>832</v>
      </c>
      <c r="K8" s="949"/>
      <c r="L8" s="949"/>
      <c r="M8" s="949"/>
      <c r="N8" s="949"/>
      <c r="O8" s="949"/>
      <c r="P8" s="950"/>
      <c r="Q8" s="951" t="s">
        <v>833</v>
      </c>
      <c r="R8" s="952"/>
      <c r="S8" s="528"/>
    </row>
    <row r="9" spans="1:23" s="303" customFormat="1" ht="43.65" customHeight="1">
      <c r="B9" s="530"/>
      <c r="C9" s="317"/>
      <c r="D9" s="20" t="s">
        <v>834</v>
      </c>
      <c r="E9" s="20" t="s">
        <v>835</v>
      </c>
      <c r="F9" s="20" t="s">
        <v>836</v>
      </c>
      <c r="G9" s="20" t="s">
        <v>837</v>
      </c>
      <c r="H9" s="20" t="s">
        <v>838</v>
      </c>
      <c r="I9" s="20" t="s">
        <v>839</v>
      </c>
      <c r="J9" s="317" t="s">
        <v>840</v>
      </c>
      <c r="K9" s="317" t="s">
        <v>841</v>
      </c>
      <c r="L9" s="317" t="s">
        <v>842</v>
      </c>
      <c r="M9" s="317" t="s">
        <v>843</v>
      </c>
      <c r="N9" s="317" t="s">
        <v>844</v>
      </c>
      <c r="O9" s="317" t="s">
        <v>845</v>
      </c>
      <c r="P9" s="317" t="s">
        <v>846</v>
      </c>
      <c r="Q9" s="530"/>
      <c r="R9" s="395" t="s">
        <v>847</v>
      </c>
      <c r="S9" s="653" t="s">
        <v>1419</v>
      </c>
    </row>
    <row r="10" spans="1:23" s="303" customFormat="1" ht="13.2">
      <c r="A10" s="514">
        <v>1</v>
      </c>
      <c r="B10" s="531" t="s">
        <v>848</v>
      </c>
      <c r="C10" s="658">
        <f>C11+C12+C13</f>
        <v>126790.53450220989</v>
      </c>
      <c r="D10" s="658">
        <f t="shared" ref="D10:Q10" si="0">D11+D12+D13</f>
        <v>28851.228244486163</v>
      </c>
      <c r="E10" s="658">
        <f t="shared" si="0"/>
        <v>64704.467418627028</v>
      </c>
      <c r="F10" s="658">
        <f t="shared" si="0"/>
        <v>19559.498759274153</v>
      </c>
      <c r="G10" s="658">
        <f t="shared" si="0"/>
        <v>5197.3128504539154</v>
      </c>
      <c r="H10" s="658">
        <f t="shared" si="0"/>
        <v>3633.1413510722718</v>
      </c>
      <c r="I10" s="658">
        <f t="shared" si="0"/>
        <v>1299.3367233226495</v>
      </c>
      <c r="J10" s="658">
        <f t="shared" si="0"/>
        <v>9961.5816484345105</v>
      </c>
      <c r="K10" s="658">
        <f t="shared" si="0"/>
        <v>10451.856423568091</v>
      </c>
      <c r="L10" s="658">
        <f t="shared" si="0"/>
        <v>5180.5872078792318</v>
      </c>
      <c r="M10" s="658">
        <f t="shared" si="0"/>
        <v>2425.1739845269467</v>
      </c>
      <c r="N10" s="658">
        <f t="shared" si="0"/>
        <v>1247.9981389611398</v>
      </c>
      <c r="O10" s="658">
        <f t="shared" si="0"/>
        <v>832.36296301214884</v>
      </c>
      <c r="P10" s="658">
        <f t="shared" si="0"/>
        <v>1097.5260236521228</v>
      </c>
      <c r="Q10" s="658">
        <f t="shared" si="0"/>
        <v>95542.132635595684</v>
      </c>
      <c r="R10" s="694">
        <f>1-(C10-SUM(D10:I10))/Q10</f>
        <v>0.96289020291710803</v>
      </c>
      <c r="S10" s="654">
        <f t="shared" ref="S10:S19" si="1">C10-SUM(D10:I10)</f>
        <v>3545.5491549737053</v>
      </c>
    </row>
    <row r="11" spans="1:23" s="303" customFormat="1" ht="13.2">
      <c r="A11" s="514">
        <v>2</v>
      </c>
      <c r="B11" s="532" t="s">
        <v>849</v>
      </c>
      <c r="C11" s="662">
        <v>37073.000510687903</v>
      </c>
      <c r="D11" s="662">
        <v>12030.044044312765</v>
      </c>
      <c r="E11" s="662">
        <v>13039.447609551355</v>
      </c>
      <c r="F11" s="662">
        <v>8148.0515293883554</v>
      </c>
      <c r="G11" s="662">
        <v>1888.3743301518455</v>
      </c>
      <c r="H11" s="662">
        <v>296.25024119460903</v>
      </c>
      <c r="I11" s="662">
        <v>686.10786152382343</v>
      </c>
      <c r="J11" s="662">
        <v>2667.6763227109082</v>
      </c>
      <c r="K11" s="662">
        <v>3021.1517148798862</v>
      </c>
      <c r="L11" s="662">
        <v>2733.1779809902</v>
      </c>
      <c r="M11" s="662">
        <v>1381.1119610716946</v>
      </c>
      <c r="N11" s="662">
        <v>593.58475868088078</v>
      </c>
      <c r="O11" s="662">
        <v>385.41205137567852</v>
      </c>
      <c r="P11" s="662">
        <v>260.442460201335</v>
      </c>
      <c r="Q11" s="662">
        <v>26030.44326077732</v>
      </c>
      <c r="R11" s="695">
        <f>1-(C11-SUM(D11:I11))/Q11</f>
        <v>0.96217026023337338</v>
      </c>
      <c r="S11" s="655">
        <f>C11-SUM(D11:I11)</f>
        <v>984.7248945651445</v>
      </c>
    </row>
    <row r="12" spans="1:23" s="303" customFormat="1" ht="13.2">
      <c r="A12" s="514">
        <v>3</v>
      </c>
      <c r="B12" s="532" t="s">
        <v>850</v>
      </c>
      <c r="C12" s="662">
        <v>89666.218514941982</v>
      </c>
      <c r="D12" s="662">
        <v>16821.184200173397</v>
      </c>
      <c r="E12" s="662">
        <v>51665.019809075675</v>
      </c>
      <c r="F12" s="662">
        <v>11411.447229885796</v>
      </c>
      <c r="G12" s="662">
        <v>3308.9385203020697</v>
      </c>
      <c r="H12" s="662">
        <v>3336.891109877663</v>
      </c>
      <c r="I12" s="662">
        <v>613.22886179882607</v>
      </c>
      <c r="J12" s="662">
        <v>7293.9053257236028</v>
      </c>
      <c r="K12" s="662">
        <v>7430.7047086882058</v>
      </c>
      <c r="L12" s="662">
        <v>2447.4092268890317</v>
      </c>
      <c r="M12" s="662">
        <v>1044.0620234552523</v>
      </c>
      <c r="N12" s="662">
        <v>654.41338028025893</v>
      </c>
      <c r="O12" s="662">
        <v>446.95091163647038</v>
      </c>
      <c r="P12" s="662">
        <v>837.08356345078789</v>
      </c>
      <c r="Q12" s="662">
        <v>69511.689374818365</v>
      </c>
      <c r="R12" s="695">
        <f t="shared" ref="R12:R17" si="2">1-(C12-SUM(D12:I12))/Q12</f>
        <v>0.96389803202311952</v>
      </c>
      <c r="S12" s="655">
        <f t="shared" si="1"/>
        <v>2509.5087838285544</v>
      </c>
    </row>
    <row r="13" spans="1:23" s="303" customFormat="1" ht="13.2">
      <c r="A13" s="514">
        <v>4</v>
      </c>
      <c r="B13" s="532" t="s">
        <v>851</v>
      </c>
      <c r="C13" s="662">
        <v>51.315476579999995</v>
      </c>
      <c r="D13" s="662">
        <v>0</v>
      </c>
      <c r="E13" s="662">
        <v>0</v>
      </c>
      <c r="F13" s="662">
        <v>0</v>
      </c>
      <c r="G13" s="662">
        <v>0</v>
      </c>
      <c r="H13" s="662">
        <v>0</v>
      </c>
      <c r="I13" s="662">
        <v>0</v>
      </c>
      <c r="J13" s="662">
        <v>0</v>
      </c>
      <c r="K13" s="662">
        <v>0</v>
      </c>
      <c r="L13" s="662">
        <v>0</v>
      </c>
      <c r="M13" s="662">
        <v>0</v>
      </c>
      <c r="N13" s="662">
        <v>0</v>
      </c>
      <c r="O13" s="662">
        <v>0</v>
      </c>
      <c r="P13" s="662">
        <v>0</v>
      </c>
      <c r="Q13" s="662">
        <v>0</v>
      </c>
      <c r="R13" s="695">
        <v>0</v>
      </c>
      <c r="S13" s="655">
        <f t="shared" si="1"/>
        <v>51.315476579999995</v>
      </c>
    </row>
    <row r="14" spans="1:23" s="303" customFormat="1" ht="13.2">
      <c r="A14" s="514">
        <v>5</v>
      </c>
      <c r="B14" s="533" t="s">
        <v>852</v>
      </c>
      <c r="C14" s="662">
        <v>96745.771552766004</v>
      </c>
      <c r="D14" s="662">
        <v>18301.952696298082</v>
      </c>
      <c r="E14" s="662">
        <v>54439.065370706965</v>
      </c>
      <c r="F14" s="662">
        <v>16161.427624053158</v>
      </c>
      <c r="G14" s="662">
        <v>3858.9995811838053</v>
      </c>
      <c r="H14" s="662">
        <v>3148.5900778518999</v>
      </c>
      <c r="I14" s="662">
        <v>835.73620267210413</v>
      </c>
      <c r="J14" s="659"/>
      <c r="K14" s="659"/>
      <c r="L14" s="659"/>
      <c r="M14" s="659"/>
      <c r="N14" s="659"/>
      <c r="O14" s="659"/>
      <c r="P14" s="659"/>
      <c r="Q14" s="662">
        <v>0</v>
      </c>
      <c r="R14" s="695">
        <v>0</v>
      </c>
      <c r="S14" s="655">
        <f t="shared" si="1"/>
        <v>0</v>
      </c>
    </row>
    <row r="15" spans="1:23" s="303" customFormat="1" ht="13.2">
      <c r="A15" s="514">
        <v>6</v>
      </c>
      <c r="B15" s="531" t="s">
        <v>853</v>
      </c>
      <c r="C15" s="658">
        <f>C16+C17+C18</f>
        <v>2214.0652385066332</v>
      </c>
      <c r="D15" s="658">
        <f t="shared" ref="D15:Q15" si="3">D16+D17+D18</f>
        <v>421.74976811477097</v>
      </c>
      <c r="E15" s="658">
        <f t="shared" si="3"/>
        <v>1015.9382960888905</v>
      </c>
      <c r="F15" s="658">
        <f t="shared" si="3"/>
        <v>694.0734226340719</v>
      </c>
      <c r="G15" s="658">
        <f t="shared" si="3"/>
        <v>17.257168407469461</v>
      </c>
      <c r="H15" s="658">
        <f t="shared" si="3"/>
        <v>2.9287584084458702</v>
      </c>
      <c r="I15" s="658">
        <f t="shared" si="3"/>
        <v>0</v>
      </c>
      <c r="J15" s="658">
        <f t="shared" si="3"/>
        <v>7.4215625634379598E-2</v>
      </c>
      <c r="K15" s="658">
        <f t="shared" si="3"/>
        <v>83.528907511547573</v>
      </c>
      <c r="L15" s="658">
        <f t="shared" si="3"/>
        <v>171.50566059740316</v>
      </c>
      <c r="M15" s="658">
        <f t="shared" si="3"/>
        <v>0</v>
      </c>
      <c r="N15" s="658">
        <f t="shared" si="3"/>
        <v>1.70318E-2</v>
      </c>
      <c r="O15" s="658">
        <f t="shared" si="3"/>
        <v>0</v>
      </c>
      <c r="P15" s="658">
        <f t="shared" si="3"/>
        <v>9.6594119999999992E-2</v>
      </c>
      <c r="Q15" s="658">
        <f t="shared" si="3"/>
        <v>1958.7412788120489</v>
      </c>
      <c r="R15" s="694">
        <f t="shared" si="2"/>
        <v>0.96828686589447988</v>
      </c>
      <c r="S15" s="654">
        <f t="shared" si="1"/>
        <v>62.11782485298454</v>
      </c>
    </row>
    <row r="16" spans="1:23">
      <c r="A16" s="514">
        <v>7</v>
      </c>
      <c r="B16" s="532" t="s">
        <v>849</v>
      </c>
      <c r="C16" s="662">
        <v>1294.1914451669811</v>
      </c>
      <c r="D16" s="662">
        <v>278.69465894920978</v>
      </c>
      <c r="E16" s="662">
        <v>405.01867292546069</v>
      </c>
      <c r="F16" s="662">
        <v>554.48453157205995</v>
      </c>
      <c r="G16" s="662">
        <v>10.5888808485191</v>
      </c>
      <c r="H16" s="662">
        <v>1.1739441980228602</v>
      </c>
      <c r="I16" s="662">
        <v>0</v>
      </c>
      <c r="J16" s="662">
        <v>0</v>
      </c>
      <c r="K16" s="662">
        <v>78.85070924</v>
      </c>
      <c r="L16" s="662">
        <v>165.26437026420271</v>
      </c>
      <c r="M16" s="662">
        <v>0</v>
      </c>
      <c r="N16" s="662">
        <v>0</v>
      </c>
      <c r="O16" s="662">
        <v>0</v>
      </c>
      <c r="P16" s="662">
        <v>0</v>
      </c>
      <c r="Q16" s="662">
        <v>1050.0763656627787</v>
      </c>
      <c r="R16" s="695">
        <f t="shared" si="2"/>
        <v>0.95787853329525074</v>
      </c>
      <c r="S16" s="655">
        <f t="shared" si="1"/>
        <v>44.230756673708811</v>
      </c>
    </row>
    <row r="17" spans="1:19">
      <c r="A17" s="514">
        <v>8</v>
      </c>
      <c r="B17" s="532" t="s">
        <v>850</v>
      </c>
      <c r="C17" s="662">
        <v>919.77224329965247</v>
      </c>
      <c r="D17" s="662">
        <v>143.05510916556119</v>
      </c>
      <c r="E17" s="662">
        <v>610.91962316342983</v>
      </c>
      <c r="F17" s="662">
        <v>139.58889106201198</v>
      </c>
      <c r="G17" s="662">
        <v>6.6682875589503601</v>
      </c>
      <c r="H17" s="662">
        <v>1.75481421042301</v>
      </c>
      <c r="I17" s="662">
        <v>0</v>
      </c>
      <c r="J17" s="662">
        <v>7.4215625634379598E-2</v>
      </c>
      <c r="K17" s="662">
        <v>4.678198271547565</v>
      </c>
      <c r="L17" s="662">
        <v>6.2412903332004497</v>
      </c>
      <c r="M17" s="662">
        <v>0</v>
      </c>
      <c r="N17" s="662">
        <v>1.70318E-2</v>
      </c>
      <c r="O17" s="662">
        <v>0</v>
      </c>
      <c r="P17" s="662">
        <v>9.6594119999999992E-2</v>
      </c>
      <c r="Q17" s="662">
        <v>908.66491314927021</v>
      </c>
      <c r="R17" s="695">
        <f t="shared" si="2"/>
        <v>0.98042675811302682</v>
      </c>
      <c r="S17" s="655">
        <f t="shared" si="1"/>
        <v>17.785518139276178</v>
      </c>
    </row>
    <row r="18" spans="1:19" s="303" customFormat="1" ht="13.2">
      <c r="A18" s="514">
        <v>9</v>
      </c>
      <c r="B18" s="532" t="s">
        <v>851</v>
      </c>
      <c r="C18" s="662">
        <v>0.10155003999999999</v>
      </c>
      <c r="D18" s="662">
        <v>0</v>
      </c>
      <c r="E18" s="662">
        <v>0</v>
      </c>
      <c r="F18" s="662">
        <v>0</v>
      </c>
      <c r="G18" s="662">
        <v>0</v>
      </c>
      <c r="H18" s="662">
        <v>0</v>
      </c>
      <c r="I18" s="662">
        <v>0</v>
      </c>
      <c r="J18" s="662">
        <v>0</v>
      </c>
      <c r="K18" s="662">
        <v>0</v>
      </c>
      <c r="L18" s="662">
        <v>0</v>
      </c>
      <c r="M18" s="662">
        <v>0</v>
      </c>
      <c r="N18" s="662">
        <v>0</v>
      </c>
      <c r="O18" s="662">
        <v>0</v>
      </c>
      <c r="P18" s="662">
        <v>0</v>
      </c>
      <c r="Q18" s="662">
        <v>0</v>
      </c>
      <c r="R18" s="695">
        <v>0</v>
      </c>
      <c r="S18" s="655">
        <f t="shared" si="1"/>
        <v>0.10155003999999999</v>
      </c>
    </row>
    <row r="19" spans="1:19" s="303" customFormat="1" ht="13.2">
      <c r="A19" s="514">
        <v>10</v>
      </c>
      <c r="B19" s="533" t="s">
        <v>852</v>
      </c>
      <c r="C19" s="662">
        <v>1903.4263706462571</v>
      </c>
      <c r="D19" s="662">
        <v>211.58060596576374</v>
      </c>
      <c r="E19" s="662">
        <v>978.90705656050591</v>
      </c>
      <c r="F19" s="662">
        <v>692.92610997407201</v>
      </c>
      <c r="G19" s="662">
        <v>17.149138847469459</v>
      </c>
      <c r="H19" s="662">
        <v>2.86345929844587</v>
      </c>
      <c r="I19" s="662">
        <v>0</v>
      </c>
      <c r="J19" s="659"/>
      <c r="K19" s="659"/>
      <c r="L19" s="659"/>
      <c r="M19" s="659"/>
      <c r="N19" s="659"/>
      <c r="O19" s="659"/>
      <c r="P19" s="659"/>
      <c r="Q19" s="662">
        <v>0</v>
      </c>
      <c r="R19" s="695">
        <v>0</v>
      </c>
      <c r="S19" s="656">
        <f t="shared" si="1"/>
        <v>0</v>
      </c>
    </row>
    <row r="20" spans="1:19">
      <c r="C20" s="660"/>
      <c r="D20" s="660"/>
      <c r="E20" s="660"/>
      <c r="F20" s="660"/>
      <c r="G20" s="660"/>
      <c r="H20" s="660"/>
      <c r="I20" s="660"/>
      <c r="J20" s="660"/>
      <c r="K20" s="660"/>
      <c r="L20" s="660"/>
      <c r="M20" s="660"/>
      <c r="N20" s="660"/>
      <c r="O20" s="660"/>
      <c r="P20" s="660"/>
      <c r="Q20" s="660"/>
      <c r="R20" s="660"/>
    </row>
    <row r="21" spans="1:19">
      <c r="B21" s="657" t="s">
        <v>26</v>
      </c>
      <c r="C21" s="661">
        <f>+C10+C15</f>
        <v>129004.59974071653</v>
      </c>
      <c r="D21" s="661">
        <f t="shared" ref="D21:Q21" si="4">+D10+D15</f>
        <v>29272.978012600935</v>
      </c>
      <c r="E21" s="661">
        <f t="shared" si="4"/>
        <v>65720.405714715918</v>
      </c>
      <c r="F21" s="661">
        <f t="shared" si="4"/>
        <v>20253.572181908225</v>
      </c>
      <c r="G21" s="661">
        <f t="shared" si="4"/>
        <v>5214.5700188613846</v>
      </c>
      <c r="H21" s="661">
        <f t="shared" si="4"/>
        <v>3636.0701094807177</v>
      </c>
      <c r="I21" s="661">
        <f t="shared" si="4"/>
        <v>1299.3367233226495</v>
      </c>
      <c r="J21" s="661">
        <f t="shared" si="4"/>
        <v>9961.6558640601452</v>
      </c>
      <c r="K21" s="661">
        <f t="shared" si="4"/>
        <v>10535.385331079638</v>
      </c>
      <c r="L21" s="661">
        <f t="shared" si="4"/>
        <v>5352.092868476635</v>
      </c>
      <c r="M21" s="661">
        <f t="shared" si="4"/>
        <v>2425.1739845269467</v>
      </c>
      <c r="N21" s="661">
        <f t="shared" si="4"/>
        <v>1248.0151707611399</v>
      </c>
      <c r="O21" s="661">
        <f t="shared" si="4"/>
        <v>832.36296301214884</v>
      </c>
      <c r="P21" s="661">
        <f t="shared" si="4"/>
        <v>1097.6226177721228</v>
      </c>
      <c r="Q21" s="661">
        <f t="shared" si="4"/>
        <v>97500.873914407726</v>
      </c>
      <c r="R21" s="696">
        <f>R40</f>
        <v>0</v>
      </c>
    </row>
    <row r="24" spans="1:19">
      <c r="C24" s="764"/>
    </row>
  </sheetData>
  <mergeCells count="4">
    <mergeCell ref="C7:R7"/>
    <mergeCell ref="D8:I8"/>
    <mergeCell ref="J8:P8"/>
    <mergeCell ref="Q8:R8"/>
  </mergeCells>
  <hyperlinks>
    <hyperlink ref="A1" location="Index!B5" display="&lt;- back" xr:uid="{EA6E5268-058F-433E-AB43-1711A4D4C3C2}"/>
  </hyperlinks>
  <pageMargins left="0.7" right="0.7" top="0.75" bottom="0.75" header="0.3" footer="0.3"/>
  <pageSetup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12797-BFA2-4429-B71A-F02165D225B1}">
  <dimension ref="A1:V120"/>
  <sheetViews>
    <sheetView zoomScale="80" zoomScaleNormal="80" workbookViewId="0"/>
  </sheetViews>
  <sheetFormatPr defaultColWidth="22.33203125" defaultRowHeight="13.2"/>
  <cols>
    <col min="1" max="1" width="7.88671875" style="367" customWidth="1"/>
    <col min="2" max="2" width="30.88671875" style="367" customWidth="1"/>
    <col min="3" max="3" width="24.5546875" style="367" bestFit="1" customWidth="1"/>
    <col min="4" max="4" width="29.33203125" style="367" customWidth="1"/>
    <col min="5" max="5" width="26.5546875" style="367" customWidth="1"/>
    <col min="6" max="6" width="22.33203125" style="367"/>
    <col min="7" max="7" width="32.44140625" style="367" customWidth="1"/>
    <col min="8" max="9" width="26.44140625" style="367" customWidth="1"/>
    <col min="10" max="16384" width="22.33203125" style="367"/>
  </cols>
  <sheetData>
    <row r="1" spans="1:22">
      <c r="A1" s="38" t="s">
        <v>991</v>
      </c>
    </row>
    <row r="2" spans="1:22">
      <c r="C2" s="541"/>
    </row>
    <row r="3" spans="1:22" ht="17.399999999999999">
      <c r="A3" s="83" t="s">
        <v>785</v>
      </c>
      <c r="B3" s="541"/>
      <c r="C3" s="541"/>
    </row>
    <row r="4" spans="1:22">
      <c r="B4" s="541"/>
      <c r="C4" s="541"/>
    </row>
    <row r="5" spans="1:22">
      <c r="B5" s="541"/>
      <c r="C5" s="541"/>
      <c r="H5" s="43" t="s">
        <v>993</v>
      </c>
    </row>
    <row r="6" spans="1:22">
      <c r="B6" s="535" t="s">
        <v>58</v>
      </c>
      <c r="C6" s="535" t="s">
        <v>57</v>
      </c>
      <c r="D6" s="535" t="s">
        <v>56</v>
      </c>
      <c r="E6" s="535" t="s">
        <v>59</v>
      </c>
      <c r="F6" s="535" t="s">
        <v>60</v>
      </c>
      <c r="G6" s="535" t="s">
        <v>107</v>
      </c>
      <c r="H6" s="535" t="s">
        <v>108</v>
      </c>
    </row>
    <row r="7" spans="1:22" ht="26.4">
      <c r="B7" s="16" t="s">
        <v>854</v>
      </c>
      <c r="C7" s="16" t="s">
        <v>855</v>
      </c>
      <c r="D7" s="16" t="s">
        <v>856</v>
      </c>
      <c r="E7" s="16" t="s">
        <v>857</v>
      </c>
      <c r="F7" s="16" t="s">
        <v>858</v>
      </c>
      <c r="G7" s="16" t="s">
        <v>859</v>
      </c>
      <c r="H7" s="16" t="s">
        <v>860</v>
      </c>
    </row>
    <row r="8" spans="1:22" ht="13.2" customHeight="1">
      <c r="A8" s="553">
        <v>1</v>
      </c>
      <c r="B8" s="765" t="s">
        <v>861</v>
      </c>
      <c r="C8" s="537" t="s">
        <v>1826</v>
      </c>
      <c r="D8" s="766">
        <v>3322.6009135843751</v>
      </c>
      <c r="E8" s="537" t="s">
        <v>1827</v>
      </c>
      <c r="F8" s="766">
        <v>330.49206838730072</v>
      </c>
      <c r="G8" s="769">
        <v>0.808933050833611</v>
      </c>
      <c r="H8" s="766">
        <v>258.40940164563949</v>
      </c>
    </row>
    <row r="9" spans="1:22" ht="26.4">
      <c r="A9" s="553">
        <v>2</v>
      </c>
      <c r="B9" s="765" t="s">
        <v>862</v>
      </c>
      <c r="C9" s="537" t="s">
        <v>1828</v>
      </c>
      <c r="D9" s="766">
        <v>300.36190419743775</v>
      </c>
      <c r="E9" s="537" t="s">
        <v>1829</v>
      </c>
      <c r="F9" s="766">
        <v>1020.4</v>
      </c>
      <c r="G9" s="769">
        <v>0.10468766915665251</v>
      </c>
      <c r="H9" s="766">
        <v>978.94262841848843</v>
      </c>
      <c r="I9" s="840"/>
      <c r="J9" s="840"/>
      <c r="K9" s="840"/>
      <c r="L9" s="840"/>
      <c r="M9" s="840"/>
      <c r="N9" s="840"/>
      <c r="O9" s="840"/>
      <c r="P9" s="840"/>
      <c r="Q9" s="840"/>
      <c r="R9" s="840"/>
      <c r="S9" s="840"/>
      <c r="T9" s="840"/>
      <c r="U9" s="840"/>
      <c r="V9" s="840"/>
    </row>
    <row r="10" spans="1:22">
      <c r="A10" s="553">
        <v>3</v>
      </c>
      <c r="B10" s="765" t="s">
        <v>1830</v>
      </c>
      <c r="C10" s="537" t="s">
        <v>1831</v>
      </c>
      <c r="D10" s="766">
        <v>511.99152889277838</v>
      </c>
      <c r="E10" s="537" t="s">
        <v>1832</v>
      </c>
      <c r="F10" s="766">
        <v>169.77987701198586</v>
      </c>
      <c r="G10" s="769">
        <v>0.63249881742294101</v>
      </c>
      <c r="H10" s="766">
        <v>139.31629959153972</v>
      </c>
      <c r="I10" s="840"/>
      <c r="J10" s="840"/>
      <c r="K10" s="840"/>
      <c r="L10" s="840"/>
      <c r="M10" s="840"/>
      <c r="N10" s="840"/>
      <c r="O10" s="840"/>
      <c r="P10" s="840"/>
      <c r="Q10" s="840"/>
      <c r="R10" s="840"/>
      <c r="S10" s="840"/>
      <c r="T10" s="840"/>
      <c r="U10" s="840"/>
      <c r="V10" s="840"/>
    </row>
    <row r="11" spans="1:22">
      <c r="A11" s="553">
        <v>4</v>
      </c>
      <c r="B11" s="765" t="s">
        <v>1833</v>
      </c>
      <c r="C11" s="537" t="s">
        <v>1834</v>
      </c>
      <c r="D11" s="766">
        <v>0</v>
      </c>
      <c r="E11" s="537">
        <v>0</v>
      </c>
      <c r="F11" s="766">
        <v>0</v>
      </c>
      <c r="G11" s="769">
        <v>0</v>
      </c>
      <c r="H11" s="766">
        <v>0</v>
      </c>
      <c r="I11" s="840"/>
      <c r="J11" s="840"/>
      <c r="K11" s="840"/>
      <c r="L11" s="840"/>
      <c r="M11" s="840"/>
      <c r="N11" s="840"/>
      <c r="O11" s="840"/>
      <c r="P11" s="840"/>
      <c r="Q11" s="840"/>
      <c r="R11" s="840"/>
      <c r="S11" s="840"/>
      <c r="T11" s="840"/>
      <c r="U11" s="840"/>
      <c r="V11" s="840"/>
    </row>
    <row r="12" spans="1:22" s="9" customFormat="1">
      <c r="A12" s="553">
        <v>5</v>
      </c>
      <c r="B12" s="765" t="s">
        <v>863</v>
      </c>
      <c r="C12" s="539" t="s">
        <v>1834</v>
      </c>
      <c r="D12" s="767">
        <v>0</v>
      </c>
      <c r="E12" s="539">
        <v>0</v>
      </c>
      <c r="F12" s="767">
        <v>0</v>
      </c>
      <c r="G12" s="770">
        <v>0</v>
      </c>
      <c r="H12" s="767">
        <v>0</v>
      </c>
      <c r="I12" s="840"/>
      <c r="J12" s="840"/>
      <c r="K12" s="840"/>
      <c r="L12" s="840"/>
      <c r="M12" s="840"/>
      <c r="N12" s="840"/>
      <c r="O12" s="840"/>
      <c r="P12" s="840"/>
      <c r="Q12" s="840"/>
      <c r="R12" s="840"/>
      <c r="S12" s="840"/>
      <c r="T12" s="840"/>
      <c r="U12" s="840"/>
      <c r="V12" s="840"/>
    </row>
    <row r="13" spans="1:22" ht="26.4">
      <c r="A13" s="553">
        <v>6</v>
      </c>
      <c r="B13" s="765" t="s">
        <v>864</v>
      </c>
      <c r="C13" s="16" t="s">
        <v>1835</v>
      </c>
      <c r="D13" s="768">
        <v>44.069608099900002</v>
      </c>
      <c r="E13" s="16" t="s">
        <v>1836</v>
      </c>
      <c r="F13" s="768">
        <v>0.57999999999999996</v>
      </c>
      <c r="G13" s="769">
        <v>0.20833333333333329</v>
      </c>
      <c r="H13" s="766">
        <v>0.54</v>
      </c>
      <c r="I13" s="840"/>
      <c r="J13" s="840"/>
      <c r="K13" s="840"/>
      <c r="L13" s="840"/>
      <c r="M13" s="840"/>
      <c r="N13" s="840"/>
      <c r="O13" s="840"/>
      <c r="P13" s="840"/>
      <c r="Q13" s="840"/>
      <c r="R13" s="840"/>
      <c r="S13" s="840"/>
      <c r="T13" s="840"/>
      <c r="U13" s="840"/>
      <c r="V13" s="840"/>
    </row>
    <row r="14" spans="1:22" ht="26.4">
      <c r="A14" s="553">
        <v>7</v>
      </c>
      <c r="B14" s="765" t="s">
        <v>865</v>
      </c>
      <c r="C14" s="537" t="s">
        <v>1837</v>
      </c>
      <c r="D14" s="766">
        <v>361.50963289902603</v>
      </c>
      <c r="E14" s="537" t="s">
        <v>1838</v>
      </c>
      <c r="F14" s="766">
        <v>1.46</v>
      </c>
      <c r="G14" s="769">
        <v>0.32727272727272716</v>
      </c>
      <c r="H14" s="766">
        <v>1.2909688076735819</v>
      </c>
    </row>
    <row r="15" spans="1:22">
      <c r="A15" s="553">
        <v>8</v>
      </c>
      <c r="B15" s="765" t="s">
        <v>1839</v>
      </c>
      <c r="C15" s="537" t="s">
        <v>1834</v>
      </c>
      <c r="D15" s="766">
        <v>0</v>
      </c>
      <c r="E15" s="537">
        <v>0</v>
      </c>
      <c r="F15" s="766">
        <v>0</v>
      </c>
      <c r="G15" s="769">
        <v>0</v>
      </c>
      <c r="H15" s="766">
        <v>0</v>
      </c>
    </row>
    <row r="16" spans="1:22" ht="28.8" customHeight="1">
      <c r="A16" s="552">
        <v>9</v>
      </c>
      <c r="B16" s="538" t="s">
        <v>1840</v>
      </c>
      <c r="C16" s="537" t="s">
        <v>1841</v>
      </c>
      <c r="D16" s="766">
        <v>300.05989739103018</v>
      </c>
      <c r="E16" s="537" t="s">
        <v>1829</v>
      </c>
      <c r="F16" s="766">
        <v>969</v>
      </c>
      <c r="G16" s="769">
        <v>0.20973782771535582</v>
      </c>
      <c r="H16" s="766">
        <v>1033.740953717712</v>
      </c>
    </row>
    <row r="17" spans="1:8">
      <c r="B17" s="367" t="s">
        <v>866</v>
      </c>
    </row>
    <row r="19" spans="1:8" ht="117.6" customHeight="1">
      <c r="B19" s="1051" t="s">
        <v>1513</v>
      </c>
      <c r="C19" s="1052"/>
      <c r="D19" s="1052"/>
      <c r="E19" s="1052"/>
      <c r="F19" s="1052"/>
      <c r="G19" s="1052"/>
      <c r="H19" s="1052"/>
    </row>
    <row r="20" spans="1:8" ht="246.6" customHeight="1">
      <c r="B20" s="1051" t="s">
        <v>1514</v>
      </c>
      <c r="C20" s="1052"/>
      <c r="D20" s="1052"/>
      <c r="E20" s="1052"/>
      <c r="F20" s="1052"/>
      <c r="G20" s="1052"/>
      <c r="H20" s="1052"/>
    </row>
    <row r="21" spans="1:8" ht="131.4" customHeight="1">
      <c r="B21" s="1051" t="s">
        <v>1750</v>
      </c>
      <c r="C21" s="1052"/>
      <c r="D21" s="1052"/>
      <c r="E21" s="1052"/>
      <c r="F21" s="1052"/>
      <c r="G21" s="1052"/>
      <c r="H21" s="1052"/>
    </row>
    <row r="22" spans="1:8" ht="108" customHeight="1">
      <c r="B22" s="1053" t="s">
        <v>1515</v>
      </c>
      <c r="C22" s="1054"/>
      <c r="D22" s="1054"/>
      <c r="E22" s="1054"/>
      <c r="F22" s="1054"/>
      <c r="G22" s="1054"/>
      <c r="H22" s="1054"/>
    </row>
    <row r="25" spans="1:8">
      <c r="B25" s="367" t="s">
        <v>867</v>
      </c>
    </row>
    <row r="26" spans="1:8" ht="62.25" customHeight="1">
      <c r="B26" s="542" t="s">
        <v>868</v>
      </c>
      <c r="C26" s="1055" t="s">
        <v>869</v>
      </c>
      <c r="D26" s="1056"/>
      <c r="E26" s="1048" t="s">
        <v>870</v>
      </c>
      <c r="F26" s="543"/>
      <c r="G26" s="543"/>
    </row>
    <row r="27" spans="1:8">
      <c r="B27" s="542" t="s">
        <v>871</v>
      </c>
      <c r="C27" s="544" t="s">
        <v>872</v>
      </c>
      <c r="D27" s="544" t="s">
        <v>873</v>
      </c>
      <c r="E27" s="1049"/>
      <c r="F27" s="545"/>
      <c r="G27" s="545"/>
    </row>
    <row r="28" spans="1:8">
      <c r="A28" s="546"/>
      <c r="B28" s="542" t="s">
        <v>863</v>
      </c>
      <c r="C28" s="542" t="s">
        <v>874</v>
      </c>
      <c r="D28" s="542">
        <v>301</v>
      </c>
      <c r="E28" s="1048" t="s">
        <v>875</v>
      </c>
      <c r="F28" s="546"/>
      <c r="G28" s="546"/>
    </row>
    <row r="29" spans="1:8">
      <c r="A29" s="546"/>
      <c r="B29" s="542" t="s">
        <v>863</v>
      </c>
      <c r="C29" s="542" t="s">
        <v>874</v>
      </c>
      <c r="D29" s="542">
        <v>3011</v>
      </c>
      <c r="E29" s="1049"/>
      <c r="F29" s="546"/>
      <c r="G29" s="546"/>
    </row>
    <row r="30" spans="1:8">
      <c r="A30" s="546"/>
      <c r="B30" s="542" t="s">
        <v>863</v>
      </c>
      <c r="C30" s="542" t="s">
        <v>874</v>
      </c>
      <c r="D30" s="542">
        <v>3012</v>
      </c>
      <c r="E30" s="1049"/>
      <c r="F30" s="546"/>
      <c r="G30" s="546"/>
    </row>
    <row r="31" spans="1:8">
      <c r="A31" s="546"/>
      <c r="B31" s="542" t="s">
        <v>863</v>
      </c>
      <c r="C31" s="542" t="s">
        <v>874</v>
      </c>
      <c r="D31" s="542">
        <v>3315</v>
      </c>
      <c r="E31" s="1049"/>
      <c r="F31" s="546"/>
      <c r="G31" s="546"/>
    </row>
    <row r="32" spans="1:8">
      <c r="A32" s="546"/>
      <c r="B32" s="542" t="s">
        <v>863</v>
      </c>
      <c r="C32" s="542" t="s">
        <v>874</v>
      </c>
      <c r="D32" s="542">
        <v>50</v>
      </c>
      <c r="E32" s="1049"/>
      <c r="F32" s="546"/>
      <c r="G32" s="546"/>
    </row>
    <row r="33" spans="1:7">
      <c r="A33" s="546"/>
      <c r="B33" s="542" t="s">
        <v>863</v>
      </c>
      <c r="C33" s="542" t="s">
        <v>874</v>
      </c>
      <c r="D33" s="542">
        <v>501</v>
      </c>
      <c r="E33" s="1049"/>
      <c r="F33" s="546"/>
      <c r="G33" s="546"/>
    </row>
    <row r="34" spans="1:7">
      <c r="A34" s="546"/>
      <c r="B34" s="542" t="s">
        <v>863</v>
      </c>
      <c r="C34" s="542" t="s">
        <v>874</v>
      </c>
      <c r="D34" s="542">
        <v>5010</v>
      </c>
      <c r="E34" s="1049"/>
      <c r="F34" s="546"/>
      <c r="G34" s="546"/>
    </row>
    <row r="35" spans="1:7">
      <c r="A35" s="546"/>
      <c r="B35" s="542" t="s">
        <v>863</v>
      </c>
      <c r="C35" s="542" t="s">
        <v>874</v>
      </c>
      <c r="D35" s="542">
        <v>502</v>
      </c>
      <c r="E35" s="1049"/>
      <c r="F35" s="546"/>
      <c r="G35" s="546"/>
    </row>
    <row r="36" spans="1:7">
      <c r="A36" s="546"/>
      <c r="B36" s="542" t="s">
        <v>863</v>
      </c>
      <c r="C36" s="542" t="s">
        <v>874</v>
      </c>
      <c r="D36" s="542">
        <v>5020</v>
      </c>
      <c r="E36" s="1049"/>
      <c r="F36" s="546"/>
      <c r="G36" s="546"/>
    </row>
    <row r="37" spans="1:7">
      <c r="A37" s="546"/>
      <c r="B37" s="542" t="s">
        <v>863</v>
      </c>
      <c r="C37" s="542" t="s">
        <v>874</v>
      </c>
      <c r="D37" s="542">
        <v>5222</v>
      </c>
      <c r="E37" s="1049"/>
      <c r="F37" s="546"/>
      <c r="G37" s="546"/>
    </row>
    <row r="38" spans="1:7">
      <c r="A38" s="546"/>
      <c r="B38" s="542" t="s">
        <v>863</v>
      </c>
      <c r="C38" s="542" t="s">
        <v>874</v>
      </c>
      <c r="D38" s="542">
        <v>5224</v>
      </c>
      <c r="E38" s="1049"/>
      <c r="F38" s="546"/>
      <c r="G38" s="546"/>
    </row>
    <row r="39" spans="1:7">
      <c r="A39" s="546"/>
      <c r="B39" s="542" t="s">
        <v>863</v>
      </c>
      <c r="C39" s="542" t="s">
        <v>874</v>
      </c>
      <c r="D39" s="542">
        <v>5229</v>
      </c>
      <c r="E39" s="37"/>
      <c r="F39" s="546"/>
      <c r="G39" s="546"/>
    </row>
    <row r="40" spans="1:7">
      <c r="A40" s="546"/>
      <c r="B40" s="542" t="s">
        <v>861</v>
      </c>
      <c r="C40" s="542" t="s">
        <v>876</v>
      </c>
      <c r="D40" s="542">
        <v>27</v>
      </c>
      <c r="E40" s="1048" t="s">
        <v>877</v>
      </c>
      <c r="F40" s="546"/>
    </row>
    <row r="41" spans="1:7">
      <c r="A41" s="546"/>
      <c r="B41" s="542" t="s">
        <v>861</v>
      </c>
      <c r="C41" s="542" t="s">
        <v>876</v>
      </c>
      <c r="D41" s="542">
        <v>2712</v>
      </c>
      <c r="E41" s="1049"/>
      <c r="F41" s="546"/>
    </row>
    <row r="42" spans="1:7">
      <c r="A42" s="546"/>
      <c r="B42" s="542" t="s">
        <v>861</v>
      </c>
      <c r="C42" s="542" t="s">
        <v>876</v>
      </c>
      <c r="D42" s="542">
        <v>3314</v>
      </c>
      <c r="E42" s="1049"/>
      <c r="F42" s="546"/>
    </row>
    <row r="43" spans="1:7">
      <c r="A43" s="546"/>
      <c r="B43" s="542" t="s">
        <v>861</v>
      </c>
      <c r="C43" s="542" t="s">
        <v>876</v>
      </c>
      <c r="D43" s="542">
        <v>35</v>
      </c>
      <c r="E43" s="1049"/>
      <c r="F43" s="546"/>
    </row>
    <row r="44" spans="1:7">
      <c r="A44" s="546"/>
      <c r="B44" s="542" t="s">
        <v>861</v>
      </c>
      <c r="C44" s="542" t="s">
        <v>876</v>
      </c>
      <c r="D44" s="542">
        <v>351</v>
      </c>
      <c r="E44" s="1049"/>
      <c r="F44" s="546"/>
    </row>
    <row r="45" spans="1:7">
      <c r="A45" s="546"/>
      <c r="B45" s="542" t="s">
        <v>861</v>
      </c>
      <c r="C45" s="542" t="s">
        <v>876</v>
      </c>
      <c r="D45" s="542">
        <v>3511</v>
      </c>
      <c r="E45" s="1049"/>
      <c r="F45" s="546"/>
    </row>
    <row r="46" spans="1:7">
      <c r="A46" s="546"/>
      <c r="B46" s="542" t="s">
        <v>861</v>
      </c>
      <c r="C46" s="542" t="s">
        <v>876</v>
      </c>
      <c r="D46" s="542">
        <v>3512</v>
      </c>
      <c r="E46" s="1049"/>
      <c r="F46" s="546"/>
    </row>
    <row r="47" spans="1:7">
      <c r="A47" s="546"/>
      <c r="B47" s="542" t="s">
        <v>861</v>
      </c>
      <c r="C47" s="542" t="s">
        <v>876</v>
      </c>
      <c r="D47" s="542">
        <v>3513</v>
      </c>
      <c r="E47" s="1049"/>
    </row>
    <row r="48" spans="1:7">
      <c r="A48" s="546"/>
      <c r="B48" s="542" t="s">
        <v>861</v>
      </c>
      <c r="C48" s="542" t="s">
        <v>876</v>
      </c>
      <c r="D48" s="542">
        <v>3514</v>
      </c>
      <c r="E48" s="1049"/>
    </row>
    <row r="49" spans="1:5">
      <c r="A49" s="546"/>
      <c r="B49" s="542" t="s">
        <v>861</v>
      </c>
      <c r="C49" s="542" t="s">
        <v>876</v>
      </c>
      <c r="D49" s="542">
        <v>4321</v>
      </c>
      <c r="E49" s="1050"/>
    </row>
    <row r="50" spans="1:5">
      <c r="A50" s="546"/>
      <c r="B50" s="542" t="s">
        <v>862</v>
      </c>
      <c r="C50" s="542" t="s">
        <v>878</v>
      </c>
      <c r="D50" s="542">
        <v>91</v>
      </c>
      <c r="E50" s="1048" t="s">
        <v>879</v>
      </c>
    </row>
    <row r="51" spans="1:5">
      <c r="A51" s="546"/>
      <c r="B51" s="542" t="s">
        <v>862</v>
      </c>
      <c r="C51" s="542" t="s">
        <v>878</v>
      </c>
      <c r="D51" s="542">
        <v>910</v>
      </c>
      <c r="E51" s="1049"/>
    </row>
    <row r="52" spans="1:5">
      <c r="A52" s="546"/>
      <c r="B52" s="542" t="s">
        <v>862</v>
      </c>
      <c r="C52" s="542" t="s">
        <v>878</v>
      </c>
      <c r="D52" s="542">
        <v>192</v>
      </c>
      <c r="E52" s="1049"/>
    </row>
    <row r="53" spans="1:5">
      <c r="A53" s="546"/>
      <c r="B53" s="542" t="s">
        <v>862</v>
      </c>
      <c r="C53" s="542" t="s">
        <v>878</v>
      </c>
      <c r="D53" s="542">
        <v>1920</v>
      </c>
      <c r="E53" s="1049"/>
    </row>
    <row r="54" spans="1:5">
      <c r="A54" s="546"/>
      <c r="B54" s="542" t="s">
        <v>862</v>
      </c>
      <c r="C54" s="542" t="s">
        <v>878</v>
      </c>
      <c r="D54" s="542">
        <v>2014</v>
      </c>
      <c r="E54" s="1049"/>
    </row>
    <row r="55" spans="1:5">
      <c r="A55" s="546"/>
      <c r="B55" s="542" t="s">
        <v>862</v>
      </c>
      <c r="C55" s="542" t="s">
        <v>878</v>
      </c>
      <c r="D55" s="542">
        <v>352</v>
      </c>
      <c r="E55" s="1049"/>
    </row>
    <row r="56" spans="1:5">
      <c r="A56" s="546"/>
      <c r="B56" s="542" t="s">
        <v>862</v>
      </c>
      <c r="C56" s="542" t="s">
        <v>878</v>
      </c>
      <c r="D56" s="542">
        <v>3521</v>
      </c>
      <c r="E56" s="1049"/>
    </row>
    <row r="57" spans="1:5">
      <c r="A57" s="546"/>
      <c r="B57" s="542" t="s">
        <v>862</v>
      </c>
      <c r="C57" s="542" t="s">
        <v>878</v>
      </c>
      <c r="D57" s="542">
        <v>3522</v>
      </c>
      <c r="E57" s="1049"/>
    </row>
    <row r="58" spans="1:5">
      <c r="A58" s="546"/>
      <c r="B58" s="542" t="s">
        <v>862</v>
      </c>
      <c r="C58" s="542" t="s">
        <v>878</v>
      </c>
      <c r="D58" s="542">
        <v>3523</v>
      </c>
      <c r="E58" s="1049"/>
    </row>
    <row r="59" spans="1:5">
      <c r="A59" s="546"/>
      <c r="B59" s="542" t="s">
        <v>862</v>
      </c>
      <c r="C59" s="542" t="s">
        <v>878</v>
      </c>
      <c r="D59" s="542">
        <v>4612</v>
      </c>
      <c r="E59" s="1049"/>
    </row>
    <row r="60" spans="1:5">
      <c r="A60" s="546"/>
      <c r="B60" s="542" t="s">
        <v>862</v>
      </c>
      <c r="C60" s="542" t="s">
        <v>878</v>
      </c>
      <c r="D60" s="542">
        <v>4671</v>
      </c>
      <c r="E60" s="1049"/>
    </row>
    <row r="61" spans="1:5">
      <c r="A61" s="546"/>
      <c r="B61" s="542" t="s">
        <v>862</v>
      </c>
      <c r="C61" s="542" t="s">
        <v>878</v>
      </c>
      <c r="D61" s="542">
        <v>6</v>
      </c>
      <c r="E61" s="1049"/>
    </row>
    <row r="62" spans="1:5">
      <c r="A62" s="546"/>
      <c r="B62" s="542" t="s">
        <v>862</v>
      </c>
      <c r="C62" s="542" t="s">
        <v>878</v>
      </c>
      <c r="D62" s="542">
        <v>61</v>
      </c>
      <c r="E62" s="1049"/>
    </row>
    <row r="63" spans="1:5">
      <c r="A63" s="546"/>
      <c r="B63" s="542" t="s">
        <v>862</v>
      </c>
      <c r="C63" s="542" t="s">
        <v>878</v>
      </c>
      <c r="D63" s="542">
        <v>610</v>
      </c>
      <c r="E63" s="1049"/>
    </row>
    <row r="64" spans="1:5">
      <c r="A64" s="546"/>
      <c r="B64" s="542" t="s">
        <v>862</v>
      </c>
      <c r="C64" s="542" t="s">
        <v>878</v>
      </c>
      <c r="D64" s="542">
        <v>62</v>
      </c>
      <c r="E64" s="1049"/>
    </row>
    <row r="65" spans="1:5">
      <c r="A65" s="546"/>
      <c r="B65" s="542" t="s">
        <v>862</v>
      </c>
      <c r="C65" s="542" t="s">
        <v>878</v>
      </c>
      <c r="D65" s="542">
        <v>620</v>
      </c>
      <c r="E65" s="1049"/>
    </row>
    <row r="66" spans="1:5">
      <c r="A66" s="546"/>
      <c r="B66" s="542" t="s">
        <v>865</v>
      </c>
      <c r="C66" s="542" t="s">
        <v>880</v>
      </c>
      <c r="D66" s="542">
        <v>24</v>
      </c>
      <c r="E66" s="1048" t="s">
        <v>881</v>
      </c>
    </row>
    <row r="67" spans="1:5">
      <c r="A67" s="546"/>
      <c r="B67" s="542" t="s">
        <v>865</v>
      </c>
      <c r="C67" s="542" t="s">
        <v>880</v>
      </c>
      <c r="D67" s="542">
        <v>241</v>
      </c>
      <c r="E67" s="1049"/>
    </row>
    <row r="68" spans="1:5">
      <c r="A68" s="546"/>
      <c r="B68" s="542" t="s">
        <v>865</v>
      </c>
      <c r="C68" s="542" t="s">
        <v>880</v>
      </c>
      <c r="D68" s="542">
        <v>2410</v>
      </c>
      <c r="E68" s="1049"/>
    </row>
    <row r="69" spans="1:5">
      <c r="A69" s="546"/>
      <c r="B69" s="542" t="s">
        <v>865</v>
      </c>
      <c r="C69" s="542" t="s">
        <v>880</v>
      </c>
      <c r="D69" s="542">
        <v>242</v>
      </c>
      <c r="E69" s="1049"/>
    </row>
    <row r="70" spans="1:5">
      <c r="A70" s="546"/>
      <c r="B70" s="542" t="s">
        <v>865</v>
      </c>
      <c r="C70" s="542" t="s">
        <v>880</v>
      </c>
      <c r="D70" s="542">
        <v>2420</v>
      </c>
      <c r="E70" s="1049"/>
    </row>
    <row r="71" spans="1:5">
      <c r="A71" s="546"/>
      <c r="B71" s="542" t="s">
        <v>865</v>
      </c>
      <c r="C71" s="542" t="s">
        <v>880</v>
      </c>
      <c r="D71" s="542">
        <v>2434</v>
      </c>
      <c r="E71" s="1049"/>
    </row>
    <row r="72" spans="1:5">
      <c r="A72" s="546"/>
      <c r="B72" s="542" t="s">
        <v>865</v>
      </c>
      <c r="C72" s="542" t="s">
        <v>880</v>
      </c>
      <c r="D72" s="542">
        <v>244</v>
      </c>
      <c r="E72" s="1049"/>
    </row>
    <row r="73" spans="1:5">
      <c r="A73" s="546"/>
      <c r="B73" s="542" t="s">
        <v>865</v>
      </c>
      <c r="C73" s="542" t="s">
        <v>880</v>
      </c>
      <c r="D73" s="542">
        <v>2442</v>
      </c>
      <c r="E73" s="1049"/>
    </row>
    <row r="74" spans="1:5">
      <c r="A74" s="546"/>
      <c r="B74" s="542" t="s">
        <v>865</v>
      </c>
      <c r="C74" s="542" t="s">
        <v>880</v>
      </c>
      <c r="D74" s="542">
        <v>2444</v>
      </c>
      <c r="E74" s="1049"/>
    </row>
    <row r="75" spans="1:5">
      <c r="A75" s="546"/>
      <c r="B75" s="542" t="s">
        <v>865</v>
      </c>
      <c r="C75" s="542" t="s">
        <v>880</v>
      </c>
      <c r="D75" s="542">
        <v>2445</v>
      </c>
      <c r="E75" s="1049"/>
    </row>
    <row r="76" spans="1:5">
      <c r="A76" s="546"/>
      <c r="B76" s="542" t="s">
        <v>865</v>
      </c>
      <c r="C76" s="542" t="s">
        <v>880</v>
      </c>
      <c r="D76" s="542">
        <v>245</v>
      </c>
      <c r="E76" s="1049"/>
    </row>
    <row r="77" spans="1:5">
      <c r="A77" s="546"/>
      <c r="B77" s="542" t="s">
        <v>865</v>
      </c>
      <c r="C77" s="542" t="s">
        <v>880</v>
      </c>
      <c r="D77" s="542">
        <v>2451</v>
      </c>
      <c r="E77" s="1049"/>
    </row>
    <row r="78" spans="1:5">
      <c r="A78" s="546"/>
      <c r="B78" s="542" t="s">
        <v>865</v>
      </c>
      <c r="C78" s="542" t="s">
        <v>880</v>
      </c>
      <c r="D78" s="542">
        <v>2452</v>
      </c>
      <c r="E78" s="1049"/>
    </row>
    <row r="79" spans="1:5">
      <c r="A79" s="546"/>
      <c r="B79" s="542" t="s">
        <v>865</v>
      </c>
      <c r="C79" s="542" t="s">
        <v>880</v>
      </c>
      <c r="D79" s="542">
        <v>25</v>
      </c>
      <c r="E79" s="1049"/>
    </row>
    <row r="80" spans="1:5">
      <c r="A80" s="546"/>
      <c r="B80" s="542" t="s">
        <v>865</v>
      </c>
      <c r="C80" s="542" t="s">
        <v>880</v>
      </c>
      <c r="D80" s="542">
        <v>251</v>
      </c>
      <c r="E80" s="1049"/>
    </row>
    <row r="81" spans="1:5">
      <c r="A81" s="546"/>
      <c r="B81" s="542" t="s">
        <v>865</v>
      </c>
      <c r="C81" s="542" t="s">
        <v>880</v>
      </c>
      <c r="D81" s="542">
        <v>2511</v>
      </c>
      <c r="E81" s="1049"/>
    </row>
    <row r="82" spans="1:5">
      <c r="A82" s="546"/>
      <c r="B82" s="542" t="s">
        <v>865</v>
      </c>
      <c r="C82" s="542" t="s">
        <v>880</v>
      </c>
      <c r="D82" s="542">
        <v>4672</v>
      </c>
      <c r="E82" s="1049"/>
    </row>
    <row r="83" spans="1:5">
      <c r="A83" s="546"/>
      <c r="B83" s="542" t="s">
        <v>865</v>
      </c>
      <c r="C83" s="542" t="s">
        <v>882</v>
      </c>
      <c r="D83" s="542">
        <v>5</v>
      </c>
      <c r="E83" s="1049"/>
    </row>
    <row r="84" spans="1:5">
      <c r="A84" s="546"/>
      <c r="B84" s="542" t="s">
        <v>865</v>
      </c>
      <c r="C84" s="542" t="s">
        <v>882</v>
      </c>
      <c r="D84" s="542">
        <v>51</v>
      </c>
      <c r="E84" s="1049"/>
    </row>
    <row r="85" spans="1:5">
      <c r="A85" s="546"/>
      <c r="B85" s="542" t="s">
        <v>865</v>
      </c>
      <c r="C85" s="542" t="s">
        <v>882</v>
      </c>
      <c r="D85" s="542">
        <v>510</v>
      </c>
      <c r="E85" s="1049"/>
    </row>
    <row r="86" spans="1:5">
      <c r="A86" s="546"/>
      <c r="B86" s="542" t="s">
        <v>865</v>
      </c>
      <c r="C86" s="542" t="s">
        <v>882</v>
      </c>
      <c r="D86" s="542">
        <v>52</v>
      </c>
      <c r="E86" s="1049"/>
    </row>
    <row r="87" spans="1:5">
      <c r="A87" s="546"/>
      <c r="B87" s="542" t="s">
        <v>865</v>
      </c>
      <c r="C87" s="542" t="s">
        <v>882</v>
      </c>
      <c r="D87" s="542">
        <v>520</v>
      </c>
      <c r="E87" s="1049"/>
    </row>
    <row r="88" spans="1:5">
      <c r="A88" s="546"/>
      <c r="B88" s="542" t="s">
        <v>865</v>
      </c>
      <c r="C88" s="542" t="s">
        <v>880</v>
      </c>
      <c r="D88" s="542">
        <v>7</v>
      </c>
      <c r="E88" s="1049"/>
    </row>
    <row r="89" spans="1:5">
      <c r="A89" s="546"/>
      <c r="B89" s="542" t="s">
        <v>865</v>
      </c>
      <c r="C89" s="542" t="s">
        <v>880</v>
      </c>
      <c r="D89" s="542">
        <v>72</v>
      </c>
      <c r="E89" s="1049"/>
    </row>
    <row r="90" spans="1:5">
      <c r="A90" s="546"/>
      <c r="B90" s="542" t="s">
        <v>865</v>
      </c>
      <c r="C90" s="542" t="s">
        <v>880</v>
      </c>
      <c r="D90" s="542">
        <v>729</v>
      </c>
      <c r="E90" s="1050"/>
    </row>
    <row r="91" spans="1:5">
      <c r="A91" s="546"/>
      <c r="B91" s="542" t="s">
        <v>862</v>
      </c>
      <c r="C91" s="542" t="s">
        <v>882</v>
      </c>
      <c r="D91" s="542">
        <v>8</v>
      </c>
      <c r="E91" s="1048" t="s">
        <v>879</v>
      </c>
    </row>
    <row r="92" spans="1:5">
      <c r="A92" s="546"/>
      <c r="B92" s="542" t="s">
        <v>862</v>
      </c>
      <c r="C92" s="542" t="s">
        <v>882</v>
      </c>
      <c r="D92" s="542">
        <v>9</v>
      </c>
      <c r="E92" s="1049"/>
    </row>
    <row r="93" spans="1:5">
      <c r="A93" s="546"/>
      <c r="B93" s="542" t="s">
        <v>864</v>
      </c>
      <c r="C93" s="542" t="s">
        <v>883</v>
      </c>
      <c r="D93" s="542">
        <v>235</v>
      </c>
      <c r="E93" s="1048" t="s">
        <v>881</v>
      </c>
    </row>
    <row r="94" spans="1:5">
      <c r="A94" s="546"/>
      <c r="B94" s="542" t="s">
        <v>864</v>
      </c>
      <c r="C94" s="542" t="s">
        <v>883</v>
      </c>
      <c r="D94" s="542">
        <v>2351</v>
      </c>
      <c r="E94" s="1049"/>
    </row>
    <row r="95" spans="1:5">
      <c r="A95" s="546"/>
      <c r="B95" s="542" t="s">
        <v>864</v>
      </c>
      <c r="C95" s="542" t="s">
        <v>883</v>
      </c>
      <c r="D95" s="542">
        <v>2352</v>
      </c>
      <c r="E95" s="1049"/>
    </row>
    <row r="96" spans="1:5">
      <c r="A96" s="546"/>
      <c r="B96" s="542" t="s">
        <v>864</v>
      </c>
      <c r="C96" s="542" t="s">
        <v>883</v>
      </c>
      <c r="D96" s="542">
        <v>236</v>
      </c>
      <c r="E96" s="1049"/>
    </row>
    <row r="97" spans="1:5">
      <c r="A97" s="546"/>
      <c r="B97" s="542" t="s">
        <v>864</v>
      </c>
      <c r="C97" s="542" t="s">
        <v>883</v>
      </c>
      <c r="D97" s="542">
        <v>2361</v>
      </c>
      <c r="E97" s="1049"/>
    </row>
    <row r="98" spans="1:5">
      <c r="A98" s="546"/>
      <c r="B98" s="542" t="s">
        <v>864</v>
      </c>
      <c r="C98" s="542" t="s">
        <v>883</v>
      </c>
      <c r="D98" s="542">
        <v>2363</v>
      </c>
      <c r="E98" s="1049"/>
    </row>
    <row r="99" spans="1:5">
      <c r="A99" s="546"/>
      <c r="B99" s="542" t="s">
        <v>864</v>
      </c>
      <c r="C99" s="542" t="s">
        <v>883</v>
      </c>
      <c r="D99" s="542">
        <v>2364</v>
      </c>
      <c r="E99" s="1049"/>
    </row>
    <row r="100" spans="1:5">
      <c r="A100" s="546"/>
      <c r="B100" s="542" t="s">
        <v>864</v>
      </c>
      <c r="C100" s="542" t="s">
        <v>883</v>
      </c>
      <c r="D100" s="542">
        <v>811</v>
      </c>
      <c r="E100" s="1049"/>
    </row>
    <row r="101" spans="1:5">
      <c r="A101" s="546"/>
      <c r="B101" s="542" t="s">
        <v>864</v>
      </c>
      <c r="C101" s="542" t="s">
        <v>883</v>
      </c>
      <c r="D101" s="542">
        <v>89</v>
      </c>
      <c r="E101" s="1050"/>
    </row>
    <row r="102" spans="1:5">
      <c r="A102" s="546"/>
      <c r="B102" s="542" t="s">
        <v>884</v>
      </c>
      <c r="C102" s="542" t="s">
        <v>884</v>
      </c>
      <c r="D102" s="542">
        <v>3030</v>
      </c>
      <c r="E102" s="1048" t="s">
        <v>885</v>
      </c>
    </row>
    <row r="103" spans="1:5">
      <c r="A103" s="546"/>
      <c r="B103" s="542" t="s">
        <v>884</v>
      </c>
      <c r="C103" s="542" t="s">
        <v>884</v>
      </c>
      <c r="D103" s="542">
        <v>3316</v>
      </c>
      <c r="E103" s="1049"/>
    </row>
    <row r="104" spans="1:5">
      <c r="A104" s="546"/>
      <c r="B104" s="542" t="s">
        <v>884</v>
      </c>
      <c r="C104" s="542" t="s">
        <v>884</v>
      </c>
      <c r="D104" s="542">
        <v>511</v>
      </c>
      <c r="E104" s="1049"/>
    </row>
    <row r="105" spans="1:5">
      <c r="A105" s="546"/>
      <c r="B105" s="542" t="s">
        <v>884</v>
      </c>
      <c r="C105" s="542" t="s">
        <v>884</v>
      </c>
      <c r="D105" s="542">
        <v>5110</v>
      </c>
      <c r="E105" s="1049"/>
    </row>
    <row r="106" spans="1:5">
      <c r="A106" s="546"/>
      <c r="B106" s="542" t="s">
        <v>884</v>
      </c>
      <c r="C106" s="542" t="s">
        <v>884</v>
      </c>
      <c r="D106" s="542">
        <v>512</v>
      </c>
      <c r="E106" s="1049"/>
    </row>
    <row r="107" spans="1:5">
      <c r="A107" s="546"/>
      <c r="B107" s="542" t="s">
        <v>884</v>
      </c>
      <c r="C107" s="542" t="s">
        <v>884</v>
      </c>
      <c r="D107" s="542">
        <v>5121</v>
      </c>
      <c r="E107" s="1049"/>
    </row>
    <row r="108" spans="1:5">
      <c r="A108" s="546"/>
      <c r="B108" s="542" t="s">
        <v>884</v>
      </c>
      <c r="C108" s="542" t="s">
        <v>884</v>
      </c>
      <c r="D108" s="542">
        <v>5223</v>
      </c>
      <c r="E108" s="1050"/>
    </row>
    <row r="109" spans="1:5">
      <c r="A109" s="546"/>
      <c r="B109" s="542" t="s">
        <v>886</v>
      </c>
      <c r="C109" s="542" t="s">
        <v>886</v>
      </c>
      <c r="D109" s="542">
        <v>2815</v>
      </c>
      <c r="E109" s="1048" t="s">
        <v>887</v>
      </c>
    </row>
    <row r="110" spans="1:5">
      <c r="A110" s="546"/>
      <c r="B110" s="542" t="s">
        <v>886</v>
      </c>
      <c r="C110" s="542" t="s">
        <v>886</v>
      </c>
      <c r="D110" s="542">
        <v>29</v>
      </c>
      <c r="E110" s="1049"/>
    </row>
    <row r="111" spans="1:5">
      <c r="A111" s="546"/>
      <c r="B111" s="542" t="s">
        <v>886</v>
      </c>
      <c r="C111" s="542" t="s">
        <v>886</v>
      </c>
      <c r="D111" s="542">
        <v>291</v>
      </c>
      <c r="E111" s="1049"/>
    </row>
    <row r="112" spans="1:5">
      <c r="A112" s="546"/>
      <c r="B112" s="542" t="s">
        <v>886</v>
      </c>
      <c r="C112" s="542" t="s">
        <v>886</v>
      </c>
      <c r="D112" s="542">
        <v>2910</v>
      </c>
      <c r="E112" s="1049"/>
    </row>
    <row r="113" spans="1:5">
      <c r="A113" s="546"/>
      <c r="B113" s="542" t="s">
        <v>886</v>
      </c>
      <c r="C113" s="542" t="s">
        <v>886</v>
      </c>
      <c r="D113" s="542">
        <v>292</v>
      </c>
      <c r="E113" s="1049"/>
    </row>
    <row r="114" spans="1:5">
      <c r="A114" s="546"/>
      <c r="B114" s="542" t="s">
        <v>886</v>
      </c>
      <c r="C114" s="542" t="s">
        <v>886</v>
      </c>
      <c r="D114" s="542">
        <v>2920</v>
      </c>
      <c r="E114" s="1049"/>
    </row>
    <row r="115" spans="1:5">
      <c r="A115" s="546"/>
      <c r="B115" s="542" t="s">
        <v>886</v>
      </c>
      <c r="C115" s="542" t="s">
        <v>886</v>
      </c>
      <c r="D115" s="542">
        <v>293</v>
      </c>
      <c r="E115" s="1049"/>
    </row>
    <row r="116" spans="1:5">
      <c r="A116" s="546"/>
      <c r="B116" s="542" t="s">
        <v>886</v>
      </c>
      <c r="C116" s="542" t="s">
        <v>886</v>
      </c>
      <c r="D116" s="542">
        <v>2932</v>
      </c>
      <c r="E116" s="1050"/>
    </row>
    <row r="117" spans="1:5">
      <c r="E117" s="9"/>
    </row>
    <row r="118" spans="1:5">
      <c r="E118" s="9"/>
    </row>
    <row r="119" spans="1:5">
      <c r="E119" s="9"/>
    </row>
    <row r="120" spans="1:5">
      <c r="E120" s="9"/>
    </row>
  </sheetData>
  <mergeCells count="14">
    <mergeCell ref="B19:H19"/>
    <mergeCell ref="B20:H20"/>
    <mergeCell ref="B21:H21"/>
    <mergeCell ref="B22:H22"/>
    <mergeCell ref="E66:E90"/>
    <mergeCell ref="C26:D26"/>
    <mergeCell ref="E26:E27"/>
    <mergeCell ref="E28:E38"/>
    <mergeCell ref="E40:E49"/>
    <mergeCell ref="E91:E92"/>
    <mergeCell ref="E93:E101"/>
    <mergeCell ref="E102:E108"/>
    <mergeCell ref="E109:E116"/>
    <mergeCell ref="E50:E65"/>
  </mergeCells>
  <hyperlinks>
    <hyperlink ref="A1" location="Index!B5" display="&lt;- back" xr:uid="{1A35A0BD-8ACE-4D8E-B607-4DFBD7E656C5}"/>
  </hyperlinks>
  <pageMargins left="0.7" right="0.7" top="0.75" bottom="0.75" header="0.3" footer="0.3"/>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F40A9-E2E7-482C-A7DF-3BA68E3E1A4A}">
  <dimension ref="A1:F11"/>
  <sheetViews>
    <sheetView zoomScaleNormal="100" workbookViewId="0"/>
  </sheetViews>
  <sheetFormatPr defaultColWidth="9.109375" defaultRowHeight="13.2"/>
  <cols>
    <col min="1" max="1" width="5.88671875" style="367" customWidth="1"/>
    <col min="2" max="2" width="30" style="367" customWidth="1"/>
    <col min="3" max="3" width="33.5546875" style="367" customWidth="1"/>
    <col min="4" max="6" width="30" style="367" customWidth="1"/>
    <col min="7" max="16384" width="9.109375" style="367"/>
  </cols>
  <sheetData>
    <row r="1" spans="1:6">
      <c r="A1" s="38" t="s">
        <v>991</v>
      </c>
    </row>
    <row r="3" spans="1:6" ht="17.399999999999999">
      <c r="A3" s="83" t="s">
        <v>786</v>
      </c>
    </row>
    <row r="5" spans="1:6">
      <c r="F5" s="43" t="s">
        <v>993</v>
      </c>
    </row>
    <row r="6" spans="1:6">
      <c r="A6" s="550"/>
      <c r="B6" s="535" t="s">
        <v>58</v>
      </c>
      <c r="C6" s="535" t="s">
        <v>57</v>
      </c>
      <c r="D6" s="535" t="s">
        <v>56</v>
      </c>
      <c r="E6" s="437" t="s">
        <v>59</v>
      </c>
      <c r="F6" s="535" t="s">
        <v>60</v>
      </c>
    </row>
    <row r="7" spans="1:6" ht="39.6">
      <c r="A7" s="550"/>
      <c r="B7" s="547" t="s">
        <v>888</v>
      </c>
      <c r="C7" s="547" t="s">
        <v>1369</v>
      </c>
      <c r="D7" s="547" t="s">
        <v>1499</v>
      </c>
      <c r="E7" s="548" t="s">
        <v>889</v>
      </c>
      <c r="F7" s="549" t="s">
        <v>890</v>
      </c>
    </row>
    <row r="8" spans="1:6" ht="16.8" customHeight="1">
      <c r="A8" s="526">
        <v>1</v>
      </c>
      <c r="B8" s="704">
        <v>85.514282458964331</v>
      </c>
      <c r="C8" s="705">
        <v>2.7860061205262093E-4</v>
      </c>
      <c r="D8" s="704">
        <v>5.6360000000000004E-3</v>
      </c>
      <c r="E8" s="703">
        <v>6.54251526937969</v>
      </c>
      <c r="F8" s="550">
        <v>5</v>
      </c>
    </row>
    <row r="9" spans="1:6" ht="16.8" customHeight="1">
      <c r="A9" s="551"/>
      <c r="B9" s="1057" t="s">
        <v>1497</v>
      </c>
      <c r="C9" s="1058"/>
      <c r="D9" s="1058"/>
      <c r="E9" s="1058"/>
      <c r="F9" s="1059"/>
    </row>
    <row r="10" spans="1:6">
      <c r="B10" s="1057" t="s">
        <v>1496</v>
      </c>
      <c r="C10" s="1058"/>
      <c r="D10" s="1058"/>
      <c r="E10" s="1058"/>
      <c r="F10" s="1059"/>
    </row>
    <row r="11" spans="1:6">
      <c r="B11" s="1057" t="s">
        <v>1660</v>
      </c>
      <c r="C11" s="1058"/>
      <c r="D11" s="1058"/>
      <c r="E11" s="1058"/>
      <c r="F11" s="1059"/>
    </row>
  </sheetData>
  <mergeCells count="3">
    <mergeCell ref="B9:F9"/>
    <mergeCell ref="B10:F10"/>
    <mergeCell ref="B11:F11"/>
  </mergeCells>
  <hyperlinks>
    <hyperlink ref="A1" location="Index!B5" display="&lt;- back" xr:uid="{1B0B71D8-B1DE-455A-B54D-24657309941A}"/>
  </hyperlinks>
  <pageMargins left="0.7" right="0.7" top="0.75" bottom="0.75" header="0.3" footer="0.3"/>
  <pageSetup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031AC-0D46-48E4-AD33-C9F88D106A3A}">
  <dimension ref="A1:P208"/>
  <sheetViews>
    <sheetView zoomScale="80" zoomScaleNormal="80" workbookViewId="0"/>
  </sheetViews>
  <sheetFormatPr defaultColWidth="8.88671875" defaultRowHeight="13.2"/>
  <cols>
    <col min="1" max="1" width="6.44140625" style="367" customWidth="1"/>
    <col min="2" max="2" width="75.6640625" style="367" customWidth="1"/>
    <col min="3" max="3" width="14.33203125" style="367" bestFit="1" customWidth="1"/>
    <col min="4" max="4" width="16.33203125" style="367" bestFit="1" customWidth="1"/>
    <col min="5" max="10" width="16" style="367" customWidth="1"/>
    <col min="11" max="11" width="17.6640625" style="367" customWidth="1"/>
    <col min="12" max="12" width="14.109375" style="367" bestFit="1" customWidth="1"/>
    <col min="13" max="13" width="12" style="367" customWidth="1"/>
    <col min="14" max="14" width="8.88671875" style="367"/>
    <col min="15" max="15" width="13.5546875" style="367" bestFit="1" customWidth="1"/>
    <col min="16" max="16" width="13" style="367" bestFit="1" customWidth="1"/>
    <col min="17" max="16384" width="8.88671875" style="367"/>
  </cols>
  <sheetData>
    <row r="1" spans="1:16">
      <c r="A1" s="38" t="s">
        <v>991</v>
      </c>
    </row>
    <row r="3" spans="1:16" ht="17.399999999999999">
      <c r="A3" s="83" t="s">
        <v>787</v>
      </c>
    </row>
    <row r="5" spans="1:16">
      <c r="P5" s="43" t="s">
        <v>993</v>
      </c>
    </row>
    <row r="6" spans="1:16">
      <c r="B6" s="552" t="s">
        <v>58</v>
      </c>
      <c r="C6" s="553" t="s">
        <v>57</v>
      </c>
      <c r="D6" s="553" t="s">
        <v>56</v>
      </c>
      <c r="E6" s="553" t="s">
        <v>59</v>
      </c>
      <c r="F6" s="553" t="s">
        <v>60</v>
      </c>
      <c r="G6" s="553" t="s">
        <v>107</v>
      </c>
      <c r="H6" s="553" t="s">
        <v>108</v>
      </c>
      <c r="I6" s="553" t="s">
        <v>109</v>
      </c>
      <c r="J6" s="553" t="s">
        <v>196</v>
      </c>
      <c r="K6" s="553" t="s">
        <v>197</v>
      </c>
      <c r="L6" s="553" t="s">
        <v>198</v>
      </c>
      <c r="M6" s="365" t="s">
        <v>199</v>
      </c>
      <c r="N6" s="365" t="s">
        <v>200</v>
      </c>
      <c r="O6" s="365" t="s">
        <v>403</v>
      </c>
      <c r="P6" s="365" t="s">
        <v>891</v>
      </c>
    </row>
    <row r="7" spans="1:16">
      <c r="B7" s="1000" t="s">
        <v>892</v>
      </c>
      <c r="C7" s="1062" t="s">
        <v>802</v>
      </c>
      <c r="D7" s="1063"/>
      <c r="E7" s="1063"/>
      <c r="F7" s="1063"/>
      <c r="G7" s="1063"/>
      <c r="H7" s="1063"/>
      <c r="I7" s="1063"/>
      <c r="J7" s="1063"/>
      <c r="K7" s="1063"/>
      <c r="L7" s="1063"/>
      <c r="M7" s="1063"/>
      <c r="N7" s="1063"/>
      <c r="O7" s="1063"/>
      <c r="P7" s="1064"/>
    </row>
    <row r="8" spans="1:16" ht="32.25" customHeight="1">
      <c r="B8" s="1060"/>
      <c r="C8" s="35"/>
      <c r="D8" s="992" t="s">
        <v>893</v>
      </c>
      <c r="E8" s="1005"/>
      <c r="F8" s="1005"/>
      <c r="G8" s="1005"/>
      <c r="H8" s="1005"/>
      <c r="I8" s="1005"/>
      <c r="J8" s="1005"/>
      <c r="K8" s="1005"/>
      <c r="L8" s="1005"/>
      <c r="M8" s="1005"/>
      <c r="N8" s="1005"/>
      <c r="O8" s="1005"/>
      <c r="P8" s="993"/>
    </row>
    <row r="9" spans="1:16" ht="52.5" customHeight="1">
      <c r="B9" s="1060"/>
      <c r="C9" s="35"/>
      <c r="D9" s="992" t="s">
        <v>894</v>
      </c>
      <c r="E9" s="1005"/>
      <c r="F9" s="1005"/>
      <c r="G9" s="1005"/>
      <c r="H9" s="993"/>
      <c r="I9" s="1048" t="s">
        <v>895</v>
      </c>
      <c r="J9" s="1048" t="s">
        <v>896</v>
      </c>
      <c r="K9" s="1065" t="s">
        <v>897</v>
      </c>
      <c r="L9" s="1000" t="s">
        <v>815</v>
      </c>
      <c r="M9" s="1000" t="s">
        <v>814</v>
      </c>
      <c r="N9" s="1067" t="s">
        <v>406</v>
      </c>
      <c r="O9" s="1068"/>
      <c r="P9" s="1069"/>
    </row>
    <row r="10" spans="1:16" ht="39.6">
      <c r="B10" s="1061"/>
      <c r="C10" s="35"/>
      <c r="D10" s="554" t="s">
        <v>806</v>
      </c>
      <c r="E10" s="554" t="s">
        <v>807</v>
      </c>
      <c r="F10" s="554" t="s">
        <v>808</v>
      </c>
      <c r="G10" s="554" t="s">
        <v>809</v>
      </c>
      <c r="H10" s="411" t="s">
        <v>810</v>
      </c>
      <c r="I10" s="1050"/>
      <c r="J10" s="1050"/>
      <c r="K10" s="1066"/>
      <c r="L10" s="1061"/>
      <c r="M10" s="1061"/>
      <c r="N10" s="555"/>
      <c r="O10" s="34" t="s">
        <v>898</v>
      </c>
      <c r="P10" s="34" t="s">
        <v>814</v>
      </c>
    </row>
    <row r="11" spans="1:16">
      <c r="A11" s="552">
        <v>1</v>
      </c>
      <c r="B11" s="540" t="s">
        <v>818</v>
      </c>
      <c r="C11" s="663">
        <v>1860.2575200647045</v>
      </c>
      <c r="D11" s="663">
        <v>900.72538828742518</v>
      </c>
      <c r="E11" s="663">
        <v>483.29184289657525</v>
      </c>
      <c r="F11" s="663">
        <v>240.97398919657203</v>
      </c>
      <c r="G11" s="663">
        <v>108.00898823383085</v>
      </c>
      <c r="H11" s="663">
        <v>6.0341706168113696</v>
      </c>
      <c r="I11" s="663">
        <v>0</v>
      </c>
      <c r="J11" s="663">
        <v>587.39209665601072</v>
      </c>
      <c r="K11" s="663">
        <v>1145.6081119583926</v>
      </c>
      <c r="L11" s="663">
        <v>229.51819878828488</v>
      </c>
      <c r="M11" s="663">
        <v>83.038728949872365</v>
      </c>
      <c r="N11" s="663">
        <v>-65.749621070000003</v>
      </c>
      <c r="O11" s="663">
        <v>-13.182913019999999</v>
      </c>
      <c r="P11" s="663">
        <v>-42.088632359999998</v>
      </c>
    </row>
    <row r="12" spans="1:16">
      <c r="A12" s="552">
        <v>2</v>
      </c>
      <c r="B12" s="540" t="s">
        <v>819</v>
      </c>
      <c r="C12" s="663">
        <v>659.70510280368103</v>
      </c>
      <c r="D12" s="663">
        <v>452.75859926500374</v>
      </c>
      <c r="E12" s="663">
        <v>43.661008616020084</v>
      </c>
      <c r="F12" s="663">
        <v>41.913672373289593</v>
      </c>
      <c r="G12" s="663">
        <v>26.096525511488043</v>
      </c>
      <c r="H12" s="663">
        <v>2.5512858637237503</v>
      </c>
      <c r="I12" s="663">
        <v>0</v>
      </c>
      <c r="J12" s="663">
        <v>14.44365082869335</v>
      </c>
      <c r="K12" s="663">
        <v>549.98615493710815</v>
      </c>
      <c r="L12" s="663">
        <v>64.544045477007316</v>
      </c>
      <c r="M12" s="663">
        <v>2.3789404257650233</v>
      </c>
      <c r="N12" s="663">
        <v>-4.3985730000000007</v>
      </c>
      <c r="O12" s="663">
        <v>-3.4325995400000004</v>
      </c>
      <c r="P12" s="663">
        <v>-0.52418358000000009</v>
      </c>
    </row>
    <row r="13" spans="1:16">
      <c r="A13" s="552">
        <v>3</v>
      </c>
      <c r="B13" s="540" t="s">
        <v>820</v>
      </c>
      <c r="C13" s="663">
        <v>19641.586193939234</v>
      </c>
      <c r="D13" s="663">
        <v>8689.2047288950616</v>
      </c>
      <c r="E13" s="663">
        <v>3281.8725808052518</v>
      </c>
      <c r="F13" s="663">
        <v>869.56446293947022</v>
      </c>
      <c r="G13" s="663">
        <v>1987.5080871294688</v>
      </c>
      <c r="H13" s="663">
        <v>4.2996231212158591</v>
      </c>
      <c r="I13" s="663">
        <v>0</v>
      </c>
      <c r="J13" s="663">
        <v>1995.681184446164</v>
      </c>
      <c r="K13" s="663">
        <v>12832.468675323087</v>
      </c>
      <c r="L13" s="663">
        <v>2663.4252625766317</v>
      </c>
      <c r="M13" s="663">
        <v>484.1849013826162</v>
      </c>
      <c r="N13" s="663">
        <v>-359.26439118000002</v>
      </c>
      <c r="O13" s="663">
        <v>-114.12564426</v>
      </c>
      <c r="P13" s="663">
        <v>-216.60744155</v>
      </c>
    </row>
    <row r="14" spans="1:16">
      <c r="A14" s="552">
        <v>4</v>
      </c>
      <c r="B14" s="540" t="s">
        <v>821</v>
      </c>
      <c r="C14" s="663">
        <v>4824.4828742557393</v>
      </c>
      <c r="D14" s="663">
        <v>1984.7368828447563</v>
      </c>
      <c r="E14" s="663">
        <v>700.09001938694314</v>
      </c>
      <c r="F14" s="663">
        <v>910.69680392397709</v>
      </c>
      <c r="G14" s="663">
        <v>226.94523120317183</v>
      </c>
      <c r="H14" s="663">
        <v>6.4193319974152594</v>
      </c>
      <c r="I14" s="663">
        <v>0</v>
      </c>
      <c r="J14" s="663">
        <v>232.51108292717356</v>
      </c>
      <c r="K14" s="663">
        <v>3589.9578544316751</v>
      </c>
      <c r="L14" s="663">
        <v>450.16248989355256</v>
      </c>
      <c r="M14" s="663">
        <v>19.715185741274883</v>
      </c>
      <c r="N14" s="663">
        <v>-42.538240159999994</v>
      </c>
      <c r="O14" s="663">
        <v>-19.238332339999999</v>
      </c>
      <c r="P14" s="663">
        <v>-12.03462519</v>
      </c>
    </row>
    <row r="15" spans="1:16">
      <c r="A15" s="552">
        <v>5</v>
      </c>
      <c r="B15" s="540" t="s">
        <v>822</v>
      </c>
      <c r="C15" s="663">
        <v>813.59964903055072</v>
      </c>
      <c r="D15" s="663">
        <v>278.26490773428196</v>
      </c>
      <c r="E15" s="663">
        <v>202.75224757286927</v>
      </c>
      <c r="F15" s="663">
        <v>77.534485006312792</v>
      </c>
      <c r="G15" s="663">
        <v>179.67422689807256</v>
      </c>
      <c r="H15" s="663">
        <v>8.4867543689619094</v>
      </c>
      <c r="I15" s="663">
        <v>0</v>
      </c>
      <c r="J15" s="663">
        <v>118.08886773503042</v>
      </c>
      <c r="K15" s="663">
        <v>620.13699947650628</v>
      </c>
      <c r="L15" s="663">
        <v>83.031394800484819</v>
      </c>
      <c r="M15" s="663">
        <v>5.6711182516106859</v>
      </c>
      <c r="N15" s="663">
        <v>-19.018974759999999</v>
      </c>
      <c r="O15" s="663">
        <v>-13.38526016</v>
      </c>
      <c r="P15" s="663">
        <v>-3.1327393999999997</v>
      </c>
    </row>
    <row r="16" spans="1:16">
      <c r="A16" s="552">
        <v>6</v>
      </c>
      <c r="B16" s="540" t="s">
        <v>823</v>
      </c>
      <c r="C16" s="663">
        <v>9707.011059379327</v>
      </c>
      <c r="D16" s="663">
        <v>4876.3342593078241</v>
      </c>
      <c r="E16" s="663">
        <v>596.39688594496249</v>
      </c>
      <c r="F16" s="663">
        <v>1345.9024375612962</v>
      </c>
      <c r="G16" s="663">
        <v>1800.2247781839467</v>
      </c>
      <c r="H16" s="663">
        <v>8.1092936959549906</v>
      </c>
      <c r="I16" s="663">
        <v>0</v>
      </c>
      <c r="J16" s="663">
        <v>359.18598823228371</v>
      </c>
      <c r="K16" s="663">
        <v>8259.6723727657445</v>
      </c>
      <c r="L16" s="663">
        <v>2409.6268248003862</v>
      </c>
      <c r="M16" s="663">
        <v>393.35152542523412</v>
      </c>
      <c r="N16" s="663">
        <v>-279.24499489999999</v>
      </c>
      <c r="O16" s="663">
        <v>-72.971517810000009</v>
      </c>
      <c r="P16" s="663">
        <v>-191.431701</v>
      </c>
    </row>
    <row r="17" spans="1:16">
      <c r="A17" s="552">
        <v>7</v>
      </c>
      <c r="B17" s="540" t="s">
        <v>824</v>
      </c>
      <c r="C17" s="663">
        <v>13281.754148151118</v>
      </c>
      <c r="D17" s="663">
        <v>6349.1018626106325</v>
      </c>
      <c r="E17" s="663">
        <v>1510.1185379378576</v>
      </c>
      <c r="F17" s="663">
        <v>1038.0371946531438</v>
      </c>
      <c r="G17" s="663">
        <v>1443.5061062736747</v>
      </c>
      <c r="H17" s="663">
        <v>4.5675147042500299</v>
      </c>
      <c r="I17" s="663">
        <v>0</v>
      </c>
      <c r="J17" s="663">
        <v>1196.7049887708138</v>
      </c>
      <c r="K17" s="663">
        <v>9144.0587127044946</v>
      </c>
      <c r="L17" s="663">
        <v>2382.0609499237512</v>
      </c>
      <c r="M17" s="663">
        <v>389.34571822955297</v>
      </c>
      <c r="N17" s="663">
        <v>-388.24445463000001</v>
      </c>
      <c r="O17" s="663">
        <v>-142.83383759</v>
      </c>
      <c r="P17" s="663">
        <v>-216.10768587000001</v>
      </c>
    </row>
    <row r="18" spans="1:16">
      <c r="A18" s="552">
        <v>8</v>
      </c>
      <c r="B18" s="540" t="s">
        <v>825</v>
      </c>
      <c r="C18" s="663">
        <v>5171.5126331677293</v>
      </c>
      <c r="D18" s="663">
        <v>1671.5795283590851</v>
      </c>
      <c r="E18" s="663">
        <v>1073.2423186063597</v>
      </c>
      <c r="F18" s="663">
        <v>698.08063500662411</v>
      </c>
      <c r="G18" s="663">
        <v>574.65311027384223</v>
      </c>
      <c r="H18" s="663">
        <v>6.8839006289392897</v>
      </c>
      <c r="I18" s="663">
        <v>0</v>
      </c>
      <c r="J18" s="663">
        <v>344.92291758050851</v>
      </c>
      <c r="K18" s="663">
        <v>3672.6326746654031</v>
      </c>
      <c r="L18" s="663">
        <v>597.79213745638401</v>
      </c>
      <c r="M18" s="663">
        <v>70.922150724751219</v>
      </c>
      <c r="N18" s="663">
        <v>-74.929178930000006</v>
      </c>
      <c r="O18" s="663">
        <v>-28.063896489999998</v>
      </c>
      <c r="P18" s="663">
        <v>-34.092948329999999</v>
      </c>
    </row>
    <row r="19" spans="1:16">
      <c r="A19" s="552">
        <v>9</v>
      </c>
      <c r="B19" s="540" t="s">
        <v>826</v>
      </c>
      <c r="C19" s="663">
        <v>31794.114209521198</v>
      </c>
      <c r="D19" s="663">
        <v>11714.177589433728</v>
      </c>
      <c r="E19" s="663">
        <v>4199.9696738149687</v>
      </c>
      <c r="F19" s="663">
        <v>5138.7380948269483</v>
      </c>
      <c r="G19" s="663">
        <v>6539.9465636240284</v>
      </c>
      <c r="H19" s="663">
        <v>10.608781189734138</v>
      </c>
      <c r="I19" s="663">
        <v>0</v>
      </c>
      <c r="J19" s="663">
        <v>940.97079311485265</v>
      </c>
      <c r="K19" s="663">
        <v>26651.86112858482</v>
      </c>
      <c r="L19" s="663">
        <v>6760.8199332571912</v>
      </c>
      <c r="M19" s="663">
        <v>788.98109592630772</v>
      </c>
      <c r="N19" s="663">
        <v>-503.28190855999998</v>
      </c>
      <c r="O19" s="663">
        <v>-227.45924294</v>
      </c>
      <c r="P19" s="663">
        <v>-224.40951612999999</v>
      </c>
    </row>
    <row r="20" spans="1:16">
      <c r="A20" s="552">
        <v>10</v>
      </c>
      <c r="B20" s="540" t="s">
        <v>899</v>
      </c>
      <c r="C20" s="663">
        <v>90585.990758241664</v>
      </c>
      <c r="D20" s="663">
        <v>9753.250169622881</v>
      </c>
      <c r="E20" s="663">
        <v>7220.0991964300738</v>
      </c>
      <c r="F20" s="663">
        <v>23129.094077656606</v>
      </c>
      <c r="G20" s="663">
        <v>47460.574583261317</v>
      </c>
      <c r="H20" s="663">
        <v>19.08215070037696</v>
      </c>
      <c r="I20" s="663">
        <v>0</v>
      </c>
      <c r="J20" s="663">
        <v>13150.510314483521</v>
      </c>
      <c r="K20" s="663">
        <v>74412.50771248735</v>
      </c>
      <c r="L20" s="663">
        <v>10490.923209420869</v>
      </c>
      <c r="M20" s="663">
        <v>1518.4652523121088</v>
      </c>
      <c r="N20" s="663">
        <v>-807.74717591673584</v>
      </c>
      <c r="O20" s="663">
        <v>-289.39107655491563</v>
      </c>
      <c r="P20" s="663">
        <v>-454.78047452370259</v>
      </c>
    </row>
    <row r="21" spans="1:16">
      <c r="A21" s="552">
        <v>11</v>
      </c>
      <c r="B21" s="540" t="s">
        <v>900</v>
      </c>
      <c r="C21" s="663">
        <v>38367.191955854898</v>
      </c>
      <c r="D21" s="663">
        <v>13224.35145330516</v>
      </c>
      <c r="E21" s="663">
        <v>7757.5148584802782</v>
      </c>
      <c r="F21" s="663">
        <v>8627.5156881042985</v>
      </c>
      <c r="G21" s="663">
        <v>3654.7269623767638</v>
      </c>
      <c r="H21" s="663">
        <v>8.0408893579270604</v>
      </c>
      <c r="I21" s="663">
        <v>0</v>
      </c>
      <c r="J21" s="663">
        <v>4374.4794226279801</v>
      </c>
      <c r="K21" s="663">
        <v>28889.629539638518</v>
      </c>
      <c r="L21" s="663">
        <v>7920.2750187839601</v>
      </c>
      <c r="M21" s="663">
        <v>1074.7484411719702</v>
      </c>
      <c r="N21" s="663">
        <v>-795.92894395314852</v>
      </c>
      <c r="O21" s="663">
        <v>-348.27999591435497</v>
      </c>
      <c r="P21" s="663">
        <v>-368.15180051201378</v>
      </c>
    </row>
    <row r="22" spans="1:16">
      <c r="A22" s="552">
        <v>12</v>
      </c>
      <c r="B22" s="540" t="s">
        <v>901</v>
      </c>
      <c r="C22" s="663">
        <v>51.417026619999994</v>
      </c>
      <c r="D22" s="663">
        <v>0</v>
      </c>
      <c r="E22" s="663">
        <v>0</v>
      </c>
      <c r="F22" s="663">
        <v>0</v>
      </c>
      <c r="G22" s="663">
        <v>0</v>
      </c>
      <c r="H22" s="663">
        <v>0</v>
      </c>
      <c r="I22" s="663">
        <v>0</v>
      </c>
      <c r="J22" s="663">
        <v>0</v>
      </c>
      <c r="K22" s="663">
        <v>0</v>
      </c>
      <c r="L22" s="663">
        <v>0</v>
      </c>
      <c r="M22" s="663">
        <v>0</v>
      </c>
      <c r="N22" s="663">
        <v>-28.178856669999995</v>
      </c>
      <c r="O22" s="663">
        <v>0</v>
      </c>
      <c r="P22" s="663">
        <v>0</v>
      </c>
    </row>
    <row r="23" spans="1:16">
      <c r="A23" s="552">
        <v>13</v>
      </c>
      <c r="B23" s="540" t="s">
        <v>902</v>
      </c>
      <c r="C23" s="663">
        <v>16780.01593200531</v>
      </c>
      <c r="D23" s="663">
        <v>4831.1292141252925</v>
      </c>
      <c r="E23" s="663">
        <v>2888.3746698823134</v>
      </c>
      <c r="F23" s="663">
        <v>2702.9209325320526</v>
      </c>
      <c r="G23" s="663">
        <v>2287.0362628557777</v>
      </c>
      <c r="H23" s="663">
        <v>8.4406922443587309</v>
      </c>
      <c r="I23" s="663">
        <v>0</v>
      </c>
      <c r="J23" s="663">
        <v>539.08631274821869</v>
      </c>
      <c r="K23" s="663">
        <v>12170.374766647217</v>
      </c>
      <c r="L23" s="663">
        <v>3193.2671780007481</v>
      </c>
      <c r="M23" s="663">
        <v>422.36880438986566</v>
      </c>
      <c r="N23" s="663">
        <v>-337.94412717</v>
      </c>
      <c r="O23" s="663">
        <v>-147.65012041</v>
      </c>
      <c r="P23" s="663">
        <v>-163.98560843000001</v>
      </c>
    </row>
    <row r="25" spans="1:16">
      <c r="B25" s="657" t="s">
        <v>26</v>
      </c>
      <c r="C25" s="661">
        <f>SUM(C11:C19)+C23</f>
        <v>104534.0393223186</v>
      </c>
      <c r="D25" s="661">
        <f t="shared" ref="D25:P25" si="0">SUM(D11:D19)+D23</f>
        <v>41748.012960863089</v>
      </c>
      <c r="E25" s="661">
        <f t="shared" si="0"/>
        <v>14979.769785464119</v>
      </c>
      <c r="F25" s="661">
        <f t="shared" si="0"/>
        <v>13064.362708019686</v>
      </c>
      <c r="G25" s="661">
        <f t="shared" si="0"/>
        <v>15173.599880187303</v>
      </c>
      <c r="H25" s="661"/>
      <c r="I25" s="661">
        <f t="shared" si="0"/>
        <v>0</v>
      </c>
      <c r="J25" s="661">
        <f t="shared" si="0"/>
        <v>6328.9878830397492</v>
      </c>
      <c r="K25" s="661">
        <f t="shared" si="0"/>
        <v>78636.757451494443</v>
      </c>
      <c r="L25" s="661">
        <f t="shared" si="0"/>
        <v>18834.248414974423</v>
      </c>
      <c r="M25" s="661">
        <f t="shared" si="0"/>
        <v>2659.9581694468507</v>
      </c>
      <c r="N25" s="661">
        <f t="shared" si="0"/>
        <v>-2074.6144643600001</v>
      </c>
      <c r="O25" s="661">
        <f t="shared" si="0"/>
        <v>-782.34336456000005</v>
      </c>
      <c r="P25" s="661">
        <f t="shared" si="0"/>
        <v>-1104.4150818400001</v>
      </c>
    </row>
    <row r="26" spans="1:16">
      <c r="B26" s="657" t="s">
        <v>1423</v>
      </c>
      <c r="C26" s="661">
        <f>SUM(C36:C44)+C48+SUM(C56:C64)+C68+SUM(C76:C84)+C88+SUM(C96:C104)+C108+SUM(C116:C124)+C128+SUM(C136:C144)+C148+SUM(C156:C164)+C168+SUM(C176:C184)+C188+SUM(C196:C204)+C208</f>
        <v>104534.03932231857</v>
      </c>
      <c r="D26" s="661">
        <f t="shared" ref="D26:P26" si="1">SUM(D36:D44)+D48+SUM(D56:D64)+D68+SUM(D76:D84)+D88+SUM(D96:D104)+D108+SUM(D116:D124)+D128+SUM(D136:D144)+D148+SUM(D156:D164)+D168+SUM(D176:D184)+D188+SUM(D196:D204)+D208</f>
        <v>41748.012960863096</v>
      </c>
      <c r="E26" s="661">
        <f t="shared" si="1"/>
        <v>14979.769785464123</v>
      </c>
      <c r="F26" s="661">
        <f t="shared" si="1"/>
        <v>13064.362708019686</v>
      </c>
      <c r="G26" s="661">
        <f t="shared" si="1"/>
        <v>15173.599880187301</v>
      </c>
      <c r="H26" s="661"/>
      <c r="I26" s="661">
        <f t="shared" si="1"/>
        <v>0</v>
      </c>
      <c r="J26" s="661">
        <f t="shared" si="1"/>
        <v>6328.9878830397511</v>
      </c>
      <c r="K26" s="661">
        <f t="shared" si="1"/>
        <v>78636.757451494486</v>
      </c>
      <c r="L26" s="661">
        <f t="shared" si="1"/>
        <v>18834.248414974427</v>
      </c>
      <c r="M26" s="661">
        <f t="shared" si="1"/>
        <v>2659.9581694468502</v>
      </c>
      <c r="N26" s="661">
        <f t="shared" si="1"/>
        <v>-2074.6144643600001</v>
      </c>
      <c r="O26" s="661">
        <f t="shared" si="1"/>
        <v>-782.34336456000005</v>
      </c>
      <c r="P26" s="661">
        <f t="shared" si="1"/>
        <v>-1104.4150818400001</v>
      </c>
    </row>
    <row r="27" spans="1:16">
      <c r="B27" s="367" t="s">
        <v>1424</v>
      </c>
      <c r="C27" s="367" t="str">
        <f>IF((ROUND(C25,1)-ROUND(C26,1))=0,"OK","NOK")</f>
        <v>OK</v>
      </c>
      <c r="D27" s="367" t="str">
        <f t="shared" ref="D27:G27" si="2">IF((ROUND(D25,1)-ROUND(D26,1))=0,"OK","NOK")</f>
        <v>OK</v>
      </c>
      <c r="E27" s="367" t="str">
        <f t="shared" si="2"/>
        <v>OK</v>
      </c>
      <c r="F27" s="367" t="str">
        <f t="shared" si="2"/>
        <v>OK</v>
      </c>
      <c r="G27" s="367" t="str">
        <f t="shared" si="2"/>
        <v>OK</v>
      </c>
      <c r="I27" s="367" t="str">
        <f>IF((ROUND(I25,1)-ROUND(I26,1))=0,"OK","NOK")</f>
        <v>OK</v>
      </c>
      <c r="J27" s="367" t="str">
        <f t="shared" ref="J27:P27" si="3">IF((ROUND(J25,1)-ROUND(J26,1))=0,"OK","NOK")</f>
        <v>OK</v>
      </c>
      <c r="K27" s="367" t="str">
        <f t="shared" si="3"/>
        <v>OK</v>
      </c>
      <c r="L27" s="367" t="str">
        <f t="shared" si="3"/>
        <v>OK</v>
      </c>
      <c r="M27" s="367" t="str">
        <f t="shared" si="3"/>
        <v>OK</v>
      </c>
      <c r="N27" s="367" t="str">
        <f t="shared" si="3"/>
        <v>OK</v>
      </c>
      <c r="O27" s="367" t="str">
        <f t="shared" si="3"/>
        <v>OK</v>
      </c>
      <c r="P27" s="367" t="str">
        <f t="shared" si="3"/>
        <v>OK</v>
      </c>
    </row>
    <row r="28" spans="1:16">
      <c r="B28" s="367" t="s">
        <v>1425</v>
      </c>
      <c r="C28" s="367" t="str">
        <f>IF(ROUND(SUM(C20:C22),1)-ROUND((SUM(C45:C47)+SUM(C65:C67)+SUM(C85:C87)+SUM(C105:C107)+SUM(C125:C127)+SUM(C145:C147)+SUM(C165:C167)+SUM(C185:C187)+SUM(C205:C207)),1)=0,"OK","NOK")</f>
        <v>OK</v>
      </c>
      <c r="D28" s="367" t="str">
        <f t="shared" ref="D28:P28" si="4">IF(ROUND(SUM(D20:D22),1)-ROUND((SUM(D45:D47)+SUM(D65:D67)+SUM(D85:D87)+SUM(D105:D107)+SUM(D125:D127)+SUM(D145:D147)+SUM(D165:D167)+SUM(D185:D187)+SUM(D205:D207)),1)=0,"OK","NOK")</f>
        <v>OK</v>
      </c>
      <c r="E28" s="367" t="str">
        <f t="shared" si="4"/>
        <v>OK</v>
      </c>
      <c r="F28" s="367" t="str">
        <f t="shared" si="4"/>
        <v>OK</v>
      </c>
      <c r="G28" s="367" t="str">
        <f t="shared" si="4"/>
        <v>OK</v>
      </c>
      <c r="I28" s="367" t="str">
        <f t="shared" si="4"/>
        <v>OK</v>
      </c>
      <c r="J28" s="367" t="str">
        <f t="shared" si="4"/>
        <v>OK</v>
      </c>
      <c r="K28" s="367" t="str">
        <f t="shared" si="4"/>
        <v>OK</v>
      </c>
      <c r="L28" s="367" t="str">
        <f t="shared" si="4"/>
        <v>OK</v>
      </c>
      <c r="M28" s="367" t="str">
        <f t="shared" si="4"/>
        <v>OK</v>
      </c>
      <c r="N28" s="367" t="str">
        <f t="shared" si="4"/>
        <v>OK</v>
      </c>
      <c r="O28" s="367" t="str">
        <f t="shared" si="4"/>
        <v>OK</v>
      </c>
      <c r="P28" s="367" t="str">
        <f t="shared" si="4"/>
        <v>OK</v>
      </c>
    </row>
    <row r="30" spans="1:16">
      <c r="P30" s="43" t="s">
        <v>993</v>
      </c>
    </row>
    <row r="31" spans="1:16">
      <c r="B31" s="552" t="s">
        <v>58</v>
      </c>
      <c r="C31" s="553" t="s">
        <v>57</v>
      </c>
      <c r="D31" s="553" t="s">
        <v>56</v>
      </c>
      <c r="E31" s="553" t="s">
        <v>59</v>
      </c>
      <c r="F31" s="553" t="s">
        <v>60</v>
      </c>
      <c r="G31" s="553" t="s">
        <v>107</v>
      </c>
      <c r="H31" s="553" t="s">
        <v>108</v>
      </c>
      <c r="I31" s="553" t="s">
        <v>109</v>
      </c>
      <c r="J31" s="553" t="s">
        <v>196</v>
      </c>
      <c r="K31" s="553" t="s">
        <v>197</v>
      </c>
      <c r="L31" s="553" t="s">
        <v>198</v>
      </c>
      <c r="M31" s="365" t="s">
        <v>199</v>
      </c>
      <c r="N31" s="365" t="s">
        <v>200</v>
      </c>
      <c r="O31" s="365" t="s">
        <v>403</v>
      </c>
      <c r="P31" s="365" t="s">
        <v>891</v>
      </c>
    </row>
    <row r="32" spans="1:16">
      <c r="B32" s="1000" t="s">
        <v>1136</v>
      </c>
      <c r="C32" s="1062" t="s">
        <v>802</v>
      </c>
      <c r="D32" s="1063"/>
      <c r="E32" s="1063"/>
      <c r="F32" s="1063"/>
      <c r="G32" s="1063"/>
      <c r="H32" s="1063"/>
      <c r="I32" s="1063"/>
      <c r="J32" s="1063"/>
      <c r="K32" s="1063"/>
      <c r="L32" s="1063"/>
      <c r="M32" s="1063"/>
      <c r="N32" s="1063"/>
      <c r="O32" s="1063"/>
      <c r="P32" s="1064"/>
    </row>
    <row r="33" spans="1:16">
      <c r="B33" s="1060"/>
      <c r="C33" s="35"/>
      <c r="D33" s="992" t="s">
        <v>893</v>
      </c>
      <c r="E33" s="1005"/>
      <c r="F33" s="1005"/>
      <c r="G33" s="1005"/>
      <c r="H33" s="1005"/>
      <c r="I33" s="1005"/>
      <c r="J33" s="1005"/>
      <c r="K33" s="1005"/>
      <c r="L33" s="1005"/>
      <c r="M33" s="1005"/>
      <c r="N33" s="1005"/>
      <c r="O33" s="1005"/>
      <c r="P33" s="993"/>
    </row>
    <row r="34" spans="1:16">
      <c r="B34" s="1060"/>
      <c r="C34" s="35"/>
      <c r="D34" s="992" t="s">
        <v>894</v>
      </c>
      <c r="E34" s="1005"/>
      <c r="F34" s="1005"/>
      <c r="G34" s="1005"/>
      <c r="H34" s="993"/>
      <c r="I34" s="1048" t="s">
        <v>895</v>
      </c>
      <c r="J34" s="1048" t="s">
        <v>896</v>
      </c>
      <c r="K34" s="1065" t="s">
        <v>897</v>
      </c>
      <c r="L34" s="1000" t="s">
        <v>815</v>
      </c>
      <c r="M34" s="1000" t="s">
        <v>814</v>
      </c>
      <c r="N34" s="1067" t="s">
        <v>406</v>
      </c>
      <c r="O34" s="1068"/>
      <c r="P34" s="1069"/>
    </row>
    <row r="35" spans="1:16" ht="39.6">
      <c r="B35" s="1061"/>
      <c r="C35" s="35"/>
      <c r="D35" s="554" t="s">
        <v>806</v>
      </c>
      <c r="E35" s="554" t="s">
        <v>807</v>
      </c>
      <c r="F35" s="554" t="s">
        <v>808</v>
      </c>
      <c r="G35" s="554" t="s">
        <v>809</v>
      </c>
      <c r="H35" s="411" t="s">
        <v>810</v>
      </c>
      <c r="I35" s="1050"/>
      <c r="J35" s="1050"/>
      <c r="K35" s="1066"/>
      <c r="L35" s="1061"/>
      <c r="M35" s="1061"/>
      <c r="N35" s="555"/>
      <c r="O35" s="34" t="s">
        <v>898</v>
      </c>
      <c r="P35" s="34" t="s">
        <v>814</v>
      </c>
    </row>
    <row r="36" spans="1:16">
      <c r="A36" s="552">
        <v>1</v>
      </c>
      <c r="B36" s="540" t="s">
        <v>818</v>
      </c>
      <c r="C36" s="664">
        <v>291.65304667735234</v>
      </c>
      <c r="D36" s="664">
        <v>83.776516065539298</v>
      </c>
      <c r="E36" s="664">
        <v>52.987596406774998</v>
      </c>
      <c r="F36" s="664">
        <v>97.199704595038</v>
      </c>
      <c r="G36" s="664">
        <v>57.688579350000005</v>
      </c>
      <c r="H36" s="664">
        <v>10.528504671214581</v>
      </c>
      <c r="I36" s="664">
        <v>0</v>
      </c>
      <c r="J36" s="664">
        <v>9.8520351700000006</v>
      </c>
      <c r="K36" s="664">
        <v>281.80036124735233</v>
      </c>
      <c r="L36" s="664">
        <v>57.031056978144001</v>
      </c>
      <c r="M36" s="664">
        <v>6.9220639400000001</v>
      </c>
      <c r="N36" s="664">
        <v>-6.1569233600000022</v>
      </c>
      <c r="O36" s="664">
        <v>-2.91346791</v>
      </c>
      <c r="P36" s="664">
        <v>-1.9073222599999999</v>
      </c>
    </row>
    <row r="37" spans="1:16">
      <c r="A37" s="552">
        <v>2</v>
      </c>
      <c r="B37" s="540" t="s">
        <v>819</v>
      </c>
      <c r="C37" s="664">
        <v>443.26622176999996</v>
      </c>
      <c r="D37" s="664">
        <v>332.76787817000002</v>
      </c>
      <c r="E37" s="664">
        <v>27.25015638</v>
      </c>
      <c r="F37" s="664">
        <v>27.79674206</v>
      </c>
      <c r="G37" s="664">
        <v>25.270217289999998</v>
      </c>
      <c r="H37" s="664">
        <v>2.0954344200170301</v>
      </c>
      <c r="I37" s="664">
        <v>0</v>
      </c>
      <c r="J37" s="664">
        <v>5.42789549</v>
      </c>
      <c r="K37" s="664">
        <v>407.65709841</v>
      </c>
      <c r="L37" s="664">
        <v>39.211355579999996</v>
      </c>
      <c r="M37" s="664">
        <v>1.53249781</v>
      </c>
      <c r="N37" s="664">
        <v>-2.1496745800000001</v>
      </c>
      <c r="O37" s="664">
        <v>-1.6792337399999999</v>
      </c>
      <c r="P37" s="664">
        <v>-0.29857035999999998</v>
      </c>
    </row>
    <row r="38" spans="1:16">
      <c r="A38" s="552">
        <v>3</v>
      </c>
      <c r="B38" s="540" t="s">
        <v>820</v>
      </c>
      <c r="C38" s="664">
        <v>8345.0861714309485</v>
      </c>
      <c r="D38" s="664">
        <v>4059.4891666139092</v>
      </c>
      <c r="E38" s="664">
        <v>1883.773093875101</v>
      </c>
      <c r="F38" s="664">
        <v>682.408539637731</v>
      </c>
      <c r="G38" s="664">
        <v>1619.042761222649</v>
      </c>
      <c r="H38" s="664">
        <v>5.0066088927744401</v>
      </c>
      <c r="I38" s="664">
        <v>0</v>
      </c>
      <c r="J38" s="664">
        <v>104.8588500154392</v>
      </c>
      <c r="K38" s="664">
        <v>8139.8547113339509</v>
      </c>
      <c r="L38" s="664">
        <v>1377.9006589807691</v>
      </c>
      <c r="M38" s="664">
        <v>280.343419778373</v>
      </c>
      <c r="N38" s="664">
        <v>-139.84860179</v>
      </c>
      <c r="O38" s="664">
        <v>-44.550261149999997</v>
      </c>
      <c r="P38" s="664">
        <v>-89.15268626000001</v>
      </c>
    </row>
    <row r="39" spans="1:16">
      <c r="A39" s="552">
        <v>4</v>
      </c>
      <c r="B39" s="540" t="s">
        <v>821</v>
      </c>
      <c r="C39" s="664">
        <v>1491.1556286511143</v>
      </c>
      <c r="D39" s="664">
        <v>359.43405416361998</v>
      </c>
      <c r="E39" s="664">
        <v>263.82378527379831</v>
      </c>
      <c r="F39" s="664">
        <v>635.10431678877796</v>
      </c>
      <c r="G39" s="664">
        <v>215.07458647167425</v>
      </c>
      <c r="H39" s="664">
        <v>9.0164516010403908</v>
      </c>
      <c r="I39" s="664">
        <v>0</v>
      </c>
      <c r="J39" s="664">
        <v>16.58236482695294</v>
      </c>
      <c r="K39" s="664">
        <v>1456.8543778709175</v>
      </c>
      <c r="L39" s="664">
        <v>133.24334498729155</v>
      </c>
      <c r="M39" s="664">
        <v>3.8021082499999999</v>
      </c>
      <c r="N39" s="664">
        <v>-10.753161720000001</v>
      </c>
      <c r="O39" s="664">
        <v>-6.0638009000000004</v>
      </c>
      <c r="P39" s="664">
        <v>-1.1979236799999999</v>
      </c>
    </row>
    <row r="40" spans="1:16">
      <c r="A40" s="552">
        <v>5</v>
      </c>
      <c r="B40" s="540" t="s">
        <v>822</v>
      </c>
      <c r="C40" s="664">
        <v>291.40357717525393</v>
      </c>
      <c r="D40" s="664">
        <v>78.001993701320103</v>
      </c>
      <c r="E40" s="664">
        <v>72.114341720930994</v>
      </c>
      <c r="F40" s="664">
        <v>43.202602319999997</v>
      </c>
      <c r="G40" s="664">
        <v>89.6894284830028</v>
      </c>
      <c r="H40" s="664">
        <v>8.1991208067773886</v>
      </c>
      <c r="I40" s="664">
        <v>0</v>
      </c>
      <c r="J40" s="664">
        <v>1.3443338</v>
      </c>
      <c r="K40" s="664">
        <v>281.66403242525394</v>
      </c>
      <c r="L40" s="664">
        <v>32.689300850000002</v>
      </c>
      <c r="M40" s="664">
        <v>3.2554357200000004</v>
      </c>
      <c r="N40" s="664">
        <v>-5.8601782299999998</v>
      </c>
      <c r="O40" s="664">
        <v>-3.89405607</v>
      </c>
      <c r="P40" s="664">
        <v>-1.41944575</v>
      </c>
    </row>
    <row r="41" spans="1:16">
      <c r="A41" s="552">
        <v>6</v>
      </c>
      <c r="B41" s="540" t="s">
        <v>823</v>
      </c>
      <c r="C41" s="664">
        <v>6887.2875041339266</v>
      </c>
      <c r="D41" s="664">
        <v>3523.49417715954</v>
      </c>
      <c r="E41" s="664">
        <v>445.26594630407294</v>
      </c>
      <c r="F41" s="664">
        <v>1216.8530759583721</v>
      </c>
      <c r="G41" s="664">
        <v>1682.5534345121541</v>
      </c>
      <c r="H41" s="664">
        <v>9.3015156265326517</v>
      </c>
      <c r="I41" s="664">
        <v>0</v>
      </c>
      <c r="J41" s="664">
        <v>83.634256159999993</v>
      </c>
      <c r="K41" s="664">
        <v>6784.5323777741387</v>
      </c>
      <c r="L41" s="664">
        <v>1920.55740971566</v>
      </c>
      <c r="M41" s="664">
        <v>318.3250595256759</v>
      </c>
      <c r="N41" s="664">
        <v>-195.33205537999999</v>
      </c>
      <c r="O41" s="664">
        <v>-43.982576080000001</v>
      </c>
      <c r="P41" s="664">
        <v>-144.99998118000002</v>
      </c>
    </row>
    <row r="42" spans="1:16">
      <c r="A42" s="552">
        <v>7</v>
      </c>
      <c r="B42" s="540" t="s">
        <v>824</v>
      </c>
      <c r="C42" s="664">
        <v>5274.7385557308098</v>
      </c>
      <c r="D42" s="664">
        <v>2221.487445572875</v>
      </c>
      <c r="E42" s="664">
        <v>824.84423579815473</v>
      </c>
      <c r="F42" s="664">
        <v>817.29853977752202</v>
      </c>
      <c r="G42" s="664">
        <v>1138.8378988255809</v>
      </c>
      <c r="H42" s="664">
        <v>6.2832358518984188</v>
      </c>
      <c r="I42" s="664">
        <v>0</v>
      </c>
      <c r="J42" s="664">
        <v>91.02517309954969</v>
      </c>
      <c r="K42" s="664">
        <v>4911.442946874583</v>
      </c>
      <c r="L42" s="664">
        <v>1092.0778096332599</v>
      </c>
      <c r="M42" s="664">
        <v>194.14045769935709</v>
      </c>
      <c r="N42" s="664">
        <v>-128.16395983999999</v>
      </c>
      <c r="O42" s="664">
        <v>-38.491827729999997</v>
      </c>
      <c r="P42" s="664">
        <v>-84.437973589999999</v>
      </c>
    </row>
    <row r="43" spans="1:16">
      <c r="A43" s="552">
        <v>8</v>
      </c>
      <c r="B43" s="540" t="s">
        <v>825</v>
      </c>
      <c r="C43" s="664">
        <v>1597.3111199982754</v>
      </c>
      <c r="D43" s="664">
        <v>406.87720178524199</v>
      </c>
      <c r="E43" s="664">
        <v>249.35843895679702</v>
      </c>
      <c r="F43" s="664">
        <v>431.493285712035</v>
      </c>
      <c r="G43" s="664">
        <v>505.86484473420137</v>
      </c>
      <c r="H43" s="664">
        <v>9.1965274626562294</v>
      </c>
      <c r="I43" s="664">
        <v>0</v>
      </c>
      <c r="J43" s="664">
        <v>34.104403605721195</v>
      </c>
      <c r="K43" s="664">
        <v>1559.489367582554</v>
      </c>
      <c r="L43" s="664">
        <v>210.2968226220122</v>
      </c>
      <c r="M43" s="664">
        <v>31.240389756443999</v>
      </c>
      <c r="N43" s="664">
        <v>-23.255788640000002</v>
      </c>
      <c r="O43" s="664">
        <v>-6.3652386500000002</v>
      </c>
      <c r="P43" s="664">
        <v>-14.882063460000001</v>
      </c>
    </row>
    <row r="44" spans="1:16">
      <c r="A44" s="552">
        <v>9</v>
      </c>
      <c r="B44" s="540" t="s">
        <v>826</v>
      </c>
      <c r="C44" s="664">
        <v>19389.649262971474</v>
      </c>
      <c r="D44" s="664">
        <v>6663.0069629989002</v>
      </c>
      <c r="E44" s="664">
        <v>2027.7437586684721</v>
      </c>
      <c r="F44" s="664">
        <v>4374.3810971465746</v>
      </c>
      <c r="G44" s="664">
        <v>6042.9574219524247</v>
      </c>
      <c r="H44" s="664">
        <v>12.83223649923038</v>
      </c>
      <c r="I44" s="664">
        <v>0</v>
      </c>
      <c r="J44" s="664">
        <v>86.495472079994755</v>
      </c>
      <c r="K44" s="664">
        <v>19021.59376868638</v>
      </c>
      <c r="L44" s="664">
        <v>5031.408956435158</v>
      </c>
      <c r="M44" s="664">
        <v>678.37466140745107</v>
      </c>
      <c r="N44" s="664">
        <v>-311.87911114999997</v>
      </c>
      <c r="O44" s="664">
        <v>-120.26087943</v>
      </c>
      <c r="P44" s="664">
        <v>-178.07997459000001</v>
      </c>
    </row>
    <row r="45" spans="1:16">
      <c r="A45" s="552">
        <v>10</v>
      </c>
      <c r="B45" s="540" t="s">
        <v>899</v>
      </c>
      <c r="C45" s="664">
        <v>51538.02220796451</v>
      </c>
      <c r="D45" s="664">
        <v>8574.8598153908133</v>
      </c>
      <c r="E45" s="664">
        <v>4697.387576177337</v>
      </c>
      <c r="F45" s="664">
        <v>13246.106576952538</v>
      </c>
      <c r="G45" s="664">
        <v>25019.668239443821</v>
      </c>
      <c r="H45" s="664">
        <v>17.11360696656654</v>
      </c>
      <c r="I45" s="664">
        <v>0</v>
      </c>
      <c r="J45" s="664">
        <v>843.83312283068562</v>
      </c>
      <c r="K45" s="664">
        <v>50694.189085133825</v>
      </c>
      <c r="L45" s="664">
        <v>8257.4251265798139</v>
      </c>
      <c r="M45" s="664">
        <v>1132.8381490378811</v>
      </c>
      <c r="N45" s="664">
        <v>-461.33723607008807</v>
      </c>
      <c r="O45" s="664">
        <v>-171.41446844286179</v>
      </c>
      <c r="P45" s="664">
        <v>-264.9953442973017</v>
      </c>
    </row>
    <row r="46" spans="1:16">
      <c r="A46" s="552">
        <v>11</v>
      </c>
      <c r="B46" s="540" t="s">
        <v>900</v>
      </c>
      <c r="C46" s="664">
        <v>17293.675448062884</v>
      </c>
      <c r="D46" s="664">
        <v>4122.527228912174</v>
      </c>
      <c r="E46" s="664">
        <v>3174.1158956159447</v>
      </c>
      <c r="F46" s="664">
        <v>6797.7393412923475</v>
      </c>
      <c r="G46" s="664">
        <v>3163.4212771824186</v>
      </c>
      <c r="H46" s="664">
        <v>22.082504874015559</v>
      </c>
      <c r="I46" s="664">
        <v>0</v>
      </c>
      <c r="J46" s="664">
        <v>273.44873552595408</v>
      </c>
      <c r="K46" s="664">
        <v>16984.35500747693</v>
      </c>
      <c r="L46" s="664">
        <v>4434.8081231860997</v>
      </c>
      <c r="M46" s="664">
        <v>680.02986481001074</v>
      </c>
      <c r="N46" s="664">
        <v>-302.85077897401908</v>
      </c>
      <c r="O46" s="664">
        <v>-122.51095862800965</v>
      </c>
      <c r="P46" s="664">
        <v>-166.62343470269832</v>
      </c>
    </row>
    <row r="47" spans="1:16">
      <c r="A47" s="552">
        <v>12</v>
      </c>
      <c r="B47" s="540" t="s">
        <v>901</v>
      </c>
      <c r="C47" s="664">
        <v>4.34368789</v>
      </c>
      <c r="D47" s="664">
        <v>0</v>
      </c>
      <c r="E47" s="664">
        <v>0</v>
      </c>
      <c r="F47" s="664">
        <v>0</v>
      </c>
      <c r="G47" s="664">
        <v>0</v>
      </c>
      <c r="H47" s="664">
        <v>17.217794958037658</v>
      </c>
      <c r="I47" s="664">
        <v>0</v>
      </c>
      <c r="J47" s="664">
        <v>0</v>
      </c>
      <c r="K47" s="664">
        <v>0</v>
      </c>
      <c r="L47" s="664">
        <v>0</v>
      </c>
      <c r="M47" s="664">
        <v>0</v>
      </c>
      <c r="N47" s="664">
        <v>-2.4825129399999999</v>
      </c>
      <c r="O47" s="664">
        <v>0</v>
      </c>
      <c r="P47" s="664">
        <v>0</v>
      </c>
    </row>
    <row r="48" spans="1:16">
      <c r="A48" s="552">
        <v>13</v>
      </c>
      <c r="B48" s="540" t="s">
        <v>902</v>
      </c>
      <c r="C48" s="664">
        <v>8262.3263942419326</v>
      </c>
      <c r="D48" s="664">
        <v>2413.4215138770169</v>
      </c>
      <c r="E48" s="664">
        <v>1677.6038479018741</v>
      </c>
      <c r="F48" s="664">
        <v>2137.9029915022829</v>
      </c>
      <c r="G48" s="664">
        <v>1881.9252371616392</v>
      </c>
      <c r="H48" s="664">
        <v>9.55096314099724</v>
      </c>
      <c r="I48" s="664">
        <v>0</v>
      </c>
      <c r="J48" s="664">
        <v>40.451292577047724</v>
      </c>
      <c r="K48" s="664">
        <v>8070.4022978657658</v>
      </c>
      <c r="L48" s="664">
        <v>2023.176714438504</v>
      </c>
      <c r="M48" s="664">
        <v>309.5740184851274</v>
      </c>
      <c r="N48" s="664">
        <v>-180.4662319</v>
      </c>
      <c r="O48" s="664">
        <v>-66.57026286</v>
      </c>
      <c r="P48" s="664">
        <v>-104.14278424</v>
      </c>
    </row>
    <row r="50" spans="1:16">
      <c r="P50" s="43" t="s">
        <v>993</v>
      </c>
    </row>
    <row r="51" spans="1:16">
      <c r="B51" s="552" t="s">
        <v>58</v>
      </c>
      <c r="C51" s="553" t="s">
        <v>57</v>
      </c>
      <c r="D51" s="553" t="s">
        <v>56</v>
      </c>
      <c r="E51" s="553" t="s">
        <v>59</v>
      </c>
      <c r="F51" s="553" t="s">
        <v>60</v>
      </c>
      <c r="G51" s="553" t="s">
        <v>107</v>
      </c>
      <c r="H51" s="553" t="s">
        <v>108</v>
      </c>
      <c r="I51" s="553" t="s">
        <v>109</v>
      </c>
      <c r="J51" s="553" t="s">
        <v>196</v>
      </c>
      <c r="K51" s="553" t="s">
        <v>197</v>
      </c>
      <c r="L51" s="553" t="s">
        <v>198</v>
      </c>
      <c r="M51" s="365" t="s">
        <v>199</v>
      </c>
      <c r="N51" s="365" t="s">
        <v>200</v>
      </c>
      <c r="O51" s="365" t="s">
        <v>403</v>
      </c>
      <c r="P51" s="365" t="s">
        <v>891</v>
      </c>
    </row>
    <row r="52" spans="1:16">
      <c r="B52" s="1000" t="s">
        <v>1422</v>
      </c>
      <c r="C52" s="1062" t="s">
        <v>802</v>
      </c>
      <c r="D52" s="1063"/>
      <c r="E52" s="1063"/>
      <c r="F52" s="1063"/>
      <c r="G52" s="1063"/>
      <c r="H52" s="1063"/>
      <c r="I52" s="1063"/>
      <c r="J52" s="1063"/>
      <c r="K52" s="1063"/>
      <c r="L52" s="1063"/>
      <c r="M52" s="1063"/>
      <c r="N52" s="1063"/>
      <c r="O52" s="1063"/>
      <c r="P52" s="1064"/>
    </row>
    <row r="53" spans="1:16">
      <c r="B53" s="1060"/>
      <c r="C53" s="35"/>
      <c r="D53" s="992" t="s">
        <v>893</v>
      </c>
      <c r="E53" s="1005"/>
      <c r="F53" s="1005"/>
      <c r="G53" s="1005"/>
      <c r="H53" s="1005"/>
      <c r="I53" s="1005"/>
      <c r="J53" s="1005"/>
      <c r="K53" s="1005"/>
      <c r="L53" s="1005"/>
      <c r="M53" s="1005"/>
      <c r="N53" s="1005"/>
      <c r="O53" s="1005"/>
      <c r="P53" s="993"/>
    </row>
    <row r="54" spans="1:16">
      <c r="B54" s="1060"/>
      <c r="C54" s="35"/>
      <c r="D54" s="992" t="s">
        <v>894</v>
      </c>
      <c r="E54" s="1005"/>
      <c r="F54" s="1005"/>
      <c r="G54" s="1005"/>
      <c r="H54" s="993"/>
      <c r="I54" s="1048" t="s">
        <v>895</v>
      </c>
      <c r="J54" s="1048" t="s">
        <v>896</v>
      </c>
      <c r="K54" s="1065" t="s">
        <v>897</v>
      </c>
      <c r="L54" s="1000" t="s">
        <v>815</v>
      </c>
      <c r="M54" s="1000" t="s">
        <v>814</v>
      </c>
      <c r="N54" s="1067" t="s">
        <v>406</v>
      </c>
      <c r="O54" s="1068"/>
      <c r="P54" s="1069"/>
    </row>
    <row r="55" spans="1:16" ht="39.6">
      <c r="B55" s="1061"/>
      <c r="C55" s="35"/>
      <c r="D55" s="554" t="s">
        <v>806</v>
      </c>
      <c r="E55" s="554" t="s">
        <v>807</v>
      </c>
      <c r="F55" s="554" t="s">
        <v>808</v>
      </c>
      <c r="G55" s="554" t="s">
        <v>809</v>
      </c>
      <c r="H55" s="411" t="s">
        <v>810</v>
      </c>
      <c r="I55" s="1050"/>
      <c r="J55" s="1050"/>
      <c r="K55" s="1066"/>
      <c r="L55" s="1061"/>
      <c r="M55" s="1061"/>
      <c r="N55" s="555"/>
      <c r="O55" s="34" t="s">
        <v>898</v>
      </c>
      <c r="P55" s="34" t="s">
        <v>814</v>
      </c>
    </row>
    <row r="56" spans="1:16">
      <c r="A56" s="552">
        <v>1</v>
      </c>
      <c r="B56" s="540" t="s">
        <v>818</v>
      </c>
      <c r="C56" s="664">
        <v>682.06551492776009</v>
      </c>
      <c r="D56" s="664">
        <v>312.50701076421996</v>
      </c>
      <c r="E56" s="664">
        <v>228.86925491305237</v>
      </c>
      <c r="F56" s="664">
        <v>128.55477669153404</v>
      </c>
      <c r="G56" s="664">
        <v>6.8706944452331591</v>
      </c>
      <c r="H56" s="664">
        <v>2.9411639008633101</v>
      </c>
      <c r="I56" s="664">
        <v>0</v>
      </c>
      <c r="J56" s="664">
        <v>520.23660350005832</v>
      </c>
      <c r="K56" s="664">
        <v>156.56513331398119</v>
      </c>
      <c r="L56" s="664">
        <v>62.96985163756819</v>
      </c>
      <c r="M56" s="664">
        <v>28.279695105224256</v>
      </c>
      <c r="N56" s="664">
        <v>-17.657986100000002</v>
      </c>
      <c r="O56" s="664">
        <v>-3.5613670800000001</v>
      </c>
      <c r="P56" s="664">
        <v>-10.739262720000001</v>
      </c>
    </row>
    <row r="57" spans="1:16">
      <c r="A57" s="552">
        <v>2</v>
      </c>
      <c r="B57" s="540" t="s">
        <v>819</v>
      </c>
      <c r="C57" s="664">
        <v>7.3335157327764984</v>
      </c>
      <c r="D57" s="664">
        <v>5.4606764173670337</v>
      </c>
      <c r="E57" s="664">
        <v>1.2427629868079164</v>
      </c>
      <c r="F57" s="664">
        <v>0.57555429328959207</v>
      </c>
      <c r="G57" s="664">
        <v>5.4522035311955604E-2</v>
      </c>
      <c r="H57" s="664">
        <v>4.2888148158495296</v>
      </c>
      <c r="I57" s="664">
        <v>0</v>
      </c>
      <c r="J57" s="664">
        <v>3.7440142130103595</v>
      </c>
      <c r="K57" s="664">
        <v>3.5895015197661384</v>
      </c>
      <c r="L57" s="664">
        <v>0.3787509597447668</v>
      </c>
      <c r="M57" s="664">
        <v>4.6692736789919205E-2</v>
      </c>
      <c r="N57" s="664">
        <v>-8.2636550000000003E-2</v>
      </c>
      <c r="O57" s="664">
        <v>-2.2123299999999999E-2</v>
      </c>
      <c r="P57" s="664">
        <v>-3.182314E-2</v>
      </c>
    </row>
    <row r="58" spans="1:16">
      <c r="A58" s="552">
        <v>3</v>
      </c>
      <c r="B58" s="540" t="s">
        <v>820</v>
      </c>
      <c r="C58" s="664">
        <v>2849.8608415790741</v>
      </c>
      <c r="D58" s="664">
        <v>1980.4439208654717</v>
      </c>
      <c r="E58" s="664">
        <v>576.54443179338739</v>
      </c>
      <c r="F58" s="664">
        <v>97.653184937939116</v>
      </c>
      <c r="G58" s="664">
        <v>75.258188746901666</v>
      </c>
      <c r="H58" s="664">
        <v>6.7801771357658502</v>
      </c>
      <c r="I58" s="664">
        <v>0</v>
      </c>
      <c r="J58" s="664">
        <v>1470.2233525922693</v>
      </c>
      <c r="K58" s="664">
        <v>1259.6763737514307</v>
      </c>
      <c r="L58" s="664">
        <v>497.46230601992698</v>
      </c>
      <c r="M58" s="664">
        <v>98.914671400478994</v>
      </c>
      <c r="N58" s="664">
        <v>-93.025016140000005</v>
      </c>
      <c r="O58" s="664">
        <v>-19.6895673</v>
      </c>
      <c r="P58" s="664">
        <v>-66.527583609999994</v>
      </c>
    </row>
    <row r="59" spans="1:16">
      <c r="A59" s="552">
        <v>4</v>
      </c>
      <c r="B59" s="540" t="s">
        <v>821</v>
      </c>
      <c r="C59" s="664">
        <v>948.29389382139959</v>
      </c>
      <c r="D59" s="664">
        <v>678.95363652451067</v>
      </c>
      <c r="E59" s="664">
        <v>110.32994227275647</v>
      </c>
      <c r="F59" s="664">
        <v>122.62931463674363</v>
      </c>
      <c r="G59" s="664">
        <v>10.226722754482436</v>
      </c>
      <c r="H59" s="664">
        <v>8.2199538682958497</v>
      </c>
      <c r="I59" s="664">
        <v>0</v>
      </c>
      <c r="J59" s="664">
        <v>115.8157437996132</v>
      </c>
      <c r="K59" s="664">
        <v>806.32387238887998</v>
      </c>
      <c r="L59" s="664">
        <v>15.195395580960959</v>
      </c>
      <c r="M59" s="664">
        <v>14.493048150683501</v>
      </c>
      <c r="N59" s="664">
        <v>-11.91285061</v>
      </c>
      <c r="O59" s="664">
        <v>-0.83586861999999995</v>
      </c>
      <c r="P59" s="664">
        <v>-9.9004945700000011</v>
      </c>
    </row>
    <row r="60" spans="1:16">
      <c r="A60" s="552">
        <v>5</v>
      </c>
      <c r="B60" s="540" t="s">
        <v>822</v>
      </c>
      <c r="C60" s="664">
        <v>147.9793184558919</v>
      </c>
      <c r="D60" s="664">
        <v>47.540720848788212</v>
      </c>
      <c r="E60" s="664">
        <v>88.486727223524412</v>
      </c>
      <c r="F60" s="664">
        <v>11.559327606312781</v>
      </c>
      <c r="G60" s="664">
        <v>0.39254277726652159</v>
      </c>
      <c r="H60" s="664">
        <v>0</v>
      </c>
      <c r="I60" s="664">
        <v>0</v>
      </c>
      <c r="J60" s="664">
        <v>104.22730687963427</v>
      </c>
      <c r="K60" s="664">
        <v>43.752011576257644</v>
      </c>
      <c r="L60" s="664">
        <v>3.0369893370436301</v>
      </c>
      <c r="M60" s="664">
        <v>0.50004995011040565</v>
      </c>
      <c r="N60" s="664">
        <v>-0.88687422999999999</v>
      </c>
      <c r="O60" s="664">
        <v>-0.36090965999999997</v>
      </c>
      <c r="P60" s="664">
        <v>-0.24898648999999998</v>
      </c>
    </row>
    <row r="61" spans="1:16">
      <c r="A61" s="552">
        <v>6</v>
      </c>
      <c r="B61" s="540" t="s">
        <v>823</v>
      </c>
      <c r="C61" s="664">
        <v>611.99171957653175</v>
      </c>
      <c r="D61" s="664">
        <v>437.44789371184544</v>
      </c>
      <c r="E61" s="664">
        <v>63.745576673053222</v>
      </c>
      <c r="F61" s="664">
        <v>60.454373116595661</v>
      </c>
      <c r="G61" s="664">
        <v>50.211466801230195</v>
      </c>
      <c r="H61" s="664">
        <v>3.7076564973027595</v>
      </c>
      <c r="I61" s="664">
        <v>0</v>
      </c>
      <c r="J61" s="664">
        <v>205.49769600984351</v>
      </c>
      <c r="K61" s="664">
        <v>406.36161429288103</v>
      </c>
      <c r="L61" s="664">
        <v>231.9130495390705</v>
      </c>
      <c r="M61" s="664">
        <v>18.687462487517941</v>
      </c>
      <c r="N61" s="664">
        <v>-26.857870649999999</v>
      </c>
      <c r="O61" s="664">
        <v>-13.90656789</v>
      </c>
      <c r="P61" s="664">
        <v>-10.16314895</v>
      </c>
    </row>
    <row r="62" spans="1:16">
      <c r="A62" s="552">
        <v>7</v>
      </c>
      <c r="B62" s="540" t="s">
        <v>824</v>
      </c>
      <c r="C62" s="664">
        <v>2472.6604559118564</v>
      </c>
      <c r="D62" s="664">
        <v>1920.9040707515258</v>
      </c>
      <c r="E62" s="664">
        <v>296.98497813906238</v>
      </c>
      <c r="F62" s="664">
        <v>114.154638905583</v>
      </c>
      <c r="G62" s="664">
        <v>70.5622577171535</v>
      </c>
      <c r="H62" s="664">
        <v>11.97575074377291</v>
      </c>
      <c r="I62" s="664">
        <v>0</v>
      </c>
      <c r="J62" s="664">
        <v>889.33115685495864</v>
      </c>
      <c r="K62" s="664">
        <v>1513.2747886583659</v>
      </c>
      <c r="L62" s="664">
        <v>491.64493891099079</v>
      </c>
      <c r="M62" s="664">
        <v>83.065475146906593</v>
      </c>
      <c r="N62" s="664">
        <v>-93.400222430000014</v>
      </c>
      <c r="O62" s="664">
        <v>-29.892259059999997</v>
      </c>
      <c r="P62" s="664">
        <v>-55.912418240000001</v>
      </c>
    </row>
    <row r="63" spans="1:16">
      <c r="A63" s="552">
        <v>8</v>
      </c>
      <c r="B63" s="540" t="s">
        <v>825</v>
      </c>
      <c r="C63" s="664">
        <v>970.93353103221727</v>
      </c>
      <c r="D63" s="664">
        <v>472.97569139705109</v>
      </c>
      <c r="E63" s="664">
        <v>176.49239208895122</v>
      </c>
      <c r="F63" s="664">
        <v>67.719207786049211</v>
      </c>
      <c r="G63" s="664">
        <v>10.898190608467413</v>
      </c>
      <c r="H63" s="664">
        <v>4.0640027049974892</v>
      </c>
      <c r="I63" s="664">
        <v>0</v>
      </c>
      <c r="J63" s="664">
        <v>196.54004250023448</v>
      </c>
      <c r="K63" s="664">
        <v>531.54543938028439</v>
      </c>
      <c r="L63" s="664">
        <v>241.13473494139305</v>
      </c>
      <c r="M63" s="664">
        <v>10.523538167800204</v>
      </c>
      <c r="N63" s="664">
        <v>-18.053751269999999</v>
      </c>
      <c r="O63" s="664">
        <v>-11.52908193</v>
      </c>
      <c r="P63" s="664">
        <v>-4.0911177500000004</v>
      </c>
    </row>
    <row r="64" spans="1:16">
      <c r="A64" s="552">
        <v>9</v>
      </c>
      <c r="B64" s="540" t="s">
        <v>826</v>
      </c>
      <c r="C64" s="664">
        <v>4506.7952673749278</v>
      </c>
      <c r="D64" s="664">
        <v>2618.8591947201849</v>
      </c>
      <c r="E64" s="664">
        <v>932.05793430391134</v>
      </c>
      <c r="F64" s="664">
        <v>499.57563952037322</v>
      </c>
      <c r="G64" s="664">
        <v>436.89339366282121</v>
      </c>
      <c r="H64" s="664">
        <v>3.9176150955950897</v>
      </c>
      <c r="I64" s="664">
        <v>0</v>
      </c>
      <c r="J64" s="664">
        <v>675.07448307002835</v>
      </c>
      <c r="K64" s="664">
        <v>3812.3116791372622</v>
      </c>
      <c r="L64" s="664">
        <v>927.86515366739206</v>
      </c>
      <c r="M64" s="664">
        <v>71.499385141529757</v>
      </c>
      <c r="N64" s="664">
        <v>-92.99125746</v>
      </c>
      <c r="O64" s="664">
        <v>-57.90770354</v>
      </c>
      <c r="P64" s="664">
        <v>-27.033556359999999</v>
      </c>
    </row>
    <row r="65" spans="1:16">
      <c r="A65" s="552">
        <v>10</v>
      </c>
      <c r="B65" s="540" t="s">
        <v>899</v>
      </c>
      <c r="C65" s="664">
        <v>19185.350314289466</v>
      </c>
      <c r="D65" s="664">
        <v>646.39353750681641</v>
      </c>
      <c r="E65" s="664">
        <v>1184.0014212741696</v>
      </c>
      <c r="F65" s="664">
        <v>4527.9263725147985</v>
      </c>
      <c r="G65" s="664">
        <v>12341.536668703367</v>
      </c>
      <c r="H65" s="664">
        <v>0</v>
      </c>
      <c r="I65" s="664">
        <v>0</v>
      </c>
      <c r="J65" s="664">
        <v>9984.7808695784588</v>
      </c>
      <c r="K65" s="664">
        <v>8715.0771304206937</v>
      </c>
      <c r="L65" s="664">
        <v>1276.7213502488305</v>
      </c>
      <c r="M65" s="664">
        <v>108.86799118562159</v>
      </c>
      <c r="N65" s="664">
        <v>-105.71931674500524</v>
      </c>
      <c r="O65" s="664">
        <v>-51.711278974319789</v>
      </c>
      <c r="P65" s="664">
        <v>-40.446781753687773</v>
      </c>
    </row>
    <row r="66" spans="1:16">
      <c r="A66" s="552">
        <v>11</v>
      </c>
      <c r="B66" s="540" t="s">
        <v>900</v>
      </c>
      <c r="C66" s="664">
        <v>7395.7891008806128</v>
      </c>
      <c r="D66" s="664">
        <v>4250.9177347240548</v>
      </c>
      <c r="E66" s="664">
        <v>1617.1562215497381</v>
      </c>
      <c r="F66" s="664">
        <v>1173.7962140790787</v>
      </c>
      <c r="G66" s="664">
        <v>318.84359666458914</v>
      </c>
      <c r="H66" s="664">
        <v>0</v>
      </c>
      <c r="I66" s="664">
        <v>0</v>
      </c>
      <c r="J66" s="664">
        <v>3508.7004690383924</v>
      </c>
      <c r="K66" s="664">
        <v>3852.0132979790687</v>
      </c>
      <c r="L66" s="664">
        <v>1602.3468896029669</v>
      </c>
      <c r="M66" s="664">
        <v>187.30190455586524</v>
      </c>
      <c r="N66" s="664">
        <v>-204.91796613706478</v>
      </c>
      <c r="O66" s="664">
        <v>-93.035231059022252</v>
      </c>
      <c r="P66" s="664">
        <v>-96.165992545623808</v>
      </c>
    </row>
    <row r="67" spans="1:16">
      <c r="A67" s="552">
        <v>12</v>
      </c>
      <c r="B67" s="540" t="s">
        <v>901</v>
      </c>
      <c r="C67" s="664">
        <v>0</v>
      </c>
      <c r="D67" s="664">
        <v>0</v>
      </c>
      <c r="E67" s="664">
        <v>0</v>
      </c>
      <c r="F67" s="664">
        <v>0</v>
      </c>
      <c r="G67" s="664">
        <v>0</v>
      </c>
      <c r="H67" s="664">
        <v>0</v>
      </c>
      <c r="I67" s="664">
        <v>0</v>
      </c>
      <c r="J67" s="664">
        <v>0</v>
      </c>
      <c r="K67" s="664">
        <v>0</v>
      </c>
      <c r="L67" s="664">
        <v>0</v>
      </c>
      <c r="M67" s="664">
        <v>0</v>
      </c>
      <c r="N67" s="664">
        <v>0</v>
      </c>
      <c r="O67" s="664">
        <v>0</v>
      </c>
      <c r="P67" s="664">
        <v>0</v>
      </c>
    </row>
    <row r="68" spans="1:16">
      <c r="A68" s="552">
        <v>13</v>
      </c>
      <c r="B68" s="540" t="s">
        <v>902</v>
      </c>
      <c r="C68" s="664">
        <v>2117.6834304043846</v>
      </c>
      <c r="D68" s="664">
        <v>1088.1517368788229</v>
      </c>
      <c r="E68" s="664">
        <v>316.1661451595499</v>
      </c>
      <c r="F68" s="664">
        <v>319.04409889972203</v>
      </c>
      <c r="G68" s="664">
        <v>312.35002499522835</v>
      </c>
      <c r="H68" s="664">
        <v>5.74004285011973</v>
      </c>
      <c r="I68" s="664">
        <v>0</v>
      </c>
      <c r="J68" s="664">
        <v>394.01130781639188</v>
      </c>
      <c r="K68" s="664">
        <v>1641.7006981169313</v>
      </c>
      <c r="L68" s="664">
        <v>512.64746281296686</v>
      </c>
      <c r="M68" s="664">
        <v>40.38219844139369</v>
      </c>
      <c r="N68" s="664">
        <v>-59.277297140000002</v>
      </c>
      <c r="O68" s="664">
        <v>-31.343263739999998</v>
      </c>
      <c r="P68" s="664">
        <v>-22.023270829999998</v>
      </c>
    </row>
    <row r="70" spans="1:16">
      <c r="P70" s="43" t="s">
        <v>993</v>
      </c>
    </row>
    <row r="71" spans="1:16">
      <c r="B71" s="552" t="s">
        <v>58</v>
      </c>
      <c r="C71" s="553" t="s">
        <v>57</v>
      </c>
      <c r="D71" s="553" t="s">
        <v>56</v>
      </c>
      <c r="E71" s="553" t="s">
        <v>59</v>
      </c>
      <c r="F71" s="553" t="s">
        <v>60</v>
      </c>
      <c r="G71" s="553" t="s">
        <v>107</v>
      </c>
      <c r="H71" s="553" t="s">
        <v>108</v>
      </c>
      <c r="I71" s="553" t="s">
        <v>109</v>
      </c>
      <c r="J71" s="553" t="s">
        <v>196</v>
      </c>
      <c r="K71" s="553" t="s">
        <v>197</v>
      </c>
      <c r="L71" s="553" t="s">
        <v>198</v>
      </c>
      <c r="M71" s="365" t="s">
        <v>199</v>
      </c>
      <c r="N71" s="365" t="s">
        <v>200</v>
      </c>
      <c r="O71" s="365" t="s">
        <v>403</v>
      </c>
      <c r="P71" s="365" t="s">
        <v>891</v>
      </c>
    </row>
    <row r="72" spans="1:16">
      <c r="B72" s="1000" t="s">
        <v>1140</v>
      </c>
      <c r="C72" s="1062" t="s">
        <v>802</v>
      </c>
      <c r="D72" s="1063"/>
      <c r="E72" s="1063"/>
      <c r="F72" s="1063"/>
      <c r="G72" s="1063"/>
      <c r="H72" s="1063"/>
      <c r="I72" s="1063"/>
      <c r="J72" s="1063"/>
      <c r="K72" s="1063"/>
      <c r="L72" s="1063"/>
      <c r="M72" s="1063"/>
      <c r="N72" s="1063"/>
      <c r="O72" s="1063"/>
      <c r="P72" s="1064"/>
    </row>
    <row r="73" spans="1:16">
      <c r="B73" s="1060"/>
      <c r="C73" s="35"/>
      <c r="D73" s="992" t="s">
        <v>893</v>
      </c>
      <c r="E73" s="1005"/>
      <c r="F73" s="1005"/>
      <c r="G73" s="1005"/>
      <c r="H73" s="1005"/>
      <c r="I73" s="1005"/>
      <c r="J73" s="1005"/>
      <c r="K73" s="1005"/>
      <c r="L73" s="1005"/>
      <c r="M73" s="1005"/>
      <c r="N73" s="1005"/>
      <c r="O73" s="1005"/>
      <c r="P73" s="993"/>
    </row>
    <row r="74" spans="1:16">
      <c r="B74" s="1060"/>
      <c r="C74" s="35"/>
      <c r="D74" s="992" t="s">
        <v>894</v>
      </c>
      <c r="E74" s="1005"/>
      <c r="F74" s="1005"/>
      <c r="G74" s="1005"/>
      <c r="H74" s="993"/>
      <c r="I74" s="1048" t="s">
        <v>895</v>
      </c>
      <c r="J74" s="1048" t="s">
        <v>896</v>
      </c>
      <c r="K74" s="1065" t="s">
        <v>897</v>
      </c>
      <c r="L74" s="1000" t="s">
        <v>815</v>
      </c>
      <c r="M74" s="1000" t="s">
        <v>814</v>
      </c>
      <c r="N74" s="1067" t="s">
        <v>406</v>
      </c>
      <c r="O74" s="1068"/>
      <c r="P74" s="1069"/>
    </row>
    <row r="75" spans="1:16" ht="39.6">
      <c r="B75" s="1061"/>
      <c r="C75" s="35"/>
      <c r="D75" s="554" t="s">
        <v>806</v>
      </c>
      <c r="E75" s="554" t="s">
        <v>807</v>
      </c>
      <c r="F75" s="554" t="s">
        <v>808</v>
      </c>
      <c r="G75" s="554" t="s">
        <v>809</v>
      </c>
      <c r="H75" s="411" t="s">
        <v>810</v>
      </c>
      <c r="I75" s="1050"/>
      <c r="J75" s="1050"/>
      <c r="K75" s="1066"/>
      <c r="L75" s="1061"/>
      <c r="M75" s="1061"/>
      <c r="N75" s="555"/>
      <c r="O75" s="34" t="s">
        <v>898</v>
      </c>
      <c r="P75" s="34" t="s">
        <v>814</v>
      </c>
    </row>
    <row r="76" spans="1:16">
      <c r="A76" s="552">
        <v>1</v>
      </c>
      <c r="B76" s="540" t="s">
        <v>818</v>
      </c>
      <c r="C76" s="664">
        <v>192.26633772</v>
      </c>
      <c r="D76" s="664">
        <v>111.73771599</v>
      </c>
      <c r="E76" s="664">
        <v>32.043765129999997</v>
      </c>
      <c r="F76" s="664">
        <v>4.9806640999999994</v>
      </c>
      <c r="G76" s="664">
        <v>7.2848419999999997E-2</v>
      </c>
      <c r="H76" s="664">
        <v>2.3783154560837101</v>
      </c>
      <c r="I76" s="664">
        <v>0</v>
      </c>
      <c r="J76" s="664">
        <v>0</v>
      </c>
      <c r="K76" s="664">
        <v>148.83499363999999</v>
      </c>
      <c r="L76" s="664">
        <v>7.0904554500000003</v>
      </c>
      <c r="M76" s="664">
        <v>1.2642008899999999</v>
      </c>
      <c r="N76" s="664">
        <v>-1.3071096599999998</v>
      </c>
      <c r="O76" s="664">
        <v>-0.21406379</v>
      </c>
      <c r="P76" s="664">
        <v>-0.63006656999999999</v>
      </c>
    </row>
    <row r="77" spans="1:16">
      <c r="A77" s="552">
        <v>2</v>
      </c>
      <c r="B77" s="540" t="s">
        <v>819</v>
      </c>
      <c r="C77" s="664">
        <v>14.65492923</v>
      </c>
      <c r="D77" s="664">
        <v>0.35068245000000003</v>
      </c>
      <c r="E77" s="664">
        <v>0.18743624</v>
      </c>
      <c r="F77" s="664">
        <v>13.29582742</v>
      </c>
      <c r="G77" s="664">
        <v>2.2554899999999998E-3</v>
      </c>
      <c r="H77" s="664">
        <v>5.8245539635010699</v>
      </c>
      <c r="I77" s="664">
        <v>0</v>
      </c>
      <c r="J77" s="664">
        <v>0</v>
      </c>
      <c r="K77" s="664">
        <v>13.836201599999999</v>
      </c>
      <c r="L77" s="664">
        <v>0.27842490000000003</v>
      </c>
      <c r="M77" s="664">
        <v>3.8566000000000002E-4</v>
      </c>
      <c r="N77" s="664">
        <v>-4.4324370000000002E-2</v>
      </c>
      <c r="O77" s="664">
        <v>-7.2278400000000001E-3</v>
      </c>
      <c r="P77" s="664">
        <v>-2.7731000000000001E-4</v>
      </c>
    </row>
    <row r="78" spans="1:16">
      <c r="A78" s="552">
        <v>3</v>
      </c>
      <c r="B78" s="540" t="s">
        <v>820</v>
      </c>
      <c r="C78" s="664">
        <v>676.32720681452258</v>
      </c>
      <c r="D78" s="664">
        <v>373.17736961297203</v>
      </c>
      <c r="E78" s="664">
        <v>209.31834396000002</v>
      </c>
      <c r="F78" s="664">
        <v>11.73850199</v>
      </c>
      <c r="G78" s="664">
        <v>6.9365819315506636</v>
      </c>
      <c r="H78" s="664">
        <v>1.9863721893698199</v>
      </c>
      <c r="I78" s="664">
        <v>0</v>
      </c>
      <c r="J78" s="664">
        <v>0</v>
      </c>
      <c r="K78" s="664">
        <v>601.17079749452273</v>
      </c>
      <c r="L78" s="664">
        <v>47.638204637916481</v>
      </c>
      <c r="M78" s="664">
        <v>32.836248436706178</v>
      </c>
      <c r="N78" s="664">
        <v>-29.864878699999998</v>
      </c>
      <c r="O78" s="664">
        <v>-4.1396045099999998</v>
      </c>
      <c r="P78" s="664">
        <v>-23.363774070000002</v>
      </c>
    </row>
    <row r="79" spans="1:16">
      <c r="A79" s="552">
        <v>4</v>
      </c>
      <c r="B79" s="540" t="s">
        <v>821</v>
      </c>
      <c r="C79" s="664">
        <v>345.91841257499999</v>
      </c>
      <c r="D79" s="664">
        <v>250.26686576</v>
      </c>
      <c r="E79" s="664">
        <v>79.607808454999997</v>
      </c>
      <c r="F79" s="664">
        <v>13.268898779999999</v>
      </c>
      <c r="G79" s="664">
        <v>7.2292149999999999E-2</v>
      </c>
      <c r="H79" s="664">
        <v>6.5889607591367394</v>
      </c>
      <c r="I79" s="664">
        <v>0</v>
      </c>
      <c r="J79" s="664">
        <v>0</v>
      </c>
      <c r="K79" s="664">
        <v>343.21586514500001</v>
      </c>
      <c r="L79" s="664">
        <v>10.954826595</v>
      </c>
      <c r="M79" s="664">
        <v>0.63535878000000001</v>
      </c>
      <c r="N79" s="664">
        <v>-1.3644945800000001</v>
      </c>
      <c r="O79" s="664">
        <v>-0.49213970000000001</v>
      </c>
      <c r="P79" s="664">
        <v>-0.29793354999999999</v>
      </c>
    </row>
    <row r="80" spans="1:16">
      <c r="A80" s="552">
        <v>5</v>
      </c>
      <c r="B80" s="540" t="s">
        <v>822</v>
      </c>
      <c r="C80" s="664">
        <v>78.467300879999996</v>
      </c>
      <c r="D80" s="664">
        <v>39.92985651</v>
      </c>
      <c r="E80" s="664">
        <v>16.05910664</v>
      </c>
      <c r="F80" s="664">
        <v>20.176733640000002</v>
      </c>
      <c r="G80" s="664">
        <v>9.7111320000000001E-2</v>
      </c>
      <c r="H80" s="664">
        <v>3.51208170561139</v>
      </c>
      <c r="I80" s="664">
        <v>0</v>
      </c>
      <c r="J80" s="664">
        <v>0</v>
      </c>
      <c r="K80" s="664">
        <v>76.262808109999995</v>
      </c>
      <c r="L80" s="664">
        <v>10.16728311</v>
      </c>
      <c r="M80" s="664">
        <v>5.4466099999999993E-3</v>
      </c>
      <c r="N80" s="664">
        <v>-1.9767006899999999</v>
      </c>
      <c r="O80" s="664">
        <v>-1.0112498400000001</v>
      </c>
      <c r="P80" s="664">
        <v>-5.3207200000000001E-3</v>
      </c>
    </row>
    <row r="81" spans="1:16">
      <c r="A81" s="552">
        <v>6</v>
      </c>
      <c r="B81" s="540" t="s">
        <v>823</v>
      </c>
      <c r="C81" s="664">
        <v>233.60404841419694</v>
      </c>
      <c r="D81" s="664">
        <v>196.77510018999999</v>
      </c>
      <c r="E81" s="664">
        <v>18.85551018</v>
      </c>
      <c r="F81" s="664">
        <v>4.68716182</v>
      </c>
      <c r="G81" s="664">
        <v>0.448798101197669</v>
      </c>
      <c r="H81" s="664">
        <v>4.3293560773883097</v>
      </c>
      <c r="I81" s="664">
        <v>0</v>
      </c>
      <c r="J81" s="664">
        <v>0</v>
      </c>
      <c r="K81" s="664">
        <v>220.76657029119767</v>
      </c>
      <c r="L81" s="664">
        <v>25.60082744</v>
      </c>
      <c r="M81" s="664">
        <v>8.056565221197669</v>
      </c>
      <c r="N81" s="664">
        <v>-8.7201748499999994</v>
      </c>
      <c r="O81" s="664">
        <v>-0.68622084999999999</v>
      </c>
      <c r="P81" s="664">
        <v>-7.2377679800000001</v>
      </c>
    </row>
    <row r="82" spans="1:16">
      <c r="A82" s="552">
        <v>7</v>
      </c>
      <c r="B82" s="540" t="s">
        <v>824</v>
      </c>
      <c r="C82" s="664">
        <v>552.46366004791105</v>
      </c>
      <c r="D82" s="664">
        <v>432.2471695263726</v>
      </c>
      <c r="E82" s="664">
        <v>71.071996150000004</v>
      </c>
      <c r="F82" s="664">
        <v>15.470260769999999</v>
      </c>
      <c r="G82" s="664">
        <v>3.0781992223678301</v>
      </c>
      <c r="H82" s="664">
        <v>0</v>
      </c>
      <c r="I82" s="664">
        <v>0</v>
      </c>
      <c r="J82" s="664">
        <v>0</v>
      </c>
      <c r="K82" s="664">
        <v>521.8676256687404</v>
      </c>
      <c r="L82" s="664">
        <v>74.378833720000003</v>
      </c>
      <c r="M82" s="664">
        <v>9.8643107891066197</v>
      </c>
      <c r="N82" s="664">
        <v>-12.22398368</v>
      </c>
      <c r="O82" s="664">
        <v>-1.8123032400000001</v>
      </c>
      <c r="P82" s="664">
        <v>-8.8766139399999986</v>
      </c>
    </row>
    <row r="83" spans="1:16">
      <c r="A83" s="552">
        <v>8</v>
      </c>
      <c r="B83" s="540" t="s">
        <v>825</v>
      </c>
      <c r="C83" s="664">
        <v>390.32142221663793</v>
      </c>
      <c r="D83" s="664">
        <v>129.57042816057188</v>
      </c>
      <c r="E83" s="664">
        <v>67.204789209482001</v>
      </c>
      <c r="F83" s="664">
        <v>8.5095216999999987</v>
      </c>
      <c r="G83" s="664">
        <v>0.23882879000000001</v>
      </c>
      <c r="H83" s="664">
        <v>2.6827484452309798</v>
      </c>
      <c r="I83" s="664">
        <v>0</v>
      </c>
      <c r="J83" s="664">
        <v>0</v>
      </c>
      <c r="K83" s="664">
        <v>205.5235678600539</v>
      </c>
      <c r="L83" s="664">
        <v>16.785156634379661</v>
      </c>
      <c r="M83" s="664">
        <v>5.8998694561922296</v>
      </c>
      <c r="N83" s="664">
        <v>-4.0368273300000004</v>
      </c>
      <c r="O83" s="664">
        <v>-0.51960605999999998</v>
      </c>
      <c r="P83" s="664">
        <v>-2.7998400000000001</v>
      </c>
    </row>
    <row r="84" spans="1:16">
      <c r="A84" s="552">
        <v>9</v>
      </c>
      <c r="B84" s="540" t="s">
        <v>826</v>
      </c>
      <c r="C84" s="664">
        <v>783.41406546308201</v>
      </c>
      <c r="D84" s="664">
        <v>322.51961173752801</v>
      </c>
      <c r="E84" s="664">
        <v>313.23241423555396</v>
      </c>
      <c r="F84" s="664">
        <v>132.97995790000002</v>
      </c>
      <c r="G84" s="664">
        <v>6.7598344199999998</v>
      </c>
      <c r="H84" s="664">
        <v>2.9720853098514799</v>
      </c>
      <c r="I84" s="664">
        <v>0</v>
      </c>
      <c r="J84" s="664">
        <v>0</v>
      </c>
      <c r="K84" s="664">
        <v>775.49181829308202</v>
      </c>
      <c r="L84" s="664">
        <v>108.44809543000001</v>
      </c>
      <c r="M84" s="664">
        <v>24.91677163</v>
      </c>
      <c r="N84" s="664">
        <v>-29.102841850000001</v>
      </c>
      <c r="O84" s="664">
        <v>-12.9414567</v>
      </c>
      <c r="P84" s="664">
        <v>-13.54516963</v>
      </c>
    </row>
    <row r="85" spans="1:16">
      <c r="A85" s="552">
        <v>10</v>
      </c>
      <c r="B85" s="540" t="s">
        <v>899</v>
      </c>
      <c r="C85" s="664">
        <v>1552.4773124189244</v>
      </c>
      <c r="D85" s="664">
        <v>95.959196822017134</v>
      </c>
      <c r="E85" s="664">
        <v>197.18747267669443</v>
      </c>
      <c r="F85" s="664">
        <v>651.8100490279686</v>
      </c>
      <c r="G85" s="664">
        <v>602.90293824127946</v>
      </c>
      <c r="H85" s="664">
        <v>0</v>
      </c>
      <c r="I85" s="664">
        <v>0</v>
      </c>
      <c r="J85" s="664">
        <v>0</v>
      </c>
      <c r="K85" s="664">
        <v>1547.8596567679597</v>
      </c>
      <c r="L85" s="664">
        <v>212.4840983855957</v>
      </c>
      <c r="M85" s="664">
        <v>42.274711191699382</v>
      </c>
      <c r="N85" s="664">
        <v>-39.40390645884824</v>
      </c>
      <c r="O85" s="664">
        <v>-11.727789897866423</v>
      </c>
      <c r="P85" s="664">
        <v>-25.436872123175782</v>
      </c>
    </row>
    <row r="86" spans="1:16">
      <c r="A86" s="552">
        <v>11</v>
      </c>
      <c r="B86" s="540" t="s">
        <v>900</v>
      </c>
      <c r="C86" s="664">
        <v>2209.6669783100833</v>
      </c>
      <c r="D86" s="664">
        <v>973.62299096554648</v>
      </c>
      <c r="E86" s="664">
        <v>903.42656923742481</v>
      </c>
      <c r="F86" s="664">
        <v>283.75530321207623</v>
      </c>
      <c r="G86" s="664">
        <v>4.598896625036005</v>
      </c>
      <c r="H86" s="664">
        <v>0</v>
      </c>
      <c r="I86" s="664">
        <v>0</v>
      </c>
      <c r="J86" s="664">
        <v>0</v>
      </c>
      <c r="K86" s="664">
        <v>2165.4037600400834</v>
      </c>
      <c r="L86" s="664">
        <v>381.90218607193242</v>
      </c>
      <c r="M86" s="664">
        <v>79.060075202351342</v>
      </c>
      <c r="N86" s="664">
        <v>-87.196708705290405</v>
      </c>
      <c r="O86" s="664">
        <v>-34.237796650893266</v>
      </c>
      <c r="P86" s="664">
        <v>-45.736815458985859</v>
      </c>
    </row>
    <row r="87" spans="1:16">
      <c r="A87" s="552">
        <v>12</v>
      </c>
      <c r="B87" s="540" t="s">
        <v>901</v>
      </c>
      <c r="C87" s="664">
        <v>24.684558940000002</v>
      </c>
      <c r="D87" s="664">
        <v>0</v>
      </c>
      <c r="E87" s="664">
        <v>0</v>
      </c>
      <c r="F87" s="664">
        <v>0</v>
      </c>
      <c r="G87" s="664">
        <v>0</v>
      </c>
      <c r="H87" s="664">
        <v>0</v>
      </c>
      <c r="I87" s="664">
        <v>0</v>
      </c>
      <c r="J87" s="664">
        <v>0</v>
      </c>
      <c r="K87" s="664">
        <v>0</v>
      </c>
      <c r="L87" s="664">
        <v>0</v>
      </c>
      <c r="M87" s="664">
        <v>0</v>
      </c>
      <c r="N87" s="664">
        <v>-13.859956379999998</v>
      </c>
      <c r="O87" s="664">
        <v>0</v>
      </c>
      <c r="P87" s="664">
        <v>0</v>
      </c>
    </row>
    <row r="88" spans="1:16">
      <c r="A88" s="552">
        <v>13</v>
      </c>
      <c r="B88" s="540" t="s">
        <v>902</v>
      </c>
      <c r="C88" s="664">
        <v>1381.9458626694568</v>
      </c>
      <c r="D88" s="664">
        <v>619.57480804099646</v>
      </c>
      <c r="E88" s="664">
        <v>483.02709496</v>
      </c>
      <c r="F88" s="664">
        <v>135.20047758999999</v>
      </c>
      <c r="G88" s="664">
        <v>32.367894243883846</v>
      </c>
      <c r="H88" s="664">
        <v>2.1375242920687101</v>
      </c>
      <c r="I88" s="664">
        <v>0</v>
      </c>
      <c r="J88" s="664">
        <v>0</v>
      </c>
      <c r="K88" s="664">
        <v>1270.1702748348803</v>
      </c>
      <c r="L88" s="664">
        <v>299.98875067</v>
      </c>
      <c r="M88" s="664">
        <v>33.511643967002243</v>
      </c>
      <c r="N88" s="664">
        <v>-41.798078780000004</v>
      </c>
      <c r="O88" s="664">
        <v>-24.585191039999998</v>
      </c>
      <c r="P88" s="664">
        <v>-13.800240779999999</v>
      </c>
    </row>
    <row r="90" spans="1:16">
      <c r="P90" s="43" t="s">
        <v>993</v>
      </c>
    </row>
    <row r="91" spans="1:16">
      <c r="B91" s="552" t="s">
        <v>58</v>
      </c>
      <c r="C91" s="553" t="s">
        <v>57</v>
      </c>
      <c r="D91" s="553" t="s">
        <v>56</v>
      </c>
      <c r="E91" s="553" t="s">
        <v>59</v>
      </c>
      <c r="F91" s="553" t="s">
        <v>60</v>
      </c>
      <c r="G91" s="553" t="s">
        <v>107</v>
      </c>
      <c r="H91" s="553" t="s">
        <v>108</v>
      </c>
      <c r="I91" s="553" t="s">
        <v>109</v>
      </c>
      <c r="J91" s="553" t="s">
        <v>196</v>
      </c>
      <c r="K91" s="553" t="s">
        <v>197</v>
      </c>
      <c r="L91" s="553" t="s">
        <v>198</v>
      </c>
      <c r="M91" s="365" t="s">
        <v>199</v>
      </c>
      <c r="N91" s="365" t="s">
        <v>200</v>
      </c>
      <c r="O91" s="365" t="s">
        <v>403</v>
      </c>
      <c r="P91" s="365" t="s">
        <v>891</v>
      </c>
    </row>
    <row r="92" spans="1:16">
      <c r="B92" s="1000" t="s">
        <v>1141</v>
      </c>
      <c r="C92" s="1062" t="s">
        <v>802</v>
      </c>
      <c r="D92" s="1063"/>
      <c r="E92" s="1063"/>
      <c r="F92" s="1063"/>
      <c r="G92" s="1063"/>
      <c r="H92" s="1063"/>
      <c r="I92" s="1063"/>
      <c r="J92" s="1063"/>
      <c r="K92" s="1063"/>
      <c r="L92" s="1063"/>
      <c r="M92" s="1063"/>
      <c r="N92" s="1063"/>
      <c r="O92" s="1063"/>
      <c r="P92" s="1064"/>
    </row>
    <row r="93" spans="1:16">
      <c r="B93" s="1060"/>
      <c r="C93" s="35"/>
      <c r="D93" s="992" t="s">
        <v>893</v>
      </c>
      <c r="E93" s="1005"/>
      <c r="F93" s="1005"/>
      <c r="G93" s="1005"/>
      <c r="H93" s="1005"/>
      <c r="I93" s="1005"/>
      <c r="J93" s="1005"/>
      <c r="K93" s="1005"/>
      <c r="L93" s="1005"/>
      <c r="M93" s="1005"/>
      <c r="N93" s="1005"/>
      <c r="O93" s="1005"/>
      <c r="P93" s="993"/>
    </row>
    <row r="94" spans="1:16">
      <c r="B94" s="1060"/>
      <c r="C94" s="35"/>
      <c r="D94" s="992" t="s">
        <v>894</v>
      </c>
      <c r="E94" s="1005"/>
      <c r="F94" s="1005"/>
      <c r="G94" s="1005"/>
      <c r="H94" s="993"/>
      <c r="I94" s="1048" t="s">
        <v>895</v>
      </c>
      <c r="J94" s="1048" t="s">
        <v>896</v>
      </c>
      <c r="K94" s="1065" t="s">
        <v>897</v>
      </c>
      <c r="L94" s="1000" t="s">
        <v>815</v>
      </c>
      <c r="M94" s="1000" t="s">
        <v>814</v>
      </c>
      <c r="N94" s="1067" t="s">
        <v>406</v>
      </c>
      <c r="O94" s="1068"/>
      <c r="P94" s="1069"/>
    </row>
    <row r="95" spans="1:16" ht="39.6">
      <c r="B95" s="1061"/>
      <c r="C95" s="35"/>
      <c r="D95" s="554" t="s">
        <v>806</v>
      </c>
      <c r="E95" s="554" t="s">
        <v>807</v>
      </c>
      <c r="F95" s="554" t="s">
        <v>808</v>
      </c>
      <c r="G95" s="554" t="s">
        <v>809</v>
      </c>
      <c r="H95" s="411" t="s">
        <v>810</v>
      </c>
      <c r="I95" s="1050"/>
      <c r="J95" s="1050"/>
      <c r="K95" s="1066"/>
      <c r="L95" s="1061"/>
      <c r="M95" s="1061"/>
      <c r="N95" s="555"/>
      <c r="O95" s="34" t="s">
        <v>898</v>
      </c>
      <c r="P95" s="34" t="s">
        <v>814</v>
      </c>
    </row>
    <row r="96" spans="1:16">
      <c r="A96" s="552">
        <v>1</v>
      </c>
      <c r="B96" s="540" t="s">
        <v>818</v>
      </c>
      <c r="C96" s="664">
        <v>173.89183391724035</v>
      </c>
      <c r="D96" s="664">
        <v>79.389948585601871</v>
      </c>
      <c r="E96" s="664">
        <v>63.042503979574832</v>
      </c>
      <c r="F96" s="664">
        <v>0</v>
      </c>
      <c r="G96" s="664">
        <v>30.49320788551881</v>
      </c>
      <c r="H96" s="664">
        <v>2.8379807692761099</v>
      </c>
      <c r="I96" s="664">
        <v>0</v>
      </c>
      <c r="J96" s="664">
        <v>0</v>
      </c>
      <c r="K96" s="664">
        <v>172.92566045069552</v>
      </c>
      <c r="L96" s="664">
        <v>41.465997685902892</v>
      </c>
      <c r="M96" s="664">
        <v>9.2992626171932198</v>
      </c>
      <c r="N96" s="664">
        <v>-8.9657722500000006</v>
      </c>
      <c r="O96" s="664">
        <v>-0.5474640300000001</v>
      </c>
      <c r="P96" s="664">
        <v>-8.1492659700000001</v>
      </c>
    </row>
    <row r="97" spans="1:16">
      <c r="A97" s="552">
        <v>2</v>
      </c>
      <c r="B97" s="540" t="s">
        <v>819</v>
      </c>
      <c r="C97" s="664">
        <v>3.0871648291216154</v>
      </c>
      <c r="D97" s="664">
        <v>2.0683649605225103</v>
      </c>
      <c r="E97" s="664">
        <v>0.38925706921217001</v>
      </c>
      <c r="F97" s="664">
        <v>0</v>
      </c>
      <c r="G97" s="664">
        <v>0.62954279938693514</v>
      </c>
      <c r="H97" s="664">
        <v>6.6287604499666601</v>
      </c>
      <c r="I97" s="664">
        <v>0</v>
      </c>
      <c r="J97" s="664">
        <v>0</v>
      </c>
      <c r="K97" s="664">
        <v>3.0871648291216154</v>
      </c>
      <c r="L97" s="664">
        <v>0.99640217031274592</v>
      </c>
      <c r="M97" s="664">
        <v>0.52239763747493995</v>
      </c>
      <c r="N97" s="664">
        <v>-2.1358800000000198E-2</v>
      </c>
      <c r="O97" s="664">
        <v>-1.4819220000000199E-2</v>
      </c>
      <c r="P97" s="664">
        <v>-5.8679700000000001E-3</v>
      </c>
    </row>
    <row r="98" spans="1:16">
      <c r="A98" s="552">
        <v>3</v>
      </c>
      <c r="B98" s="540" t="s">
        <v>820</v>
      </c>
      <c r="C98" s="664">
        <v>670.36900186395917</v>
      </c>
      <c r="D98" s="664">
        <v>388.12149107847614</v>
      </c>
      <c r="E98" s="664">
        <v>138.05259226620439</v>
      </c>
      <c r="F98" s="664">
        <v>2.4482690438001002</v>
      </c>
      <c r="G98" s="664">
        <v>125.54099176704145</v>
      </c>
      <c r="H98" s="664">
        <v>0.98120610568465716</v>
      </c>
      <c r="I98" s="664">
        <v>0</v>
      </c>
      <c r="J98" s="664">
        <v>0</v>
      </c>
      <c r="K98" s="664">
        <v>654.16334415552205</v>
      </c>
      <c r="L98" s="664">
        <v>118.764357489104</v>
      </c>
      <c r="M98" s="664">
        <v>12.572344301401781</v>
      </c>
      <c r="N98" s="664">
        <v>-10.01788576</v>
      </c>
      <c r="O98" s="664">
        <v>-2.4559995200000002</v>
      </c>
      <c r="P98" s="664">
        <v>-6.2815975799999997</v>
      </c>
    </row>
    <row r="99" spans="1:16">
      <c r="A99" s="552">
        <v>4</v>
      </c>
      <c r="B99" s="540" t="s">
        <v>821</v>
      </c>
      <c r="C99" s="664">
        <v>124.90121240096528</v>
      </c>
      <c r="D99" s="664">
        <v>9.5579556174974609</v>
      </c>
      <c r="E99" s="664">
        <v>34.916195420960442</v>
      </c>
      <c r="F99" s="664">
        <v>79.753096493829204</v>
      </c>
      <c r="G99" s="664">
        <v>0.67396486867816729</v>
      </c>
      <c r="H99" s="664">
        <v>2.8155214205326002</v>
      </c>
      <c r="I99" s="664">
        <v>0</v>
      </c>
      <c r="J99" s="664">
        <v>0</v>
      </c>
      <c r="K99" s="664">
        <v>124.90121240096528</v>
      </c>
      <c r="L99" s="664">
        <v>22.24965752070754</v>
      </c>
      <c r="M99" s="664">
        <v>8.156399375132399E-3</v>
      </c>
      <c r="N99" s="664">
        <v>-2.1709801899999999</v>
      </c>
      <c r="O99" s="664">
        <v>-1.3112867399999999</v>
      </c>
      <c r="P99" s="664">
        <v>-5.9361199999999996E-3</v>
      </c>
    </row>
    <row r="100" spans="1:16">
      <c r="A100" s="552">
        <v>5</v>
      </c>
      <c r="B100" s="540" t="s">
        <v>822</v>
      </c>
      <c r="C100" s="664">
        <v>5.2890087691466663</v>
      </c>
      <c r="D100" s="664">
        <v>3.5950366411398798</v>
      </c>
      <c r="E100" s="664">
        <v>0.84648168641724997</v>
      </c>
      <c r="F100" s="664">
        <v>0</v>
      </c>
      <c r="G100" s="664">
        <v>0.84749044158953601</v>
      </c>
      <c r="H100" s="664">
        <v>1.7629172080982498</v>
      </c>
      <c r="I100" s="664">
        <v>0</v>
      </c>
      <c r="J100" s="664">
        <v>0</v>
      </c>
      <c r="K100" s="664">
        <v>5.2890087691466663</v>
      </c>
      <c r="L100" s="664">
        <v>1.300197523721176</v>
      </c>
      <c r="M100" s="664">
        <v>4.6644509590899998E-3</v>
      </c>
      <c r="N100" s="664">
        <v>-5.8922000000000099E-2</v>
      </c>
      <c r="O100" s="664">
        <v>-2.42906000000001E-2</v>
      </c>
      <c r="P100" s="664">
        <v>-2.9998299999999998E-3</v>
      </c>
    </row>
    <row r="101" spans="1:16">
      <c r="A101" s="552">
        <v>6</v>
      </c>
      <c r="B101" s="540" t="s">
        <v>823</v>
      </c>
      <c r="C101" s="664">
        <v>119.50997781437866</v>
      </c>
      <c r="D101" s="664">
        <v>31.831971125117239</v>
      </c>
      <c r="E101" s="664">
        <v>9.5346028482545897</v>
      </c>
      <c r="F101" s="664">
        <v>42.271159327644966</v>
      </c>
      <c r="G101" s="664">
        <v>35.692827022271651</v>
      </c>
      <c r="H101" s="664">
        <v>3.6028218170876505</v>
      </c>
      <c r="I101" s="664">
        <v>0</v>
      </c>
      <c r="J101" s="664">
        <v>0</v>
      </c>
      <c r="K101" s="664">
        <v>119.33056032328845</v>
      </c>
      <c r="L101" s="664">
        <v>14.34322859300809</v>
      </c>
      <c r="M101" s="664">
        <v>5.5602053892758603</v>
      </c>
      <c r="N101" s="664">
        <v>-4.194963539999998</v>
      </c>
      <c r="O101" s="664">
        <v>-0.3262772299999997</v>
      </c>
      <c r="P101" s="664">
        <v>-3.5458924399999998</v>
      </c>
    </row>
    <row r="102" spans="1:16">
      <c r="A102" s="552">
        <v>7</v>
      </c>
      <c r="B102" s="540" t="s">
        <v>824</v>
      </c>
      <c r="C102" s="664">
        <v>419.61837086936589</v>
      </c>
      <c r="D102" s="664">
        <v>212.35598582232183</v>
      </c>
      <c r="E102" s="664">
        <v>47.126150423281665</v>
      </c>
      <c r="F102" s="664">
        <v>1.80590183759801</v>
      </c>
      <c r="G102" s="664">
        <v>158.26116943552535</v>
      </c>
      <c r="H102" s="664">
        <v>3.9672789367936399</v>
      </c>
      <c r="I102" s="664">
        <v>0</v>
      </c>
      <c r="J102" s="664">
        <v>0</v>
      </c>
      <c r="K102" s="664">
        <v>419.54920751872686</v>
      </c>
      <c r="L102" s="664">
        <v>116.14099454312502</v>
      </c>
      <c r="M102" s="664">
        <v>13.241381923556389</v>
      </c>
      <c r="N102" s="664">
        <v>-10.938965620000001</v>
      </c>
      <c r="O102" s="664">
        <v>-2.3658252500000008</v>
      </c>
      <c r="P102" s="664">
        <v>-7.7217357199999999</v>
      </c>
    </row>
    <row r="103" spans="1:16">
      <c r="A103" s="552">
        <v>8</v>
      </c>
      <c r="B103" s="540" t="s">
        <v>825</v>
      </c>
      <c r="C103" s="664">
        <v>116.45415843562543</v>
      </c>
      <c r="D103" s="664">
        <v>21.577733003062438</v>
      </c>
      <c r="E103" s="664">
        <v>62.349487717984104</v>
      </c>
      <c r="F103" s="664">
        <v>23.34825718439857</v>
      </c>
      <c r="G103" s="664">
        <v>7.8768924975303252</v>
      </c>
      <c r="H103" s="664">
        <v>3.76631736211327</v>
      </c>
      <c r="I103" s="664">
        <v>0</v>
      </c>
      <c r="J103" s="664">
        <v>0</v>
      </c>
      <c r="K103" s="664">
        <v>115.15237040297544</v>
      </c>
      <c r="L103" s="664">
        <v>33.973473549653818</v>
      </c>
      <c r="M103" s="664">
        <v>0.47985927749547397</v>
      </c>
      <c r="N103" s="664">
        <v>-1.9938491199999999</v>
      </c>
      <c r="O103" s="664">
        <v>-1.4398006399999999</v>
      </c>
      <c r="P103" s="664">
        <v>-0.35214660999999997</v>
      </c>
    </row>
    <row r="104" spans="1:16">
      <c r="A104" s="552">
        <v>9</v>
      </c>
      <c r="B104" s="540" t="s">
        <v>826</v>
      </c>
      <c r="C104" s="664">
        <v>1160.5084528930599</v>
      </c>
      <c r="D104" s="664">
        <v>875.94180926689125</v>
      </c>
      <c r="E104" s="664">
        <v>270.10413095110778</v>
      </c>
      <c r="F104" s="664">
        <v>1.9970054799999999</v>
      </c>
      <c r="G104" s="664">
        <v>12.465263026959944</v>
      </c>
      <c r="H104" s="664">
        <v>0</v>
      </c>
      <c r="I104" s="664">
        <v>0</v>
      </c>
      <c r="J104" s="664">
        <v>0</v>
      </c>
      <c r="K104" s="664">
        <v>1160.5082087249591</v>
      </c>
      <c r="L104" s="664">
        <v>92.957393599862229</v>
      </c>
      <c r="M104" s="664">
        <v>0.67300077990681306</v>
      </c>
      <c r="N104" s="664">
        <v>-7.8649876899999995</v>
      </c>
      <c r="O104" s="664">
        <v>-3.3589106099999997</v>
      </c>
      <c r="P104" s="664">
        <v>-0.44499482000000001</v>
      </c>
    </row>
    <row r="105" spans="1:16">
      <c r="A105" s="552">
        <v>10</v>
      </c>
      <c r="B105" s="540" t="s">
        <v>899</v>
      </c>
      <c r="C105" s="664">
        <v>1549.427650623179</v>
      </c>
      <c r="D105" s="664">
        <v>75.309173785749437</v>
      </c>
      <c r="E105" s="664">
        <v>254.60238556138663</v>
      </c>
      <c r="F105" s="664">
        <v>770.15334167756566</v>
      </c>
      <c r="G105" s="664">
        <v>443.38263674248373</v>
      </c>
      <c r="H105" s="664">
        <v>0</v>
      </c>
      <c r="I105" s="664">
        <v>0</v>
      </c>
      <c r="J105" s="664">
        <v>0</v>
      </c>
      <c r="K105" s="664">
        <v>1543.4475377671854</v>
      </c>
      <c r="L105" s="664">
        <v>86.015125320456406</v>
      </c>
      <c r="M105" s="664">
        <v>27.223643000923097</v>
      </c>
      <c r="N105" s="664">
        <v>-26.362787967921697</v>
      </c>
      <c r="O105" s="664">
        <v>-5.1738817240678987</v>
      </c>
      <c r="P105" s="664">
        <v>-17.354729906189551</v>
      </c>
    </row>
    <row r="106" spans="1:16">
      <c r="A106" s="552">
        <v>11</v>
      </c>
      <c r="B106" s="540" t="s">
        <v>900</v>
      </c>
      <c r="C106" s="664">
        <v>1881.1005721604897</v>
      </c>
      <c r="D106" s="664">
        <v>1289.7826264777343</v>
      </c>
      <c r="E106" s="664">
        <v>516.87800227640582</v>
      </c>
      <c r="F106" s="664">
        <v>10.78616517140715</v>
      </c>
      <c r="G106" s="664">
        <v>52.877489180904952</v>
      </c>
      <c r="H106" s="664">
        <v>0</v>
      </c>
      <c r="I106" s="664">
        <v>0</v>
      </c>
      <c r="J106" s="664">
        <v>0</v>
      </c>
      <c r="K106" s="664">
        <v>1870.3242831064522</v>
      </c>
      <c r="L106" s="664">
        <v>296.85019739141319</v>
      </c>
      <c r="M106" s="664">
        <v>33.574320317722155</v>
      </c>
      <c r="N106" s="664">
        <v>-37.714985995073526</v>
      </c>
      <c r="O106" s="664">
        <v>-8.8891554585776547</v>
      </c>
      <c r="P106" s="664">
        <v>-21.803637904683779</v>
      </c>
    </row>
    <row r="107" spans="1:16">
      <c r="A107" s="552">
        <v>12</v>
      </c>
      <c r="B107" s="540" t="s">
        <v>901</v>
      </c>
      <c r="C107" s="664">
        <v>4.9359404600000003</v>
      </c>
      <c r="D107" s="664">
        <v>0</v>
      </c>
      <c r="E107" s="664">
        <v>0</v>
      </c>
      <c r="F107" s="664">
        <v>0</v>
      </c>
      <c r="G107" s="664">
        <v>0</v>
      </c>
      <c r="H107" s="664">
        <v>0</v>
      </c>
      <c r="I107" s="664">
        <v>0</v>
      </c>
      <c r="J107" s="664">
        <v>0</v>
      </c>
      <c r="K107" s="664">
        <v>0</v>
      </c>
      <c r="L107" s="664">
        <v>0</v>
      </c>
      <c r="M107" s="664">
        <v>0</v>
      </c>
      <c r="N107" s="664">
        <v>-0.45608705999999999</v>
      </c>
      <c r="O107" s="664">
        <v>0</v>
      </c>
      <c r="P107" s="664">
        <v>0</v>
      </c>
    </row>
    <row r="108" spans="1:16">
      <c r="A108" s="552">
        <v>13</v>
      </c>
      <c r="B108" s="540" t="s">
        <v>902</v>
      </c>
      <c r="C108" s="664">
        <v>312.09219453061934</v>
      </c>
      <c r="D108" s="664">
        <v>148.1319019707887</v>
      </c>
      <c r="E108" s="664">
        <v>115.05240039908379</v>
      </c>
      <c r="F108" s="664">
        <v>6.0954866194753006</v>
      </c>
      <c r="G108" s="664">
        <v>42.519633501755315</v>
      </c>
      <c r="H108" s="664">
        <v>6.3567346474024298</v>
      </c>
      <c r="I108" s="664">
        <v>0</v>
      </c>
      <c r="J108" s="664">
        <v>0</v>
      </c>
      <c r="K108" s="664">
        <v>311.79942249110309</v>
      </c>
      <c r="L108" s="664">
        <v>89.531075427168446</v>
      </c>
      <c r="M108" s="664">
        <v>22.805704459333949</v>
      </c>
      <c r="N108" s="664">
        <v>-15.49921644</v>
      </c>
      <c r="O108" s="664">
        <v>-2.0633997199999992</v>
      </c>
      <c r="P108" s="664">
        <v>-12.642859509999999</v>
      </c>
    </row>
    <row r="110" spans="1:16">
      <c r="P110" s="43" t="s">
        <v>993</v>
      </c>
    </row>
    <row r="111" spans="1:16">
      <c r="B111" s="552" t="s">
        <v>58</v>
      </c>
      <c r="C111" s="553" t="s">
        <v>57</v>
      </c>
      <c r="D111" s="553" t="s">
        <v>56</v>
      </c>
      <c r="E111" s="553" t="s">
        <v>59</v>
      </c>
      <c r="F111" s="553" t="s">
        <v>60</v>
      </c>
      <c r="G111" s="553" t="s">
        <v>107</v>
      </c>
      <c r="H111" s="553" t="s">
        <v>108</v>
      </c>
      <c r="I111" s="553" t="s">
        <v>109</v>
      </c>
      <c r="J111" s="553" t="s">
        <v>196</v>
      </c>
      <c r="K111" s="553" t="s">
        <v>197</v>
      </c>
      <c r="L111" s="553" t="s">
        <v>198</v>
      </c>
      <c r="M111" s="365" t="s">
        <v>199</v>
      </c>
      <c r="N111" s="365" t="s">
        <v>200</v>
      </c>
      <c r="O111" s="365" t="s">
        <v>403</v>
      </c>
      <c r="P111" s="365" t="s">
        <v>891</v>
      </c>
    </row>
    <row r="112" spans="1:16">
      <c r="B112" s="1000" t="s">
        <v>1139</v>
      </c>
      <c r="C112" s="1062" t="s">
        <v>802</v>
      </c>
      <c r="D112" s="1063"/>
      <c r="E112" s="1063"/>
      <c r="F112" s="1063"/>
      <c r="G112" s="1063"/>
      <c r="H112" s="1063"/>
      <c r="I112" s="1063"/>
      <c r="J112" s="1063"/>
      <c r="K112" s="1063"/>
      <c r="L112" s="1063"/>
      <c r="M112" s="1063"/>
      <c r="N112" s="1063"/>
      <c r="O112" s="1063"/>
      <c r="P112" s="1064"/>
    </row>
    <row r="113" spans="1:16">
      <c r="B113" s="1060"/>
      <c r="C113" s="35"/>
      <c r="D113" s="992" t="s">
        <v>893</v>
      </c>
      <c r="E113" s="1005"/>
      <c r="F113" s="1005"/>
      <c r="G113" s="1005"/>
      <c r="H113" s="1005"/>
      <c r="I113" s="1005"/>
      <c r="J113" s="1005"/>
      <c r="K113" s="1005"/>
      <c r="L113" s="1005"/>
      <c r="M113" s="1005"/>
      <c r="N113" s="1005"/>
      <c r="O113" s="1005"/>
      <c r="P113" s="993"/>
    </row>
    <row r="114" spans="1:16">
      <c r="B114" s="1060"/>
      <c r="C114" s="35"/>
      <c r="D114" s="992" t="s">
        <v>894</v>
      </c>
      <c r="E114" s="1005"/>
      <c r="F114" s="1005"/>
      <c r="G114" s="1005"/>
      <c r="H114" s="993"/>
      <c r="I114" s="1048" t="s">
        <v>895</v>
      </c>
      <c r="J114" s="1048" t="s">
        <v>896</v>
      </c>
      <c r="K114" s="1065" t="s">
        <v>897</v>
      </c>
      <c r="L114" s="1000" t="s">
        <v>815</v>
      </c>
      <c r="M114" s="1000" t="s">
        <v>814</v>
      </c>
      <c r="N114" s="1067" t="s">
        <v>406</v>
      </c>
      <c r="O114" s="1068"/>
      <c r="P114" s="1069"/>
    </row>
    <row r="115" spans="1:16" ht="39.6">
      <c r="B115" s="1061"/>
      <c r="C115" s="35"/>
      <c r="D115" s="554" t="s">
        <v>806</v>
      </c>
      <c r="E115" s="554" t="s">
        <v>807</v>
      </c>
      <c r="F115" s="554" t="s">
        <v>808</v>
      </c>
      <c r="G115" s="554" t="s">
        <v>809</v>
      </c>
      <c r="H115" s="411" t="s">
        <v>810</v>
      </c>
      <c r="I115" s="1050"/>
      <c r="J115" s="1050"/>
      <c r="K115" s="1066"/>
      <c r="L115" s="1061"/>
      <c r="M115" s="1061"/>
      <c r="N115" s="555"/>
      <c r="O115" s="34" t="s">
        <v>898</v>
      </c>
      <c r="P115" s="34" t="s">
        <v>814</v>
      </c>
    </row>
    <row r="116" spans="1:16">
      <c r="A116" s="552">
        <v>1</v>
      </c>
      <c r="B116" s="540" t="s">
        <v>818</v>
      </c>
      <c r="C116" s="664">
        <v>213.21396327505016</v>
      </c>
      <c r="D116" s="664">
        <v>165.93901088107546</v>
      </c>
      <c r="E116" s="664">
        <v>22.759382655900001</v>
      </c>
      <c r="F116" s="664">
        <v>4.46008066</v>
      </c>
      <c r="G116" s="664">
        <v>0.28258830535679219</v>
      </c>
      <c r="H116" s="664">
        <v>7.19537306708997</v>
      </c>
      <c r="I116" s="664">
        <v>0</v>
      </c>
      <c r="J116" s="664">
        <v>4.8536662426592878</v>
      </c>
      <c r="K116" s="664">
        <v>188.58739625967297</v>
      </c>
      <c r="L116" s="664">
        <v>25.607996316563359</v>
      </c>
      <c r="M116" s="664">
        <v>8.444497437351858</v>
      </c>
      <c r="N116" s="664">
        <v>-11.25631417</v>
      </c>
      <c r="O116" s="664">
        <v>-4.0411237799999995</v>
      </c>
      <c r="P116" s="664">
        <v>-3.75478238</v>
      </c>
    </row>
    <row r="117" spans="1:16">
      <c r="A117" s="552">
        <v>2</v>
      </c>
      <c r="B117" s="540" t="s">
        <v>819</v>
      </c>
      <c r="C117" s="664">
        <v>109.88709535463175</v>
      </c>
      <c r="D117" s="664">
        <v>103.5948998288188</v>
      </c>
      <c r="E117" s="664">
        <v>3.4259965600000002</v>
      </c>
      <c r="F117" s="664">
        <v>0</v>
      </c>
      <c r="G117" s="664">
        <v>2.7284728817593999E-3</v>
      </c>
      <c r="H117" s="664">
        <v>5.8036953783400991</v>
      </c>
      <c r="I117" s="664">
        <v>0</v>
      </c>
      <c r="J117" s="664">
        <v>1.8798485856829912</v>
      </c>
      <c r="K117" s="664">
        <v>105.14377627601758</v>
      </c>
      <c r="L117" s="664">
        <v>21.138012493962894</v>
      </c>
      <c r="M117" s="664">
        <v>0.1606842575927698</v>
      </c>
      <c r="N117" s="664">
        <v>-1.9093190500000004</v>
      </c>
      <c r="O117" s="664">
        <v>-1.61247166</v>
      </c>
      <c r="P117" s="664">
        <v>-0.13981041000000008</v>
      </c>
    </row>
    <row r="118" spans="1:16">
      <c r="A118" s="552">
        <v>3</v>
      </c>
      <c r="B118" s="540" t="s">
        <v>820</v>
      </c>
      <c r="C118" s="664">
        <v>1071.4755572890319</v>
      </c>
      <c r="D118" s="664">
        <v>717.84609770135489</v>
      </c>
      <c r="E118" s="664">
        <v>125.84186816892982</v>
      </c>
      <c r="F118" s="664">
        <v>0</v>
      </c>
      <c r="G118" s="664">
        <v>4.844911094966073</v>
      </c>
      <c r="H118" s="664">
        <v>4.7101396565206297</v>
      </c>
      <c r="I118" s="664">
        <v>0</v>
      </c>
      <c r="J118" s="664">
        <v>75.366213191159162</v>
      </c>
      <c r="K118" s="664">
        <v>773.16666377409149</v>
      </c>
      <c r="L118" s="664">
        <v>277.52677572957748</v>
      </c>
      <c r="M118" s="664">
        <v>19.538698422498101</v>
      </c>
      <c r="N118" s="664">
        <v>-45.116402239999999</v>
      </c>
      <c r="O118" s="664">
        <v>-27.151668960000002</v>
      </c>
      <c r="P118" s="664">
        <v>-11.255239939999999</v>
      </c>
    </row>
    <row r="119" spans="1:16">
      <c r="A119" s="552">
        <v>4</v>
      </c>
      <c r="B119" s="540" t="s">
        <v>821</v>
      </c>
      <c r="C119" s="664">
        <v>407.01334961186006</v>
      </c>
      <c r="D119" s="664">
        <v>287.99831153310595</v>
      </c>
      <c r="E119" s="664">
        <v>0</v>
      </c>
      <c r="F119" s="664">
        <v>3.0487399999999999E-3</v>
      </c>
      <c r="G119" s="664">
        <v>5.6909211047749993E-3</v>
      </c>
      <c r="H119" s="664">
        <v>3.01670047408345</v>
      </c>
      <c r="I119" s="664">
        <v>0</v>
      </c>
      <c r="J119" s="664">
        <v>71.610132650607426</v>
      </c>
      <c r="K119" s="664">
        <v>216.39691854360333</v>
      </c>
      <c r="L119" s="664">
        <v>48.336075986767085</v>
      </c>
      <c r="M119" s="664">
        <v>1.7320207592290001E-3</v>
      </c>
      <c r="N119" s="664">
        <v>-3.6262660699999998</v>
      </c>
      <c r="O119" s="664">
        <v>-1.8183953100000001</v>
      </c>
      <c r="P119" s="664">
        <v>-1.7320300000000001E-3</v>
      </c>
    </row>
    <row r="120" spans="1:16">
      <c r="A120" s="552">
        <v>5</v>
      </c>
      <c r="B120" s="540" t="s">
        <v>822</v>
      </c>
      <c r="C120" s="664">
        <v>80.766970599277442</v>
      </c>
      <c r="D120" s="664">
        <v>63.612634417261376</v>
      </c>
      <c r="E120" s="664">
        <v>4.0144269038656466</v>
      </c>
      <c r="F120" s="664">
        <v>0</v>
      </c>
      <c r="G120" s="664">
        <v>1.0614626286503401E-2</v>
      </c>
      <c r="H120" s="664">
        <v>15.133104794254779</v>
      </c>
      <c r="I120" s="664">
        <v>0</v>
      </c>
      <c r="J120" s="664">
        <v>3.5037305253961342</v>
      </c>
      <c r="K120" s="664">
        <v>64.133945422017391</v>
      </c>
      <c r="L120" s="664">
        <v>26.852417397810143</v>
      </c>
      <c r="M120" s="664">
        <v>1.095766488223767</v>
      </c>
      <c r="N120" s="664">
        <v>-8.0901163499999988</v>
      </c>
      <c r="O120" s="664">
        <v>-6.8118057099999998</v>
      </c>
      <c r="P120" s="664">
        <v>-0.74799400000000005</v>
      </c>
    </row>
    <row r="121" spans="1:16">
      <c r="A121" s="552">
        <v>6</v>
      </c>
      <c r="B121" s="540" t="s">
        <v>823</v>
      </c>
      <c r="C121" s="664">
        <v>675.29454034388652</v>
      </c>
      <c r="D121" s="664">
        <v>253.9156539141143</v>
      </c>
      <c r="E121" s="664">
        <v>5.2227665843828799</v>
      </c>
      <c r="F121" s="664">
        <v>4.1086532629999997E-6</v>
      </c>
      <c r="G121" s="664">
        <v>0.80407119790606285</v>
      </c>
      <c r="H121" s="664">
        <v>4.6186674599688891</v>
      </c>
      <c r="I121" s="664">
        <v>0</v>
      </c>
      <c r="J121" s="664">
        <v>9.1111329851512917</v>
      </c>
      <c r="K121" s="664">
        <v>250.83136281990522</v>
      </c>
      <c r="L121" s="664">
        <v>114.7869657039478</v>
      </c>
      <c r="M121" s="664">
        <v>17.360534182016181</v>
      </c>
      <c r="N121" s="664">
        <v>-19.153106330000004</v>
      </c>
      <c r="O121" s="664">
        <v>-7.7900994099999998</v>
      </c>
      <c r="P121" s="664">
        <v>-10.028864240000001</v>
      </c>
    </row>
    <row r="122" spans="1:16">
      <c r="A122" s="552">
        <v>7</v>
      </c>
      <c r="B122" s="540" t="s">
        <v>824</v>
      </c>
      <c r="C122" s="664">
        <v>1296.2004970944422</v>
      </c>
      <c r="D122" s="664">
        <v>786.39330878736553</v>
      </c>
      <c r="E122" s="664">
        <v>38.34827428069098</v>
      </c>
      <c r="F122" s="664">
        <v>10.952556809097299</v>
      </c>
      <c r="G122" s="664">
        <v>8.7250285321792092</v>
      </c>
      <c r="H122" s="664">
        <v>6.5431328836070897</v>
      </c>
      <c r="I122" s="664">
        <v>0</v>
      </c>
      <c r="J122" s="664">
        <v>37.503301296284171</v>
      </c>
      <c r="K122" s="664">
        <v>806.91586711304888</v>
      </c>
      <c r="L122" s="664">
        <v>342.72504979420859</v>
      </c>
      <c r="M122" s="664">
        <v>46.318264597778821</v>
      </c>
      <c r="N122" s="664">
        <v>-97.397211060000004</v>
      </c>
      <c r="O122" s="664">
        <v>-53.845995380000005</v>
      </c>
      <c r="P122" s="664">
        <v>-34.206236390000001</v>
      </c>
    </row>
    <row r="123" spans="1:16">
      <c r="A123" s="552">
        <v>8</v>
      </c>
      <c r="B123" s="540" t="s">
        <v>825</v>
      </c>
      <c r="C123" s="664">
        <v>654.83687122370861</v>
      </c>
      <c r="D123" s="664">
        <v>331.38464953798217</v>
      </c>
      <c r="E123" s="664">
        <v>156.44388808968205</v>
      </c>
      <c r="F123" s="664">
        <v>20.785784484141303</v>
      </c>
      <c r="G123" s="664">
        <v>1.0064700603097478</v>
      </c>
      <c r="H123" s="664">
        <v>7.8117283815248992</v>
      </c>
      <c r="I123" s="664">
        <v>0</v>
      </c>
      <c r="J123" s="664">
        <v>34.997469750866372</v>
      </c>
      <c r="K123" s="664">
        <v>474.62332242124887</v>
      </c>
      <c r="L123" s="664">
        <v>44.922969303348509</v>
      </c>
      <c r="M123" s="664">
        <v>10.368023862955903</v>
      </c>
      <c r="N123" s="664">
        <v>-16.87327775</v>
      </c>
      <c r="O123" s="664">
        <v>-5.6413078099999998</v>
      </c>
      <c r="P123" s="664">
        <v>-6.0799947999999997</v>
      </c>
    </row>
    <row r="124" spans="1:16">
      <c r="A124" s="552">
        <v>9</v>
      </c>
      <c r="B124" s="540" t="s">
        <v>826</v>
      </c>
      <c r="C124" s="664">
        <v>1529.0595141114677</v>
      </c>
      <c r="D124" s="664">
        <v>36.208784163199105</v>
      </c>
      <c r="E124" s="664">
        <v>172.03996716</v>
      </c>
      <c r="F124" s="664">
        <v>50.68858445</v>
      </c>
      <c r="G124" s="664">
        <v>2.8390742664278E-3</v>
      </c>
      <c r="H124" s="664">
        <v>3.8639355264450397</v>
      </c>
      <c r="I124" s="664">
        <v>0</v>
      </c>
      <c r="J124" s="664">
        <v>81.420750314829604</v>
      </c>
      <c r="K124" s="664">
        <v>177.51942453263592</v>
      </c>
      <c r="L124" s="664">
        <v>29.202576662915295</v>
      </c>
      <c r="M124" s="664">
        <v>4.2355828133556199E-2</v>
      </c>
      <c r="N124" s="664">
        <v>-9.0048412400000011</v>
      </c>
      <c r="O124" s="664">
        <v>-7.7734012999999997</v>
      </c>
      <c r="P124" s="664">
        <v>-2.7089439999999999E-2</v>
      </c>
    </row>
    <row r="125" spans="1:16">
      <c r="A125" s="552">
        <v>10</v>
      </c>
      <c r="B125" s="540" t="s">
        <v>899</v>
      </c>
      <c r="C125" s="664">
        <v>3737.2755950665123</v>
      </c>
      <c r="D125" s="664">
        <v>83.538969223727719</v>
      </c>
      <c r="E125" s="664">
        <v>256.236807413262</v>
      </c>
      <c r="F125" s="664">
        <v>897.1395310732571</v>
      </c>
      <c r="G125" s="664">
        <v>1182.5996642499811</v>
      </c>
      <c r="H125" s="664">
        <v>0</v>
      </c>
      <c r="I125" s="664">
        <v>0</v>
      </c>
      <c r="J125" s="664">
        <v>205.33316540310642</v>
      </c>
      <c r="K125" s="664">
        <v>2214.1818065571219</v>
      </c>
      <c r="L125" s="664">
        <v>219.57977840547571</v>
      </c>
      <c r="M125" s="664">
        <v>50.024055173422148</v>
      </c>
      <c r="N125" s="664">
        <v>-60.293321053201133</v>
      </c>
      <c r="O125" s="664">
        <v>-20.061476003097948</v>
      </c>
      <c r="P125" s="664">
        <v>-34.694512879071738</v>
      </c>
    </row>
    <row r="126" spans="1:16">
      <c r="A126" s="552">
        <v>11</v>
      </c>
      <c r="B126" s="540" t="s">
        <v>900</v>
      </c>
      <c r="C126" s="664">
        <v>2273.1180218264249</v>
      </c>
      <c r="D126" s="664">
        <v>484.59543561042443</v>
      </c>
      <c r="E126" s="664">
        <v>349.59776351885876</v>
      </c>
      <c r="F126" s="664">
        <v>89.905484214938014</v>
      </c>
      <c r="G126" s="664">
        <v>5.2285021462164396</v>
      </c>
      <c r="H126" s="664">
        <v>0</v>
      </c>
      <c r="I126" s="664">
        <v>0</v>
      </c>
      <c r="J126" s="664">
        <v>117.60457394254459</v>
      </c>
      <c r="K126" s="664">
        <v>811.72261154789305</v>
      </c>
      <c r="L126" s="664">
        <v>265.1932962112856</v>
      </c>
      <c r="M126" s="664">
        <v>20.509900209264547</v>
      </c>
      <c r="N126" s="664">
        <v>-53.462471012105105</v>
      </c>
      <c r="O126" s="664">
        <v>-38.712339063929306</v>
      </c>
      <c r="P126" s="664">
        <v>-9.4053941250506021</v>
      </c>
    </row>
    <row r="127" spans="1:16">
      <c r="A127" s="552">
        <v>12</v>
      </c>
      <c r="B127" s="540" t="s">
        <v>901</v>
      </c>
      <c r="C127" s="664">
        <v>17.35128929</v>
      </c>
      <c r="D127" s="664">
        <v>0</v>
      </c>
      <c r="E127" s="664">
        <v>0</v>
      </c>
      <c r="F127" s="664">
        <v>0</v>
      </c>
      <c r="G127" s="664">
        <v>0</v>
      </c>
      <c r="H127" s="664">
        <v>0</v>
      </c>
      <c r="I127" s="664">
        <v>0</v>
      </c>
      <c r="J127" s="664">
        <v>0</v>
      </c>
      <c r="K127" s="664">
        <v>0</v>
      </c>
      <c r="L127" s="664">
        <v>0</v>
      </c>
      <c r="M127" s="664">
        <v>0</v>
      </c>
      <c r="N127" s="664">
        <v>-11.380300289999999</v>
      </c>
      <c r="O127" s="664">
        <v>0</v>
      </c>
      <c r="P127" s="664">
        <v>0</v>
      </c>
    </row>
    <row r="128" spans="1:16">
      <c r="A128" s="552">
        <v>13</v>
      </c>
      <c r="B128" s="540" t="s">
        <v>902</v>
      </c>
      <c r="C128" s="664">
        <v>521.94360699669915</v>
      </c>
      <c r="D128" s="664">
        <v>165.73966661917544</v>
      </c>
      <c r="E128" s="664">
        <v>25.310810117600951</v>
      </c>
      <c r="F128" s="664">
        <v>16.801641699999998</v>
      </c>
      <c r="G128" s="664">
        <v>1.1593579328659589</v>
      </c>
      <c r="H128" s="664">
        <v>0</v>
      </c>
      <c r="I128" s="664">
        <v>0</v>
      </c>
      <c r="J128" s="664">
        <v>10.086739075017457</v>
      </c>
      <c r="K128" s="664">
        <v>198.92473729462489</v>
      </c>
      <c r="L128" s="664">
        <v>79.47766976402518</v>
      </c>
      <c r="M128" s="664">
        <v>6.3532189435697388</v>
      </c>
      <c r="N128" s="664">
        <v>-16.462071510000001</v>
      </c>
      <c r="O128" s="664">
        <v>-8.37597156</v>
      </c>
      <c r="P128" s="664">
        <v>-5.1311248799999998</v>
      </c>
    </row>
    <row r="130" spans="1:16">
      <c r="P130" s="43" t="s">
        <v>993</v>
      </c>
    </row>
    <row r="131" spans="1:16">
      <c r="B131" s="552" t="s">
        <v>58</v>
      </c>
      <c r="C131" s="553" t="s">
        <v>57</v>
      </c>
      <c r="D131" s="553" t="s">
        <v>56</v>
      </c>
      <c r="E131" s="553" t="s">
        <v>59</v>
      </c>
      <c r="F131" s="553" t="s">
        <v>60</v>
      </c>
      <c r="G131" s="553" t="s">
        <v>107</v>
      </c>
      <c r="H131" s="553" t="s">
        <v>108</v>
      </c>
      <c r="I131" s="553" t="s">
        <v>109</v>
      </c>
      <c r="J131" s="553" t="s">
        <v>196</v>
      </c>
      <c r="K131" s="553" t="s">
        <v>197</v>
      </c>
      <c r="L131" s="553" t="s">
        <v>198</v>
      </c>
      <c r="M131" s="365" t="s">
        <v>199</v>
      </c>
      <c r="N131" s="365" t="s">
        <v>200</v>
      </c>
      <c r="O131" s="365" t="s">
        <v>403</v>
      </c>
      <c r="P131" s="365" t="s">
        <v>891</v>
      </c>
    </row>
    <row r="132" spans="1:16">
      <c r="B132" s="1000" t="s">
        <v>1143</v>
      </c>
      <c r="C132" s="1062" t="s">
        <v>802</v>
      </c>
      <c r="D132" s="1063"/>
      <c r="E132" s="1063"/>
      <c r="F132" s="1063"/>
      <c r="G132" s="1063"/>
      <c r="H132" s="1063"/>
      <c r="I132" s="1063"/>
      <c r="J132" s="1063"/>
      <c r="K132" s="1063"/>
      <c r="L132" s="1063"/>
      <c r="M132" s="1063"/>
      <c r="N132" s="1063"/>
      <c r="O132" s="1063"/>
      <c r="P132" s="1064"/>
    </row>
    <row r="133" spans="1:16">
      <c r="B133" s="1060"/>
      <c r="C133" s="35"/>
      <c r="D133" s="992" t="s">
        <v>893</v>
      </c>
      <c r="E133" s="1005"/>
      <c r="F133" s="1005"/>
      <c r="G133" s="1005"/>
      <c r="H133" s="1005"/>
      <c r="I133" s="1005"/>
      <c r="J133" s="1005"/>
      <c r="K133" s="1005"/>
      <c r="L133" s="1005"/>
      <c r="M133" s="1005"/>
      <c r="N133" s="1005"/>
      <c r="O133" s="1005"/>
      <c r="P133" s="993"/>
    </row>
    <row r="134" spans="1:16">
      <c r="B134" s="1060"/>
      <c r="C134" s="35"/>
      <c r="D134" s="992" t="s">
        <v>894</v>
      </c>
      <c r="E134" s="1005"/>
      <c r="F134" s="1005"/>
      <c r="G134" s="1005"/>
      <c r="H134" s="993"/>
      <c r="I134" s="1048" t="s">
        <v>895</v>
      </c>
      <c r="J134" s="1048" t="s">
        <v>896</v>
      </c>
      <c r="K134" s="1065" t="s">
        <v>897</v>
      </c>
      <c r="L134" s="1000" t="s">
        <v>815</v>
      </c>
      <c r="M134" s="1000" t="s">
        <v>814</v>
      </c>
      <c r="N134" s="1067" t="s">
        <v>406</v>
      </c>
      <c r="O134" s="1068"/>
      <c r="P134" s="1069"/>
    </row>
    <row r="135" spans="1:16" ht="39.6">
      <c r="B135" s="1061"/>
      <c r="C135" s="35"/>
      <c r="D135" s="554" t="s">
        <v>806</v>
      </c>
      <c r="E135" s="554" t="s">
        <v>807</v>
      </c>
      <c r="F135" s="554" t="s">
        <v>808</v>
      </c>
      <c r="G135" s="554" t="s">
        <v>809</v>
      </c>
      <c r="H135" s="411" t="s">
        <v>810</v>
      </c>
      <c r="I135" s="1050"/>
      <c r="J135" s="1050"/>
      <c r="K135" s="1066"/>
      <c r="L135" s="1061"/>
      <c r="M135" s="1061"/>
      <c r="N135" s="555"/>
      <c r="O135" s="34" t="s">
        <v>898</v>
      </c>
      <c r="P135" s="34" t="s">
        <v>814</v>
      </c>
    </row>
    <row r="136" spans="1:16">
      <c r="A136" s="552">
        <v>1</v>
      </c>
      <c r="B136" s="540" t="s">
        <v>818</v>
      </c>
      <c r="C136" s="664">
        <v>85.638444133535515</v>
      </c>
      <c r="D136" s="664">
        <v>60.11800845112802</v>
      </c>
      <c r="E136" s="664">
        <v>3.9369457770379301</v>
      </c>
      <c r="F136" s="664">
        <v>0</v>
      </c>
      <c r="G136" s="664">
        <v>6.8471364101173798E-2</v>
      </c>
      <c r="H136" s="664">
        <v>0</v>
      </c>
      <c r="I136" s="664">
        <v>0</v>
      </c>
      <c r="J136" s="664">
        <v>2.4018847624199998E-5</v>
      </c>
      <c r="K136" s="664">
        <v>64.1234015734195</v>
      </c>
      <c r="L136" s="664">
        <v>1.4450737773828601</v>
      </c>
      <c r="M136" s="664">
        <v>18.094959268805102</v>
      </c>
      <c r="N136" s="664">
        <v>-10.365530420000001</v>
      </c>
      <c r="O136" s="664">
        <v>-2.94693E-2</v>
      </c>
      <c r="P136" s="664">
        <v>-9.9202098000000003</v>
      </c>
    </row>
    <row r="137" spans="1:16">
      <c r="A137" s="552">
        <v>2</v>
      </c>
      <c r="B137" s="540" t="s">
        <v>819</v>
      </c>
      <c r="C137" s="664">
        <v>13.117028098663631</v>
      </c>
      <c r="D137" s="664">
        <v>0.39622516510132377</v>
      </c>
      <c r="E137" s="664">
        <v>0</v>
      </c>
      <c r="F137" s="664">
        <v>0</v>
      </c>
      <c r="G137" s="664">
        <v>2.1786163907394199E-2</v>
      </c>
      <c r="H137" s="664">
        <v>0</v>
      </c>
      <c r="I137" s="664">
        <v>0</v>
      </c>
      <c r="J137" s="664">
        <v>0</v>
      </c>
      <c r="K137" s="664">
        <v>0.41801132900871801</v>
      </c>
      <c r="L137" s="664">
        <v>0.347302472423555</v>
      </c>
      <c r="M137" s="664">
        <v>2.1786113907394201E-2</v>
      </c>
      <c r="N137" s="664">
        <v>-3.2135009999999999E-2</v>
      </c>
      <c r="O137" s="664">
        <v>-1.0614950000000001E-2</v>
      </c>
      <c r="P137" s="664">
        <v>-2.096286E-2</v>
      </c>
    </row>
    <row r="138" spans="1:16">
      <c r="A138" s="552">
        <v>3</v>
      </c>
      <c r="B138" s="540" t="s">
        <v>820</v>
      </c>
      <c r="C138" s="664">
        <v>355.7174541960502</v>
      </c>
      <c r="D138" s="664">
        <v>157.59717678904352</v>
      </c>
      <c r="E138" s="664">
        <v>35.236967100919443</v>
      </c>
      <c r="F138" s="664">
        <v>0</v>
      </c>
      <c r="G138" s="664">
        <v>7.3615059843407904</v>
      </c>
      <c r="H138" s="664">
        <v>0</v>
      </c>
      <c r="I138" s="664">
        <v>0</v>
      </c>
      <c r="J138" s="664">
        <v>7.8644853947508677</v>
      </c>
      <c r="K138" s="664">
        <v>192.33116447955288</v>
      </c>
      <c r="L138" s="664">
        <v>11.904308821475277</v>
      </c>
      <c r="M138" s="664">
        <v>0.14644386949753799</v>
      </c>
      <c r="N138" s="664">
        <v>-1.4798797399999999</v>
      </c>
      <c r="O138" s="664">
        <v>-0.38116024999999998</v>
      </c>
      <c r="P138" s="664">
        <v>-0.11287947</v>
      </c>
    </row>
    <row r="139" spans="1:16">
      <c r="A139" s="552">
        <v>4</v>
      </c>
      <c r="B139" s="540" t="s">
        <v>821</v>
      </c>
      <c r="C139" s="664">
        <v>221.52497092721021</v>
      </c>
      <c r="D139" s="664">
        <v>8.2600807014947701</v>
      </c>
      <c r="E139" s="664">
        <v>77.983972353323907</v>
      </c>
      <c r="F139" s="664">
        <v>3.5134032481492503</v>
      </c>
      <c r="G139" s="664">
        <v>1.0128683051682001E-3</v>
      </c>
      <c r="H139" s="664">
        <v>0</v>
      </c>
      <c r="I139" s="664">
        <v>0</v>
      </c>
      <c r="J139" s="664">
        <v>0</v>
      </c>
      <c r="K139" s="664">
        <v>89.758469171273077</v>
      </c>
      <c r="L139" s="664">
        <v>11.608415035314575</v>
      </c>
      <c r="M139" s="664">
        <v>9.1763045701860006E-4</v>
      </c>
      <c r="N139" s="664">
        <v>-2.6630566600000001</v>
      </c>
      <c r="O139" s="664">
        <v>-2.48852582</v>
      </c>
      <c r="P139" s="664">
        <v>-8.4424000000000001E-4</v>
      </c>
    </row>
    <row r="140" spans="1:16">
      <c r="A140" s="552">
        <v>5</v>
      </c>
      <c r="B140" s="540" t="s">
        <v>822</v>
      </c>
      <c r="C140" s="664">
        <v>14.318324645608282</v>
      </c>
      <c r="D140" s="664">
        <v>2.4775063966437649</v>
      </c>
      <c r="E140" s="664">
        <v>1.7056957750403998E-3</v>
      </c>
      <c r="F140" s="664">
        <v>0</v>
      </c>
      <c r="G140" s="664">
        <v>4.3245111726179997E-4</v>
      </c>
      <c r="H140" s="664">
        <v>0</v>
      </c>
      <c r="I140" s="664">
        <v>0</v>
      </c>
      <c r="J140" s="664">
        <v>0</v>
      </c>
      <c r="K140" s="664">
        <v>2.4796445435360672</v>
      </c>
      <c r="L140" s="664">
        <v>0.2347737790218708</v>
      </c>
      <c r="M140" s="664">
        <v>4.9639554714360002E-4</v>
      </c>
      <c r="N140" s="664">
        <v>-1.4571850000000001E-2</v>
      </c>
      <c r="O140" s="664">
        <v>-3.9758400000000005E-3</v>
      </c>
      <c r="P140" s="664">
        <v>-4.4220000000000001E-4</v>
      </c>
    </row>
    <row r="141" spans="1:16">
      <c r="A141" s="552">
        <v>6</v>
      </c>
      <c r="B141" s="540" t="s">
        <v>823</v>
      </c>
      <c r="C141" s="664">
        <v>218.18828264421481</v>
      </c>
      <c r="D141" s="664">
        <v>51.419231406116005</v>
      </c>
      <c r="E141" s="664">
        <v>1.969571087889868</v>
      </c>
      <c r="F141" s="664">
        <v>0</v>
      </c>
      <c r="G141" s="664">
        <v>2.4866324389770034</v>
      </c>
      <c r="H141" s="664">
        <v>0</v>
      </c>
      <c r="I141" s="664">
        <v>0</v>
      </c>
      <c r="J141" s="664">
        <v>1.2888792082140001E-4</v>
      </c>
      <c r="K141" s="664">
        <v>55.875306045062047</v>
      </c>
      <c r="L141" s="664">
        <v>13.491101561637919</v>
      </c>
      <c r="M141" s="664">
        <v>7.9011323875423992E-3</v>
      </c>
      <c r="N141" s="664">
        <v>-0.70794755000000009</v>
      </c>
      <c r="O141" s="664">
        <v>-0.39648094</v>
      </c>
      <c r="P141" s="664">
        <v>-6.9342900000000001E-3</v>
      </c>
    </row>
    <row r="142" spans="1:16">
      <c r="A142" s="552">
        <v>7</v>
      </c>
      <c r="B142" s="540" t="s">
        <v>824</v>
      </c>
      <c r="C142" s="664">
        <v>165.18787350492315</v>
      </c>
      <c r="D142" s="664">
        <v>48.950472638667094</v>
      </c>
      <c r="E142" s="664">
        <v>4.8955046084107003</v>
      </c>
      <c r="F142" s="664">
        <v>0</v>
      </c>
      <c r="G142" s="664">
        <v>2.0920216485308227</v>
      </c>
      <c r="H142" s="664">
        <v>0</v>
      </c>
      <c r="I142" s="664">
        <v>0</v>
      </c>
      <c r="J142" s="664">
        <v>0.3509218670453278</v>
      </c>
      <c r="K142" s="664">
        <v>55.587077028563286</v>
      </c>
      <c r="L142" s="664">
        <v>22.127527521414958</v>
      </c>
      <c r="M142" s="664">
        <v>0.22827907983143281</v>
      </c>
      <c r="N142" s="664">
        <v>-1.3148231499999998</v>
      </c>
      <c r="O142" s="664">
        <v>-0.7782309300000001</v>
      </c>
      <c r="P142" s="664">
        <v>-0.17239956000000001</v>
      </c>
    </row>
    <row r="143" spans="1:16">
      <c r="A143" s="552">
        <v>8</v>
      </c>
      <c r="B143" s="540" t="s">
        <v>825</v>
      </c>
      <c r="C143" s="664">
        <v>156.57058843776056</v>
      </c>
      <c r="D143" s="664">
        <v>41.774213734161435</v>
      </c>
      <c r="E143" s="664">
        <v>2.6997098900000003</v>
      </c>
      <c r="F143" s="664">
        <v>0</v>
      </c>
      <c r="G143" s="664">
        <v>0.99106937257671079</v>
      </c>
      <c r="H143" s="664">
        <v>0</v>
      </c>
      <c r="I143" s="664">
        <v>0</v>
      </c>
      <c r="J143" s="664">
        <v>1.2686838652349071</v>
      </c>
      <c r="K143" s="664">
        <v>44.196309131503241</v>
      </c>
      <c r="L143" s="664">
        <v>0.77589281595098936</v>
      </c>
      <c r="M143" s="664">
        <v>0.1151042167392462</v>
      </c>
      <c r="N143" s="664">
        <v>-0.35372472999999999</v>
      </c>
      <c r="O143" s="664">
        <v>-6.1109690000000001E-2</v>
      </c>
      <c r="P143" s="664">
        <v>-9.2394480000000001E-2</v>
      </c>
    </row>
    <row r="144" spans="1:16">
      <c r="A144" s="552">
        <v>9</v>
      </c>
      <c r="B144" s="540" t="s">
        <v>826</v>
      </c>
      <c r="C144" s="664">
        <v>273.25082604071991</v>
      </c>
      <c r="D144" s="664">
        <v>90.636349103182766</v>
      </c>
      <c r="E144" s="664">
        <v>9.4508548721874508</v>
      </c>
      <c r="F144" s="664">
        <v>0</v>
      </c>
      <c r="G144" s="664">
        <v>2.7535103981268E-3</v>
      </c>
      <c r="H144" s="664">
        <v>0</v>
      </c>
      <c r="I144" s="664">
        <v>0</v>
      </c>
      <c r="J144" s="664">
        <v>0</v>
      </c>
      <c r="K144" s="664">
        <v>100.08995748576835</v>
      </c>
      <c r="L144" s="664">
        <v>4.3364209654628558</v>
      </c>
      <c r="M144" s="664">
        <v>2.9984766882720001E-4</v>
      </c>
      <c r="N144" s="664">
        <v>-0.52554683999999996</v>
      </c>
      <c r="O144" s="664">
        <v>-0.35109446999999999</v>
      </c>
      <c r="P144" s="664">
        <v>-2.6082999999999998E-4</v>
      </c>
    </row>
    <row r="145" spans="1:16">
      <c r="A145" s="552">
        <v>10</v>
      </c>
      <c r="B145" s="540" t="s">
        <v>899</v>
      </c>
      <c r="C145" s="664">
        <v>382.10908242837155</v>
      </c>
      <c r="D145" s="664">
        <v>6.6561307986315583</v>
      </c>
      <c r="E145" s="664">
        <v>15.335299787426832</v>
      </c>
      <c r="F145" s="664">
        <v>59.90819650293146</v>
      </c>
      <c r="G145" s="664">
        <v>53.569634119220382</v>
      </c>
      <c r="H145" s="664">
        <v>0</v>
      </c>
      <c r="I145" s="664">
        <v>0</v>
      </c>
      <c r="J145" s="664">
        <v>5.7175710971351394</v>
      </c>
      <c r="K145" s="664">
        <v>129.75169011107508</v>
      </c>
      <c r="L145" s="664">
        <v>8.4493372808882459</v>
      </c>
      <c r="M145" s="664">
        <v>1.3279500019132966</v>
      </c>
      <c r="N145" s="664">
        <v>-1.1796579564017595</v>
      </c>
      <c r="O145" s="664">
        <v>-0.40658342123858199</v>
      </c>
      <c r="P145" s="664">
        <v>-0.52387941999999998</v>
      </c>
    </row>
    <row r="146" spans="1:16">
      <c r="A146" s="552">
        <v>11</v>
      </c>
      <c r="B146" s="540" t="s">
        <v>900</v>
      </c>
      <c r="C146" s="664">
        <v>633.47825201194746</v>
      </c>
      <c r="D146" s="664">
        <v>198.25304228533639</v>
      </c>
      <c r="E146" s="664">
        <v>163.07855331579501</v>
      </c>
      <c r="F146" s="664">
        <v>3.533340345109496</v>
      </c>
      <c r="G146" s="664">
        <v>0.56653166972108671</v>
      </c>
      <c r="H146" s="664">
        <v>0</v>
      </c>
      <c r="I146" s="664">
        <v>0</v>
      </c>
      <c r="J146" s="664">
        <v>10.33982533</v>
      </c>
      <c r="K146" s="664">
        <v>355.091642285962</v>
      </c>
      <c r="L146" s="664">
        <v>31.003888052172897</v>
      </c>
      <c r="M146" s="664">
        <v>9.0538978594161392</v>
      </c>
      <c r="N146" s="664">
        <v>-10.040898445010777</v>
      </c>
      <c r="O146" s="664">
        <v>-2.9169399887702436</v>
      </c>
      <c r="P146" s="664">
        <v>-5.7678516867853507</v>
      </c>
    </row>
    <row r="147" spans="1:16">
      <c r="A147" s="552">
        <v>12</v>
      </c>
      <c r="B147" s="540" t="s">
        <v>901</v>
      </c>
      <c r="C147" s="664">
        <v>0.10155003999999999</v>
      </c>
      <c r="D147" s="664">
        <v>0</v>
      </c>
      <c r="E147" s="664">
        <v>0</v>
      </c>
      <c r="F147" s="664">
        <v>0</v>
      </c>
      <c r="G147" s="664">
        <v>0</v>
      </c>
      <c r="H147" s="664">
        <v>0</v>
      </c>
      <c r="I147" s="664">
        <v>0</v>
      </c>
      <c r="J147" s="664">
        <v>0</v>
      </c>
      <c r="K147" s="664">
        <v>0</v>
      </c>
      <c r="L147" s="664">
        <v>0</v>
      </c>
      <c r="M147" s="664">
        <v>0</v>
      </c>
      <c r="N147" s="664">
        <v>0</v>
      </c>
      <c r="O147" s="664">
        <v>0</v>
      </c>
      <c r="P147" s="664">
        <v>0</v>
      </c>
    </row>
    <row r="148" spans="1:16">
      <c r="A148" s="552">
        <v>13</v>
      </c>
      <c r="B148" s="540" t="s">
        <v>902</v>
      </c>
      <c r="C148" s="664">
        <v>344.21996438600968</v>
      </c>
      <c r="D148" s="664">
        <v>38.772741963586618</v>
      </c>
      <c r="E148" s="664">
        <v>14.837959036579502</v>
      </c>
      <c r="F148" s="664">
        <v>0</v>
      </c>
      <c r="G148" s="664">
        <v>1.4547091925277416</v>
      </c>
      <c r="H148" s="664">
        <v>0</v>
      </c>
      <c r="I148" s="664">
        <v>0</v>
      </c>
      <c r="J148" s="664">
        <v>1.71188833243896E-2</v>
      </c>
      <c r="K148" s="664">
        <v>55.048291309369475</v>
      </c>
      <c r="L148" s="664">
        <v>8.0594164088932008</v>
      </c>
      <c r="M148" s="664">
        <v>0.15099434578585</v>
      </c>
      <c r="N148" s="664">
        <v>-1.35052975</v>
      </c>
      <c r="O148" s="664">
        <v>-0.87078202000000005</v>
      </c>
      <c r="P148" s="664">
        <v>-0.12216668</v>
      </c>
    </row>
    <row r="150" spans="1:16">
      <c r="P150" s="43" t="s">
        <v>993</v>
      </c>
    </row>
    <row r="151" spans="1:16">
      <c r="B151" s="552" t="s">
        <v>58</v>
      </c>
      <c r="C151" s="553" t="s">
        <v>57</v>
      </c>
      <c r="D151" s="553" t="s">
        <v>56</v>
      </c>
      <c r="E151" s="553" t="s">
        <v>59</v>
      </c>
      <c r="F151" s="553" t="s">
        <v>60</v>
      </c>
      <c r="G151" s="553" t="s">
        <v>107</v>
      </c>
      <c r="H151" s="553" t="s">
        <v>108</v>
      </c>
      <c r="I151" s="553" t="s">
        <v>109</v>
      </c>
      <c r="J151" s="553" t="s">
        <v>196</v>
      </c>
      <c r="K151" s="553" t="s">
        <v>197</v>
      </c>
      <c r="L151" s="553" t="s">
        <v>198</v>
      </c>
      <c r="M151" s="365" t="s">
        <v>199</v>
      </c>
      <c r="N151" s="365" t="s">
        <v>200</v>
      </c>
      <c r="O151" s="365" t="s">
        <v>403</v>
      </c>
      <c r="P151" s="365" t="s">
        <v>891</v>
      </c>
    </row>
    <row r="152" spans="1:16">
      <c r="B152" s="1000" t="s">
        <v>1421</v>
      </c>
      <c r="C152" s="1062" t="s">
        <v>802</v>
      </c>
      <c r="D152" s="1063"/>
      <c r="E152" s="1063"/>
      <c r="F152" s="1063"/>
      <c r="G152" s="1063"/>
      <c r="H152" s="1063"/>
      <c r="I152" s="1063"/>
      <c r="J152" s="1063"/>
      <c r="K152" s="1063"/>
      <c r="L152" s="1063"/>
      <c r="M152" s="1063"/>
      <c r="N152" s="1063"/>
      <c r="O152" s="1063"/>
      <c r="P152" s="1064"/>
    </row>
    <row r="153" spans="1:16">
      <c r="B153" s="1060"/>
      <c r="C153" s="35"/>
      <c r="D153" s="992" t="s">
        <v>893</v>
      </c>
      <c r="E153" s="1005"/>
      <c r="F153" s="1005"/>
      <c r="G153" s="1005"/>
      <c r="H153" s="1005"/>
      <c r="I153" s="1005"/>
      <c r="J153" s="1005"/>
      <c r="K153" s="1005"/>
      <c r="L153" s="1005"/>
      <c r="M153" s="1005"/>
      <c r="N153" s="1005"/>
      <c r="O153" s="1005"/>
      <c r="P153" s="993"/>
    </row>
    <row r="154" spans="1:16">
      <c r="B154" s="1060"/>
      <c r="C154" s="35"/>
      <c r="D154" s="992" t="s">
        <v>894</v>
      </c>
      <c r="E154" s="1005"/>
      <c r="F154" s="1005"/>
      <c r="G154" s="1005"/>
      <c r="H154" s="993"/>
      <c r="I154" s="1048" t="s">
        <v>895</v>
      </c>
      <c r="J154" s="1048" t="s">
        <v>896</v>
      </c>
      <c r="K154" s="1065" t="s">
        <v>897</v>
      </c>
      <c r="L154" s="1000" t="s">
        <v>815</v>
      </c>
      <c r="M154" s="1000" t="s">
        <v>814</v>
      </c>
      <c r="N154" s="1067" t="s">
        <v>406</v>
      </c>
      <c r="O154" s="1068"/>
      <c r="P154" s="1069"/>
    </row>
    <row r="155" spans="1:16" ht="39.6">
      <c r="B155" s="1061"/>
      <c r="C155" s="35"/>
      <c r="D155" s="554" t="s">
        <v>806</v>
      </c>
      <c r="E155" s="554" t="s">
        <v>807</v>
      </c>
      <c r="F155" s="554" t="s">
        <v>808</v>
      </c>
      <c r="G155" s="554" t="s">
        <v>809</v>
      </c>
      <c r="H155" s="411" t="s">
        <v>810</v>
      </c>
      <c r="I155" s="1050"/>
      <c r="J155" s="1050"/>
      <c r="K155" s="1066"/>
      <c r="L155" s="1061"/>
      <c r="M155" s="1061"/>
      <c r="N155" s="555"/>
      <c r="O155" s="34" t="s">
        <v>898</v>
      </c>
      <c r="P155" s="34" t="s">
        <v>814</v>
      </c>
    </row>
    <row r="156" spans="1:16">
      <c r="A156" s="552">
        <v>1</v>
      </c>
      <c r="B156" s="540" t="s">
        <v>818</v>
      </c>
      <c r="C156" s="664">
        <v>3.8941363600000001</v>
      </c>
      <c r="D156" s="664">
        <v>0.34499417999999998</v>
      </c>
      <c r="E156" s="664">
        <v>1.5899992199999999</v>
      </c>
      <c r="F156" s="664">
        <v>0.37197085999999996</v>
      </c>
      <c r="G156" s="664">
        <v>0</v>
      </c>
      <c r="H156" s="664">
        <v>0</v>
      </c>
      <c r="I156" s="664">
        <v>0</v>
      </c>
      <c r="J156" s="664">
        <v>0</v>
      </c>
      <c r="K156" s="664">
        <v>2.30696426</v>
      </c>
      <c r="L156" s="664">
        <v>1.65865745</v>
      </c>
      <c r="M156" s="664">
        <v>0</v>
      </c>
      <c r="N156" s="664">
        <v>-6.7385550000000002E-2</v>
      </c>
      <c r="O156" s="664">
        <v>-6.2814269999999992E-2</v>
      </c>
      <c r="P156" s="664">
        <v>0</v>
      </c>
    </row>
    <row r="157" spans="1:16">
      <c r="A157" s="552">
        <v>2</v>
      </c>
      <c r="B157" s="540" t="s">
        <v>819</v>
      </c>
      <c r="C157" s="664">
        <v>10.950545980000001</v>
      </c>
      <c r="D157" s="664">
        <v>3.2906730199999998</v>
      </c>
      <c r="E157" s="664">
        <v>7.1110529400000004</v>
      </c>
      <c r="F157" s="664">
        <v>0</v>
      </c>
      <c r="G157" s="664">
        <v>0</v>
      </c>
      <c r="H157" s="664">
        <v>0</v>
      </c>
      <c r="I157" s="664">
        <v>0</v>
      </c>
      <c r="J157" s="664">
        <v>0</v>
      </c>
      <c r="K157" s="664">
        <v>10.40172596</v>
      </c>
      <c r="L157" s="664">
        <v>0</v>
      </c>
      <c r="M157" s="664">
        <v>0</v>
      </c>
      <c r="N157" s="664">
        <v>-3.7648899999999999E-3</v>
      </c>
      <c r="O157" s="664">
        <v>0</v>
      </c>
      <c r="P157" s="664">
        <v>0</v>
      </c>
    </row>
    <row r="158" spans="1:16">
      <c r="A158" s="552">
        <v>3</v>
      </c>
      <c r="B158" s="540" t="s">
        <v>820</v>
      </c>
      <c r="C158" s="664">
        <v>278.94515412981468</v>
      </c>
      <c r="D158" s="664">
        <v>117.94792842700001</v>
      </c>
      <c r="E158" s="664">
        <v>52.414497450000006</v>
      </c>
      <c r="F158" s="664">
        <v>24.895297530000001</v>
      </c>
      <c r="G158" s="664">
        <v>70.235418822814708</v>
      </c>
      <c r="H158" s="664">
        <v>0</v>
      </c>
      <c r="I158" s="664">
        <v>0</v>
      </c>
      <c r="J158" s="664">
        <v>0</v>
      </c>
      <c r="K158" s="664">
        <v>265.49314222981468</v>
      </c>
      <c r="L158" s="664">
        <v>65.892399812814702</v>
      </c>
      <c r="M158" s="664">
        <v>1.6111012300000001</v>
      </c>
      <c r="N158" s="664">
        <v>-4.3669502700000002</v>
      </c>
      <c r="O158" s="664">
        <v>-2.8096397599999996</v>
      </c>
      <c r="P158" s="664">
        <v>-1.19577102</v>
      </c>
    </row>
    <row r="159" spans="1:16">
      <c r="A159" s="552">
        <v>4</v>
      </c>
      <c r="B159" s="540" t="s">
        <v>821</v>
      </c>
      <c r="C159" s="664">
        <v>15.12937975</v>
      </c>
      <c r="D159" s="664">
        <v>6.7457566600000005</v>
      </c>
      <c r="E159" s="664">
        <v>8.2070319400000002</v>
      </c>
      <c r="F159" s="664">
        <v>0</v>
      </c>
      <c r="G159" s="664">
        <v>0.13242346999999999</v>
      </c>
      <c r="H159" s="664">
        <v>0</v>
      </c>
      <c r="I159" s="664">
        <v>0</v>
      </c>
      <c r="J159" s="664">
        <v>0</v>
      </c>
      <c r="K159" s="664">
        <v>15.085212070000001</v>
      </c>
      <c r="L159" s="664">
        <v>3.15635362</v>
      </c>
      <c r="M159" s="664">
        <v>2.4065029999999998E-2</v>
      </c>
      <c r="N159" s="664">
        <v>-0.14623322</v>
      </c>
      <c r="O159" s="664">
        <v>-7.5667910000000005E-2</v>
      </c>
      <c r="P159" s="664">
        <v>-6.9721000000000002E-3</v>
      </c>
    </row>
    <row r="160" spans="1:16">
      <c r="A160" s="552">
        <v>5</v>
      </c>
      <c r="B160" s="540" t="s">
        <v>822</v>
      </c>
      <c r="C160" s="664">
        <v>11.666259109999999</v>
      </c>
      <c r="D160" s="664">
        <v>3.8834534900000004</v>
      </c>
      <c r="E160" s="664">
        <v>5.6828284599999996</v>
      </c>
      <c r="F160" s="664">
        <v>0</v>
      </c>
      <c r="G160" s="664">
        <v>0.19055221999999999</v>
      </c>
      <c r="H160" s="664">
        <v>0</v>
      </c>
      <c r="I160" s="664">
        <v>0</v>
      </c>
      <c r="J160" s="664">
        <v>0</v>
      </c>
      <c r="K160" s="664">
        <v>9.7568341699999994</v>
      </c>
      <c r="L160" s="664">
        <v>3.2287140099999996</v>
      </c>
      <c r="M160" s="664">
        <v>0.17902689000000002</v>
      </c>
      <c r="N160" s="664">
        <v>-0.42387574</v>
      </c>
      <c r="O160" s="664">
        <v>-0.24184979000000001</v>
      </c>
      <c r="P160" s="664">
        <v>-0.17932482</v>
      </c>
    </row>
    <row r="161" spans="1:16">
      <c r="A161" s="552">
        <v>6</v>
      </c>
      <c r="B161" s="540" t="s">
        <v>823</v>
      </c>
      <c r="C161" s="664">
        <v>72.77501998999999</v>
      </c>
      <c r="D161" s="664">
        <v>52.180002450000003</v>
      </c>
      <c r="E161" s="664">
        <v>3.5663163900000003</v>
      </c>
      <c r="F161" s="664">
        <v>4.4067197999999994</v>
      </c>
      <c r="G161" s="664">
        <v>0.89839813000000002</v>
      </c>
      <c r="H161" s="664">
        <v>0</v>
      </c>
      <c r="I161" s="664">
        <v>0</v>
      </c>
      <c r="J161" s="664">
        <v>0</v>
      </c>
      <c r="K161" s="664">
        <v>61.051436770000002</v>
      </c>
      <c r="L161" s="664">
        <v>4.9431146799999999</v>
      </c>
      <c r="M161" s="664">
        <v>0.39518603000000002</v>
      </c>
      <c r="N161" s="664">
        <v>-0.52922851000000004</v>
      </c>
      <c r="O161" s="664">
        <v>-0.14875860999999999</v>
      </c>
      <c r="P161" s="664">
        <v>-0.22778075</v>
      </c>
    </row>
    <row r="162" spans="1:16">
      <c r="A162" s="552">
        <v>7</v>
      </c>
      <c r="B162" s="540" t="s">
        <v>824</v>
      </c>
      <c r="C162" s="664">
        <v>65.350540415578394</v>
      </c>
      <c r="D162" s="664">
        <v>20.530485199999998</v>
      </c>
      <c r="E162" s="664">
        <v>6.7669152099999996</v>
      </c>
      <c r="F162" s="664">
        <v>25.78117112</v>
      </c>
      <c r="G162" s="664">
        <v>3.19696321557839</v>
      </c>
      <c r="H162" s="664">
        <v>0</v>
      </c>
      <c r="I162" s="664">
        <v>0</v>
      </c>
      <c r="J162" s="664">
        <v>0</v>
      </c>
      <c r="K162" s="664">
        <v>56.275534745578391</v>
      </c>
      <c r="L162" s="664">
        <v>3.8668668855783901</v>
      </c>
      <c r="M162" s="664">
        <v>0.54045675999999998</v>
      </c>
      <c r="N162" s="664">
        <v>-0.59320807999999992</v>
      </c>
      <c r="O162" s="664">
        <v>-0.13410854999999999</v>
      </c>
      <c r="P162" s="664">
        <v>-0.37657181000000001</v>
      </c>
    </row>
    <row r="163" spans="1:16">
      <c r="A163" s="552">
        <v>8</v>
      </c>
      <c r="B163" s="540" t="s">
        <v>825</v>
      </c>
      <c r="C163" s="664">
        <v>37.700851440000001</v>
      </c>
      <c r="D163" s="664">
        <v>6.8918964100000002</v>
      </c>
      <c r="E163" s="664">
        <v>4.8867543399999995</v>
      </c>
      <c r="F163" s="664">
        <v>0</v>
      </c>
      <c r="G163" s="664">
        <v>1.69205282</v>
      </c>
      <c r="H163" s="664">
        <v>0</v>
      </c>
      <c r="I163" s="664">
        <v>0</v>
      </c>
      <c r="J163" s="664">
        <v>0</v>
      </c>
      <c r="K163" s="664">
        <v>13.47070357</v>
      </c>
      <c r="L163" s="664">
        <v>2.3324884100000003</v>
      </c>
      <c r="M163" s="664">
        <v>2.5040961200000003</v>
      </c>
      <c r="N163" s="664">
        <v>-1.5912685900000001</v>
      </c>
      <c r="O163" s="664">
        <v>-0.15099670000000001</v>
      </c>
      <c r="P163" s="664">
        <v>-1.42049542</v>
      </c>
    </row>
    <row r="164" spans="1:16">
      <c r="A164" s="552">
        <v>9</v>
      </c>
      <c r="B164" s="540" t="s">
        <v>826</v>
      </c>
      <c r="C164" s="664">
        <v>206.00090831911999</v>
      </c>
      <c r="D164" s="664">
        <v>117.10810674912</v>
      </c>
      <c r="E164" s="664">
        <v>54.352220000000003</v>
      </c>
      <c r="F164" s="664">
        <v>30.363424250000001</v>
      </c>
      <c r="G164" s="664">
        <v>3.4787145099999996</v>
      </c>
      <c r="H164" s="664">
        <v>0</v>
      </c>
      <c r="I164" s="664">
        <v>0</v>
      </c>
      <c r="J164" s="664">
        <v>0</v>
      </c>
      <c r="K164" s="664">
        <v>205.30246550912</v>
      </c>
      <c r="L164" s="664">
        <v>11.645909130000001</v>
      </c>
      <c r="M164" s="664">
        <v>0</v>
      </c>
      <c r="N164" s="664">
        <v>-0.61449573000000002</v>
      </c>
      <c r="O164" s="664">
        <v>-0.33286473999999999</v>
      </c>
      <c r="P164" s="664">
        <v>0</v>
      </c>
    </row>
    <row r="165" spans="1:16">
      <c r="A165" s="552">
        <v>10</v>
      </c>
      <c r="B165" s="540" t="s">
        <v>899</v>
      </c>
      <c r="C165" s="664">
        <v>784.97361432832395</v>
      </c>
      <c r="D165" s="664">
        <v>48.955623839930425</v>
      </c>
      <c r="E165" s="664">
        <v>88.435354866985705</v>
      </c>
      <c r="F165" s="664">
        <v>502.27180934547903</v>
      </c>
      <c r="G165" s="664">
        <v>145.31082627592886</v>
      </c>
      <c r="H165" s="664">
        <v>0</v>
      </c>
      <c r="I165" s="664">
        <v>0</v>
      </c>
      <c r="J165" s="664">
        <v>0</v>
      </c>
      <c r="K165" s="664">
        <v>784.97361432832395</v>
      </c>
      <c r="L165" s="664">
        <v>97.160013302253631</v>
      </c>
      <c r="M165" s="664">
        <v>5.9038893643486947</v>
      </c>
      <c r="N165" s="664">
        <v>-8.1475644832002487</v>
      </c>
      <c r="O165" s="664">
        <v>-4.8382902598013908</v>
      </c>
      <c r="P165" s="664">
        <v>-2.5352156722554602</v>
      </c>
    </row>
    <row r="166" spans="1:16">
      <c r="A166" s="552">
        <v>11</v>
      </c>
      <c r="B166" s="540" t="s">
        <v>900</v>
      </c>
      <c r="C166" s="664">
        <v>465.94341992142057</v>
      </c>
      <c r="D166" s="664">
        <v>159.35800793758014</v>
      </c>
      <c r="E166" s="664">
        <v>156.21833763959464</v>
      </c>
      <c r="F166" s="664">
        <v>105.98553860065407</v>
      </c>
      <c r="G166" s="664">
        <v>2.754994448574688</v>
      </c>
      <c r="H166" s="664">
        <v>0</v>
      </c>
      <c r="I166" s="664">
        <v>0</v>
      </c>
      <c r="J166" s="664">
        <v>0</v>
      </c>
      <c r="K166" s="664">
        <v>424.31687862640359</v>
      </c>
      <c r="L166" s="664">
        <v>72.23475789794719</v>
      </c>
      <c r="M166" s="664">
        <v>2.7432564024874551</v>
      </c>
      <c r="N166" s="664">
        <v>-5.8805901298255829</v>
      </c>
      <c r="O166" s="664">
        <v>-3.5831213401986131</v>
      </c>
      <c r="P166" s="664">
        <v>-1.547370517744536</v>
      </c>
    </row>
    <row r="167" spans="1:16">
      <c r="A167" s="552">
        <v>12</v>
      </c>
      <c r="B167" s="540" t="s">
        <v>901</v>
      </c>
      <c r="C167" s="664">
        <v>0</v>
      </c>
      <c r="D167" s="664">
        <v>0</v>
      </c>
      <c r="E167" s="664">
        <v>0</v>
      </c>
      <c r="F167" s="664">
        <v>0</v>
      </c>
      <c r="G167" s="664">
        <v>0</v>
      </c>
      <c r="H167" s="664">
        <v>0</v>
      </c>
      <c r="I167" s="664">
        <v>0</v>
      </c>
      <c r="J167" s="664">
        <v>0</v>
      </c>
      <c r="K167" s="664">
        <v>0</v>
      </c>
      <c r="L167" s="664">
        <v>0</v>
      </c>
      <c r="M167" s="664">
        <v>0</v>
      </c>
      <c r="N167" s="664">
        <v>0</v>
      </c>
      <c r="O167" s="664">
        <v>0</v>
      </c>
      <c r="P167" s="664">
        <v>0</v>
      </c>
    </row>
    <row r="168" spans="1:16">
      <c r="A168" s="552">
        <v>13</v>
      </c>
      <c r="B168" s="540" t="s">
        <v>902</v>
      </c>
      <c r="C168" s="664">
        <v>128.80770519791648</v>
      </c>
      <c r="D168" s="664">
        <v>19.535362940000002</v>
      </c>
      <c r="E168" s="664">
        <v>65.161214259999994</v>
      </c>
      <c r="F168" s="664">
        <v>32.479324839999997</v>
      </c>
      <c r="G168" s="664">
        <v>1.3704270879164842</v>
      </c>
      <c r="H168" s="664">
        <v>0</v>
      </c>
      <c r="I168" s="664">
        <v>0</v>
      </c>
      <c r="J168" s="664">
        <v>0</v>
      </c>
      <c r="K168" s="664">
        <v>118.54632912791648</v>
      </c>
      <c r="L168" s="664">
        <v>14.193213647916485</v>
      </c>
      <c r="M168" s="664">
        <v>1.7949810800000001</v>
      </c>
      <c r="N168" s="664">
        <v>-2.1281284600000001</v>
      </c>
      <c r="O168" s="664">
        <v>-0.71142775999999996</v>
      </c>
      <c r="P168" s="664">
        <v>-1.0359247199999999</v>
      </c>
    </row>
    <row r="170" spans="1:16">
      <c r="P170" s="43" t="s">
        <v>993</v>
      </c>
    </row>
    <row r="171" spans="1:16">
      <c r="B171" s="552" t="s">
        <v>58</v>
      </c>
      <c r="C171" s="553" t="s">
        <v>57</v>
      </c>
      <c r="D171" s="553" t="s">
        <v>56</v>
      </c>
      <c r="E171" s="553" t="s">
        <v>59</v>
      </c>
      <c r="F171" s="553" t="s">
        <v>60</v>
      </c>
      <c r="G171" s="553" t="s">
        <v>107</v>
      </c>
      <c r="H171" s="553" t="s">
        <v>108</v>
      </c>
      <c r="I171" s="553" t="s">
        <v>109</v>
      </c>
      <c r="J171" s="553" t="s">
        <v>196</v>
      </c>
      <c r="K171" s="553" t="s">
        <v>197</v>
      </c>
      <c r="L171" s="553" t="s">
        <v>198</v>
      </c>
      <c r="M171" s="365" t="s">
        <v>199</v>
      </c>
      <c r="N171" s="365" t="s">
        <v>200</v>
      </c>
      <c r="O171" s="365" t="s">
        <v>403</v>
      </c>
      <c r="P171" s="365" t="s">
        <v>891</v>
      </c>
    </row>
    <row r="172" spans="1:16">
      <c r="B172" s="1000" t="s">
        <v>1138</v>
      </c>
      <c r="C172" s="1062" t="s">
        <v>802</v>
      </c>
      <c r="D172" s="1063"/>
      <c r="E172" s="1063"/>
      <c r="F172" s="1063"/>
      <c r="G172" s="1063"/>
      <c r="H172" s="1063"/>
      <c r="I172" s="1063"/>
      <c r="J172" s="1063"/>
      <c r="K172" s="1063"/>
      <c r="L172" s="1063"/>
      <c r="M172" s="1063"/>
      <c r="N172" s="1063"/>
      <c r="O172" s="1063"/>
      <c r="P172" s="1064"/>
    </row>
    <row r="173" spans="1:16">
      <c r="B173" s="1060"/>
      <c r="C173" s="35"/>
      <c r="D173" s="992" t="s">
        <v>893</v>
      </c>
      <c r="E173" s="1005"/>
      <c r="F173" s="1005"/>
      <c r="G173" s="1005"/>
      <c r="H173" s="1005"/>
      <c r="I173" s="1005"/>
      <c r="J173" s="1005"/>
      <c r="K173" s="1005"/>
      <c r="L173" s="1005"/>
      <c r="M173" s="1005"/>
      <c r="N173" s="1005"/>
      <c r="O173" s="1005"/>
      <c r="P173" s="993"/>
    </row>
    <row r="174" spans="1:16">
      <c r="B174" s="1060"/>
      <c r="C174" s="35"/>
      <c r="D174" s="992" t="s">
        <v>894</v>
      </c>
      <c r="E174" s="1005"/>
      <c r="F174" s="1005"/>
      <c r="G174" s="1005"/>
      <c r="H174" s="993"/>
      <c r="I174" s="1048" t="s">
        <v>895</v>
      </c>
      <c r="J174" s="1048" t="s">
        <v>896</v>
      </c>
      <c r="K174" s="1065" t="s">
        <v>897</v>
      </c>
      <c r="L174" s="1000" t="s">
        <v>815</v>
      </c>
      <c r="M174" s="1000" t="s">
        <v>814</v>
      </c>
      <c r="N174" s="1067" t="s">
        <v>406</v>
      </c>
      <c r="O174" s="1068"/>
      <c r="P174" s="1069"/>
    </row>
    <row r="175" spans="1:16" ht="39.6">
      <c r="B175" s="1061"/>
      <c r="C175" s="35"/>
      <c r="D175" s="554" t="s">
        <v>806</v>
      </c>
      <c r="E175" s="554" t="s">
        <v>807</v>
      </c>
      <c r="F175" s="554" t="s">
        <v>808</v>
      </c>
      <c r="G175" s="554" t="s">
        <v>809</v>
      </c>
      <c r="H175" s="411" t="s">
        <v>810</v>
      </c>
      <c r="I175" s="1050"/>
      <c r="J175" s="1050"/>
      <c r="K175" s="1066"/>
      <c r="L175" s="1061"/>
      <c r="M175" s="1061"/>
      <c r="N175" s="555"/>
      <c r="O175" s="34" t="s">
        <v>898</v>
      </c>
      <c r="P175" s="34" t="s">
        <v>814</v>
      </c>
    </row>
    <row r="176" spans="1:16">
      <c r="A176" s="552">
        <v>1</v>
      </c>
      <c r="B176" s="540" t="s">
        <v>818</v>
      </c>
      <c r="C176" s="664">
        <v>175.18494641444556</v>
      </c>
      <c r="D176" s="664">
        <v>85.657296290000005</v>
      </c>
      <c r="E176" s="664">
        <v>71.816468939999993</v>
      </c>
      <c r="F176" s="664">
        <v>5.2629473300000003</v>
      </c>
      <c r="G176" s="664">
        <v>12.40683425444556</v>
      </c>
      <c r="H176" s="664">
        <v>0</v>
      </c>
      <c r="I176" s="664">
        <v>0</v>
      </c>
      <c r="J176" s="664">
        <v>52.449767724445557</v>
      </c>
      <c r="K176" s="664">
        <v>122.69377909000001</v>
      </c>
      <c r="L176" s="664">
        <v>31.947555704445559</v>
      </c>
      <c r="M176" s="664">
        <v>10.346632119999999</v>
      </c>
      <c r="N176" s="664">
        <v>-9.3662311799999998</v>
      </c>
      <c r="O176" s="664">
        <v>-1.7809783899999998</v>
      </c>
      <c r="P176" s="664">
        <v>-6.6544034299999995</v>
      </c>
    </row>
    <row r="177" spans="1:16">
      <c r="A177" s="552">
        <v>2</v>
      </c>
      <c r="B177" s="540" t="s">
        <v>819</v>
      </c>
      <c r="C177" s="664">
        <v>7.6873800599999997</v>
      </c>
      <c r="D177" s="664">
        <v>3.2720117599999998</v>
      </c>
      <c r="E177" s="664">
        <v>4.0543464399999998</v>
      </c>
      <c r="F177" s="664">
        <v>0.24554860000000001</v>
      </c>
      <c r="G177" s="664">
        <v>0.11547325999999999</v>
      </c>
      <c r="H177" s="664">
        <v>0</v>
      </c>
      <c r="I177" s="664">
        <v>0</v>
      </c>
      <c r="J177" s="664">
        <v>3.3918925400000002</v>
      </c>
      <c r="K177" s="664">
        <v>4.2954875199999991</v>
      </c>
      <c r="L177" s="664">
        <v>2.1301757100000001</v>
      </c>
      <c r="M177" s="664">
        <v>9.4496210000000011E-2</v>
      </c>
      <c r="N177" s="664">
        <v>-0.1439195400000001</v>
      </c>
      <c r="O177" s="664">
        <v>-8.4345890000000104E-2</v>
      </c>
      <c r="P177" s="664">
        <v>-2.6871529999999998E-2</v>
      </c>
    </row>
    <row r="178" spans="1:16">
      <c r="A178" s="552">
        <v>3</v>
      </c>
      <c r="B178" s="540" t="s">
        <v>820</v>
      </c>
      <c r="C178" s="664">
        <v>1218.1474910064037</v>
      </c>
      <c r="D178" s="664">
        <v>833.04191921810616</v>
      </c>
      <c r="E178" s="664">
        <v>238.80240828999999</v>
      </c>
      <c r="F178" s="664">
        <v>48.568285359999997</v>
      </c>
      <c r="G178" s="664">
        <v>77.207767523185467</v>
      </c>
      <c r="H178" s="664">
        <v>0</v>
      </c>
      <c r="I178" s="664">
        <v>0</v>
      </c>
      <c r="J178" s="664">
        <v>337.36828325254589</v>
      </c>
      <c r="K178" s="664">
        <v>860.25209713874574</v>
      </c>
      <c r="L178" s="664">
        <v>248.52975642450991</v>
      </c>
      <c r="M178" s="664">
        <v>35.629101165377762</v>
      </c>
      <c r="N178" s="664">
        <v>-31.629449609999998</v>
      </c>
      <c r="O178" s="664">
        <v>-11.255822310000001</v>
      </c>
      <c r="P178" s="664">
        <v>-17.431707670000002</v>
      </c>
    </row>
    <row r="179" spans="1:16">
      <c r="A179" s="552">
        <v>4</v>
      </c>
      <c r="B179" s="540" t="s">
        <v>821</v>
      </c>
      <c r="C179" s="664">
        <v>470.10474610882403</v>
      </c>
      <c r="D179" s="664">
        <v>371.54786281989698</v>
      </c>
      <c r="E179" s="664">
        <v>75.595095760000007</v>
      </c>
      <c r="F179" s="664">
        <v>19.235676170000001</v>
      </c>
      <c r="G179" s="664">
        <v>0.75853769892700007</v>
      </c>
      <c r="H179" s="664">
        <v>0</v>
      </c>
      <c r="I179" s="664">
        <v>0</v>
      </c>
      <c r="J179" s="664">
        <v>28.502841649999997</v>
      </c>
      <c r="K179" s="664">
        <v>438.63433079882401</v>
      </c>
      <c r="L179" s="664">
        <v>178.648238948944</v>
      </c>
      <c r="M179" s="664">
        <v>0.74979947999999996</v>
      </c>
      <c r="N179" s="664">
        <v>-3.8243351099999998</v>
      </c>
      <c r="O179" s="664">
        <v>-2.3398095800000003</v>
      </c>
      <c r="P179" s="664">
        <v>-0.62278890000000009</v>
      </c>
    </row>
    <row r="180" spans="1:16">
      <c r="A180" s="552">
        <v>5</v>
      </c>
      <c r="B180" s="540" t="s">
        <v>822</v>
      </c>
      <c r="C180" s="664">
        <v>142.182219373799</v>
      </c>
      <c r="D180" s="664">
        <v>36.598416390000004</v>
      </c>
      <c r="E180" s="664">
        <v>14.584375470000001</v>
      </c>
      <c r="F180" s="664">
        <v>2.5958214399999999</v>
      </c>
      <c r="G180" s="664">
        <v>88.403606073798997</v>
      </c>
      <c r="H180" s="664">
        <v>0</v>
      </c>
      <c r="I180" s="664">
        <v>0</v>
      </c>
      <c r="J180" s="664">
        <v>9.0134965299999994</v>
      </c>
      <c r="K180" s="664">
        <v>133.168722843799</v>
      </c>
      <c r="L180" s="664">
        <v>5.2991341700000003</v>
      </c>
      <c r="M180" s="664">
        <v>0.58782415379899999</v>
      </c>
      <c r="N180" s="664">
        <v>-1.6292731699999992</v>
      </c>
      <c r="O180" s="664">
        <v>-1.02732242</v>
      </c>
      <c r="P180" s="664">
        <v>-0.48581798999999998</v>
      </c>
    </row>
    <row r="181" spans="1:16">
      <c r="A181" s="552">
        <v>6</v>
      </c>
      <c r="B181" s="540" t="s">
        <v>823</v>
      </c>
      <c r="C181" s="664">
        <v>390.56443754467386</v>
      </c>
      <c r="D181" s="664">
        <v>285.25998188947983</v>
      </c>
      <c r="E181" s="664">
        <v>37.117420650391402</v>
      </c>
      <c r="F181" s="664">
        <v>15.790068199999999</v>
      </c>
      <c r="G181" s="664">
        <v>25.701765544802644</v>
      </c>
      <c r="H181" s="664">
        <v>0</v>
      </c>
      <c r="I181" s="664">
        <v>0</v>
      </c>
      <c r="J181" s="664">
        <v>60.942774189368102</v>
      </c>
      <c r="K181" s="664">
        <v>302.92646209530574</v>
      </c>
      <c r="L181" s="664">
        <v>57.661723176036006</v>
      </c>
      <c r="M181" s="664">
        <v>23.866232339166501</v>
      </c>
      <c r="N181" s="664">
        <v>-20.057638440000002</v>
      </c>
      <c r="O181" s="664">
        <v>-3.6862967000000002</v>
      </c>
      <c r="P181" s="664">
        <v>-14.548897550000001</v>
      </c>
    </row>
    <row r="182" spans="1:16">
      <c r="A182" s="552">
        <v>7</v>
      </c>
      <c r="B182" s="540" t="s">
        <v>824</v>
      </c>
      <c r="C182" s="664">
        <v>889.48692089203928</v>
      </c>
      <c r="D182" s="664">
        <v>570.23059424466203</v>
      </c>
      <c r="E182" s="664">
        <v>175.62134880000002</v>
      </c>
      <c r="F182" s="664">
        <v>49.560367939999999</v>
      </c>
      <c r="G182" s="664">
        <v>56.391528680539231</v>
      </c>
      <c r="H182" s="664">
        <v>0</v>
      </c>
      <c r="I182" s="664">
        <v>0</v>
      </c>
      <c r="J182" s="664">
        <v>178.49443565297591</v>
      </c>
      <c r="K182" s="664">
        <v>673.3094040122254</v>
      </c>
      <c r="L182" s="664">
        <v>199.97789923729189</v>
      </c>
      <c r="M182" s="664">
        <v>36.821364362171465</v>
      </c>
      <c r="N182" s="664">
        <v>-34.157082490000001</v>
      </c>
      <c r="O182" s="664">
        <v>-12.09981595</v>
      </c>
      <c r="P182" s="664">
        <v>-20.24704311</v>
      </c>
    </row>
    <row r="183" spans="1:16">
      <c r="A183" s="552">
        <v>8</v>
      </c>
      <c r="B183" s="540" t="s">
        <v>825</v>
      </c>
      <c r="C183" s="664">
        <v>781.40230488972634</v>
      </c>
      <c r="D183" s="664">
        <v>237.208044250027</v>
      </c>
      <c r="E183" s="664">
        <v>346.28829476998101</v>
      </c>
      <c r="F183" s="664">
        <v>146.22457813999998</v>
      </c>
      <c r="G183" s="664">
        <v>45.690216729688252</v>
      </c>
      <c r="H183" s="664">
        <v>0</v>
      </c>
      <c r="I183" s="664">
        <v>0</v>
      </c>
      <c r="J183" s="664">
        <v>78.012317858451539</v>
      </c>
      <c r="K183" s="664">
        <v>697.39881603124479</v>
      </c>
      <c r="L183" s="664">
        <v>44.161763550549523</v>
      </c>
      <c r="M183" s="664">
        <v>8.1097821075424807</v>
      </c>
      <c r="N183" s="664">
        <v>-7.0191130900000047</v>
      </c>
      <c r="O183" s="664">
        <v>-2.0132450400000002</v>
      </c>
      <c r="P183" s="664">
        <v>-3.21182861</v>
      </c>
    </row>
    <row r="184" spans="1:16">
      <c r="A184" s="552">
        <v>9</v>
      </c>
      <c r="B184" s="540" t="s">
        <v>826</v>
      </c>
      <c r="C184" s="664">
        <v>1508.7919906636937</v>
      </c>
      <c r="D184" s="664">
        <v>982.44357532688798</v>
      </c>
      <c r="E184" s="664">
        <v>396.16751483092202</v>
      </c>
      <c r="F184" s="664">
        <v>48.752386080000001</v>
      </c>
      <c r="G184" s="664">
        <v>37.381319445883705</v>
      </c>
      <c r="H184" s="664">
        <v>0</v>
      </c>
      <c r="I184" s="664">
        <v>0</v>
      </c>
      <c r="J184" s="664">
        <v>97.980087650000002</v>
      </c>
      <c r="K184" s="664">
        <v>1366.7647080336938</v>
      </c>
      <c r="L184" s="664">
        <v>545.31922350588366</v>
      </c>
      <c r="M184" s="664">
        <v>13.33408936</v>
      </c>
      <c r="N184" s="664">
        <v>-49.379866909999997</v>
      </c>
      <c r="O184" s="664">
        <v>-23.575578100000001</v>
      </c>
      <c r="P184" s="664">
        <v>-5.2368309100000001</v>
      </c>
    </row>
    <row r="185" spans="1:16">
      <c r="A185" s="552">
        <v>10</v>
      </c>
      <c r="B185" s="540" t="s">
        <v>899</v>
      </c>
      <c r="C185" s="664">
        <v>10720.818999848054</v>
      </c>
      <c r="D185" s="664">
        <v>194.57348887290848</v>
      </c>
      <c r="E185" s="664">
        <v>478.77558529289166</v>
      </c>
      <c r="F185" s="664">
        <v>2369.6400700612808</v>
      </c>
      <c r="G185" s="664">
        <v>7586.3955677256236</v>
      </c>
      <c r="H185" s="664">
        <v>0</v>
      </c>
      <c r="I185" s="664">
        <v>0</v>
      </c>
      <c r="J185" s="664">
        <v>2110.8455855741354</v>
      </c>
      <c r="K185" s="664">
        <v>8518.5391263785677</v>
      </c>
      <c r="L185" s="664">
        <v>288.40027485940993</v>
      </c>
      <c r="M185" s="664">
        <v>145.18295821422657</v>
      </c>
      <c r="N185" s="664">
        <v>-97.094315999777308</v>
      </c>
      <c r="O185" s="664">
        <v>-20.649515962445374</v>
      </c>
      <c r="P185" s="664">
        <v>-65.84817860202061</v>
      </c>
    </row>
    <row r="186" spans="1:16">
      <c r="A186" s="552">
        <v>11</v>
      </c>
      <c r="B186" s="540" t="s">
        <v>900</v>
      </c>
      <c r="C186" s="664">
        <v>2682.9673609596343</v>
      </c>
      <c r="D186" s="664">
        <v>1621.2208494872709</v>
      </c>
      <c r="E186" s="664">
        <v>759.97752964737947</v>
      </c>
      <c r="F186" s="664">
        <v>150.34572372428801</v>
      </c>
      <c r="G186" s="664">
        <v>104.00207943808196</v>
      </c>
      <c r="H186" s="664">
        <v>0</v>
      </c>
      <c r="I186" s="664">
        <v>0</v>
      </c>
      <c r="J186" s="664">
        <v>464.38581879108892</v>
      </c>
      <c r="K186" s="664">
        <v>2171.1603635059314</v>
      </c>
      <c r="L186" s="664">
        <v>763.11952914028029</v>
      </c>
      <c r="M186" s="664">
        <v>57.033658798302014</v>
      </c>
      <c r="N186" s="664">
        <v>-79.428402568683694</v>
      </c>
      <c r="O186" s="664">
        <v>-37.34795709580272</v>
      </c>
      <c r="P186" s="664">
        <v>-18.029779310441533</v>
      </c>
    </row>
    <row r="187" spans="1:16">
      <c r="A187" s="552">
        <v>12</v>
      </c>
      <c r="B187" s="540" t="s">
        <v>901</v>
      </c>
      <c r="C187" s="664">
        <v>0</v>
      </c>
      <c r="D187" s="664">
        <v>0</v>
      </c>
      <c r="E187" s="664">
        <v>0</v>
      </c>
      <c r="F187" s="664">
        <v>0</v>
      </c>
      <c r="G187" s="664">
        <v>0</v>
      </c>
      <c r="H187" s="664">
        <v>0</v>
      </c>
      <c r="I187" s="664">
        <v>0</v>
      </c>
      <c r="J187" s="664">
        <v>0</v>
      </c>
      <c r="K187" s="664">
        <v>0</v>
      </c>
      <c r="L187" s="664">
        <v>0</v>
      </c>
      <c r="M187" s="664">
        <v>0</v>
      </c>
      <c r="N187" s="664">
        <v>0</v>
      </c>
      <c r="O187" s="664">
        <v>0</v>
      </c>
      <c r="P187" s="664">
        <v>0</v>
      </c>
    </row>
    <row r="188" spans="1:16">
      <c r="A188" s="552">
        <v>13</v>
      </c>
      <c r="B188" s="540" t="s">
        <v>902</v>
      </c>
      <c r="C188" s="664">
        <v>533.74671642409976</v>
      </c>
      <c r="D188" s="664">
        <v>311.74833434043995</v>
      </c>
      <c r="E188" s="664">
        <v>153.24452418000001</v>
      </c>
      <c r="F188" s="664">
        <v>52.49827148</v>
      </c>
      <c r="G188" s="664">
        <v>11.667469220413061</v>
      </c>
      <c r="H188" s="664">
        <v>0</v>
      </c>
      <c r="I188" s="664">
        <v>0</v>
      </c>
      <c r="J188" s="664">
        <v>94.519854396437182</v>
      </c>
      <c r="K188" s="664">
        <v>434.63874482441588</v>
      </c>
      <c r="L188" s="664">
        <v>142.89647400381983</v>
      </c>
      <c r="M188" s="664">
        <v>7.4351803021072502</v>
      </c>
      <c r="N188" s="664">
        <v>-17.089258170000001</v>
      </c>
      <c r="O188" s="664">
        <v>-10.59888874</v>
      </c>
      <c r="P188" s="664">
        <v>-4.8709491799999993</v>
      </c>
    </row>
    <row r="190" spans="1:16">
      <c r="P190" s="43" t="s">
        <v>993</v>
      </c>
    </row>
    <row r="191" spans="1:16">
      <c r="B191" s="552" t="s">
        <v>58</v>
      </c>
      <c r="C191" s="553" t="s">
        <v>57</v>
      </c>
      <c r="D191" s="553" t="s">
        <v>56</v>
      </c>
      <c r="E191" s="553" t="s">
        <v>59</v>
      </c>
      <c r="F191" s="553" t="s">
        <v>60</v>
      </c>
      <c r="G191" s="553" t="s">
        <v>107</v>
      </c>
      <c r="H191" s="553" t="s">
        <v>108</v>
      </c>
      <c r="I191" s="553" t="s">
        <v>109</v>
      </c>
      <c r="J191" s="553" t="s">
        <v>196</v>
      </c>
      <c r="K191" s="553" t="s">
        <v>197</v>
      </c>
      <c r="L191" s="553" t="s">
        <v>198</v>
      </c>
      <c r="M191" s="365" t="s">
        <v>199</v>
      </c>
      <c r="N191" s="365" t="s">
        <v>200</v>
      </c>
      <c r="O191" s="365" t="s">
        <v>403</v>
      </c>
      <c r="P191" s="365" t="s">
        <v>891</v>
      </c>
    </row>
    <row r="192" spans="1:16">
      <c r="B192" s="1000" t="s">
        <v>1420</v>
      </c>
      <c r="C192" s="1062" t="s">
        <v>802</v>
      </c>
      <c r="D192" s="1063"/>
      <c r="E192" s="1063"/>
      <c r="F192" s="1063"/>
      <c r="G192" s="1063"/>
      <c r="H192" s="1063"/>
      <c r="I192" s="1063"/>
      <c r="J192" s="1063"/>
      <c r="K192" s="1063"/>
      <c r="L192" s="1063"/>
      <c r="M192" s="1063"/>
      <c r="N192" s="1063"/>
      <c r="O192" s="1063"/>
      <c r="P192" s="1064"/>
    </row>
    <row r="193" spans="1:16">
      <c r="B193" s="1060"/>
      <c r="C193" s="35"/>
      <c r="D193" s="992" t="s">
        <v>893</v>
      </c>
      <c r="E193" s="1005"/>
      <c r="F193" s="1005"/>
      <c r="G193" s="1005"/>
      <c r="H193" s="1005"/>
      <c r="I193" s="1005"/>
      <c r="J193" s="1005"/>
      <c r="K193" s="1005"/>
      <c r="L193" s="1005"/>
      <c r="M193" s="1005"/>
      <c r="N193" s="1005"/>
      <c r="O193" s="1005"/>
      <c r="P193" s="993"/>
    </row>
    <row r="194" spans="1:16">
      <c r="B194" s="1060"/>
      <c r="C194" s="35"/>
      <c r="D194" s="992" t="s">
        <v>894</v>
      </c>
      <c r="E194" s="1005"/>
      <c r="F194" s="1005"/>
      <c r="G194" s="1005"/>
      <c r="H194" s="993"/>
      <c r="I194" s="1048" t="s">
        <v>895</v>
      </c>
      <c r="J194" s="1048" t="s">
        <v>896</v>
      </c>
      <c r="K194" s="1065" t="s">
        <v>897</v>
      </c>
      <c r="L194" s="1000" t="s">
        <v>815</v>
      </c>
      <c r="M194" s="1000" t="s">
        <v>814</v>
      </c>
      <c r="N194" s="1067" t="s">
        <v>406</v>
      </c>
      <c r="O194" s="1068"/>
      <c r="P194" s="1069"/>
    </row>
    <row r="195" spans="1:16" ht="39.6">
      <c r="B195" s="1061"/>
      <c r="C195" s="35"/>
      <c r="D195" s="554" t="s">
        <v>806</v>
      </c>
      <c r="E195" s="554" t="s">
        <v>807</v>
      </c>
      <c r="F195" s="554" t="s">
        <v>808</v>
      </c>
      <c r="G195" s="554" t="s">
        <v>809</v>
      </c>
      <c r="H195" s="411" t="s">
        <v>810</v>
      </c>
      <c r="I195" s="1050"/>
      <c r="J195" s="1050"/>
      <c r="K195" s="1066"/>
      <c r="L195" s="1061"/>
      <c r="M195" s="1061"/>
      <c r="N195" s="555"/>
      <c r="O195" s="34" t="s">
        <v>898</v>
      </c>
      <c r="P195" s="34" t="s">
        <v>814</v>
      </c>
    </row>
    <row r="196" spans="1:16">
      <c r="A196" s="552">
        <v>1</v>
      </c>
      <c r="B196" s="540" t="s">
        <v>818</v>
      </c>
      <c r="C196" s="664">
        <v>42.449296639320401</v>
      </c>
      <c r="D196" s="664">
        <v>1.2548870798605598</v>
      </c>
      <c r="E196" s="664">
        <v>6.2459258742351196</v>
      </c>
      <c r="F196" s="664">
        <v>0.14384495999999999</v>
      </c>
      <c r="G196" s="664">
        <v>0.12576420917535999</v>
      </c>
      <c r="H196" s="664">
        <v>0</v>
      </c>
      <c r="I196" s="664">
        <v>0</v>
      </c>
      <c r="J196" s="664">
        <v>0</v>
      </c>
      <c r="K196" s="664">
        <v>7.7704221232710395</v>
      </c>
      <c r="L196" s="664">
        <v>0.301553788278</v>
      </c>
      <c r="M196" s="664">
        <v>0.38741757129792004</v>
      </c>
      <c r="N196" s="664">
        <v>-0.60636838000000004</v>
      </c>
      <c r="O196" s="664">
        <v>-3.2164470000000001E-2</v>
      </c>
      <c r="P196" s="664">
        <v>-0.33331922999999997</v>
      </c>
    </row>
    <row r="197" spans="1:16">
      <c r="A197" s="552">
        <v>2</v>
      </c>
      <c r="B197" s="540" t="s">
        <v>819</v>
      </c>
      <c r="C197" s="664">
        <v>49.721221748487494</v>
      </c>
      <c r="D197" s="664">
        <v>1.5571874931940799</v>
      </c>
      <c r="E197" s="664">
        <v>0</v>
      </c>
      <c r="F197" s="664">
        <v>0</v>
      </c>
      <c r="G197" s="664">
        <v>0</v>
      </c>
      <c r="H197" s="664">
        <v>0</v>
      </c>
      <c r="I197" s="664">
        <v>0</v>
      </c>
      <c r="J197" s="664">
        <v>0</v>
      </c>
      <c r="K197" s="664">
        <v>1.5571874931940799</v>
      </c>
      <c r="L197" s="664">
        <v>6.3621190563360006E-2</v>
      </c>
      <c r="M197" s="664">
        <v>0</v>
      </c>
      <c r="N197" s="664">
        <v>-1.1440210000000199E-2</v>
      </c>
      <c r="O197" s="664">
        <v>-1.7629399999999999E-3</v>
      </c>
      <c r="P197" s="664">
        <v>0</v>
      </c>
    </row>
    <row r="198" spans="1:16">
      <c r="A198" s="552">
        <v>3</v>
      </c>
      <c r="B198" s="540" t="s">
        <v>820</v>
      </c>
      <c r="C198" s="664">
        <v>4175.6573156294289</v>
      </c>
      <c r="D198" s="664">
        <v>61.539658588727818</v>
      </c>
      <c r="E198" s="664">
        <v>21.888377900709479</v>
      </c>
      <c r="F198" s="664">
        <v>1.85238444</v>
      </c>
      <c r="G198" s="664">
        <v>1.0799600360188801</v>
      </c>
      <c r="H198" s="664">
        <v>0</v>
      </c>
      <c r="I198" s="664">
        <v>0</v>
      </c>
      <c r="J198" s="664">
        <v>0</v>
      </c>
      <c r="K198" s="664">
        <v>86.360380965456173</v>
      </c>
      <c r="L198" s="664">
        <v>17.806494660537322</v>
      </c>
      <c r="M198" s="664">
        <v>2.5928727782828798</v>
      </c>
      <c r="N198" s="664">
        <v>-3.91532693</v>
      </c>
      <c r="O198" s="664">
        <v>-1.6919204999999999</v>
      </c>
      <c r="P198" s="664">
        <v>-1.2862019299999998</v>
      </c>
    </row>
    <row r="199" spans="1:16">
      <c r="A199" s="552">
        <v>4</v>
      </c>
      <c r="B199" s="540" t="s">
        <v>821</v>
      </c>
      <c r="C199" s="664">
        <v>800.4412804093663</v>
      </c>
      <c r="D199" s="664">
        <v>11.972359064630561</v>
      </c>
      <c r="E199" s="664">
        <v>49.626187911104005</v>
      </c>
      <c r="F199" s="664">
        <v>37.189049066477097</v>
      </c>
      <c r="G199" s="664">
        <v>0</v>
      </c>
      <c r="H199" s="664">
        <v>0</v>
      </c>
      <c r="I199" s="664">
        <v>0</v>
      </c>
      <c r="J199" s="664">
        <v>0</v>
      </c>
      <c r="K199" s="664">
        <v>98.787596042211661</v>
      </c>
      <c r="L199" s="664">
        <v>26.770181618566841</v>
      </c>
      <c r="M199" s="664">
        <v>0</v>
      </c>
      <c r="N199" s="664">
        <v>-6.0768620000000002</v>
      </c>
      <c r="O199" s="664">
        <v>-3.8128377599999999</v>
      </c>
      <c r="P199" s="664">
        <v>0</v>
      </c>
    </row>
    <row r="200" spans="1:16">
      <c r="A200" s="552">
        <v>5</v>
      </c>
      <c r="B200" s="540" t="s">
        <v>822</v>
      </c>
      <c r="C200" s="664">
        <v>41.526670021573544</v>
      </c>
      <c r="D200" s="664">
        <v>2.6252893391286398</v>
      </c>
      <c r="E200" s="664">
        <v>0.96225377235592002</v>
      </c>
      <c r="F200" s="664">
        <v>0</v>
      </c>
      <c r="G200" s="664">
        <v>4.2448505010960001E-2</v>
      </c>
      <c r="H200" s="664">
        <v>0</v>
      </c>
      <c r="I200" s="664">
        <v>0</v>
      </c>
      <c r="J200" s="664">
        <v>0</v>
      </c>
      <c r="K200" s="664">
        <v>3.6299916164955199</v>
      </c>
      <c r="L200" s="664">
        <v>0.22258462288800002</v>
      </c>
      <c r="M200" s="664">
        <v>4.2407592971280002E-2</v>
      </c>
      <c r="N200" s="664">
        <v>-7.8462500000000004E-2</v>
      </c>
      <c r="O200" s="664">
        <v>-9.8002300000000001E-3</v>
      </c>
      <c r="P200" s="664">
        <v>-4.2407599999999997E-2</v>
      </c>
    </row>
    <row r="201" spans="1:16">
      <c r="A201" s="552">
        <v>6</v>
      </c>
      <c r="B201" s="540" t="s">
        <v>823</v>
      </c>
      <c r="C201" s="664">
        <v>497.79552891751814</v>
      </c>
      <c r="D201" s="664">
        <v>44.010247461610895</v>
      </c>
      <c r="E201" s="664">
        <v>11.1191752269176</v>
      </c>
      <c r="F201" s="664">
        <v>1.43987523003024</v>
      </c>
      <c r="G201" s="664">
        <v>1.4273844354074399</v>
      </c>
      <c r="H201" s="664">
        <v>0</v>
      </c>
      <c r="I201" s="664">
        <v>0</v>
      </c>
      <c r="J201" s="664">
        <v>0</v>
      </c>
      <c r="K201" s="664">
        <v>57.996682353966179</v>
      </c>
      <c r="L201" s="664">
        <v>26.32940439102596</v>
      </c>
      <c r="M201" s="664">
        <v>1.0923791179965598</v>
      </c>
      <c r="N201" s="664">
        <v>-3.6920096499999997</v>
      </c>
      <c r="O201" s="664">
        <v>-2.0482401000000001</v>
      </c>
      <c r="P201" s="664">
        <v>-0.67243361999999995</v>
      </c>
    </row>
    <row r="202" spans="1:16">
      <c r="A202" s="552">
        <v>7</v>
      </c>
      <c r="B202" s="540" t="s">
        <v>824</v>
      </c>
      <c r="C202" s="664">
        <v>2146.0472736841916</v>
      </c>
      <c r="D202" s="664">
        <v>136.0023300668426</v>
      </c>
      <c r="E202" s="664">
        <v>44.459134528257081</v>
      </c>
      <c r="F202" s="664">
        <v>3.0137574933434399</v>
      </c>
      <c r="G202" s="664">
        <v>2.36103899621944</v>
      </c>
      <c r="H202" s="664">
        <v>0</v>
      </c>
      <c r="I202" s="664">
        <v>0</v>
      </c>
      <c r="J202" s="664">
        <v>0</v>
      </c>
      <c r="K202" s="664">
        <v>185.8362610846626</v>
      </c>
      <c r="L202" s="664">
        <v>39.121029677881822</v>
      </c>
      <c r="M202" s="664">
        <v>5.1257278708445595</v>
      </c>
      <c r="N202" s="664">
        <v>-10.05499828</v>
      </c>
      <c r="O202" s="664">
        <v>-3.4134715</v>
      </c>
      <c r="P202" s="664">
        <v>-4.1566935100000002</v>
      </c>
    </row>
    <row r="203" spans="1:16">
      <c r="A203" s="552">
        <v>8</v>
      </c>
      <c r="B203" s="540" t="s">
        <v>825</v>
      </c>
      <c r="C203" s="664">
        <v>465.98178549377792</v>
      </c>
      <c r="D203" s="664">
        <v>23.319670080987041</v>
      </c>
      <c r="E203" s="664">
        <v>7.5185635434824798</v>
      </c>
      <c r="F203" s="664">
        <v>0</v>
      </c>
      <c r="G203" s="664">
        <v>0.39454466106840003</v>
      </c>
      <c r="H203" s="664">
        <v>0</v>
      </c>
      <c r="I203" s="664">
        <v>0</v>
      </c>
      <c r="J203" s="664">
        <v>0</v>
      </c>
      <c r="K203" s="664">
        <v>31.232778285537922</v>
      </c>
      <c r="L203" s="664">
        <v>3.4088356290963198</v>
      </c>
      <c r="M203" s="664">
        <v>1.68148775958168</v>
      </c>
      <c r="N203" s="664">
        <v>-1.7515784100000011</v>
      </c>
      <c r="O203" s="664">
        <v>-0.34350997</v>
      </c>
      <c r="P203" s="664">
        <v>-1.1630672</v>
      </c>
    </row>
    <row r="204" spans="1:16">
      <c r="A204" s="552">
        <v>9</v>
      </c>
      <c r="B204" s="540" t="s">
        <v>826</v>
      </c>
      <c r="C204" s="664">
        <v>2436.6439216836557</v>
      </c>
      <c r="D204" s="664">
        <v>7.4531953678315199</v>
      </c>
      <c r="E204" s="664">
        <v>24.82087879281444</v>
      </c>
      <c r="F204" s="664">
        <v>0</v>
      </c>
      <c r="G204" s="664">
        <v>5.0240212739999998E-3</v>
      </c>
      <c r="H204" s="664">
        <v>0</v>
      </c>
      <c r="I204" s="664">
        <v>0</v>
      </c>
      <c r="J204" s="664">
        <v>0</v>
      </c>
      <c r="K204" s="664">
        <v>32.279098181919956</v>
      </c>
      <c r="L204" s="664">
        <v>9.6362038605175204</v>
      </c>
      <c r="M204" s="664">
        <v>0.14053193161776001</v>
      </c>
      <c r="N204" s="664">
        <v>-1.9189596899999999</v>
      </c>
      <c r="O204" s="664">
        <v>-0.95735405000000007</v>
      </c>
      <c r="P204" s="664">
        <v>-4.1639550000000004E-2</v>
      </c>
    </row>
    <row r="205" spans="1:16">
      <c r="A205" s="552">
        <v>10</v>
      </c>
      <c r="B205" s="540" t="s">
        <v>899</v>
      </c>
      <c r="C205" s="664">
        <v>1135.5359812743272</v>
      </c>
      <c r="D205" s="664">
        <v>27.004233382286241</v>
      </c>
      <c r="E205" s="664">
        <v>48.137293379919385</v>
      </c>
      <c r="F205" s="664">
        <v>104.13813050078478</v>
      </c>
      <c r="G205" s="664">
        <v>85.208407759610736</v>
      </c>
      <c r="H205" s="664">
        <v>0</v>
      </c>
      <c r="I205" s="664">
        <v>0</v>
      </c>
      <c r="J205" s="664">
        <v>0</v>
      </c>
      <c r="K205" s="664">
        <v>264.48806502260118</v>
      </c>
      <c r="L205" s="664">
        <v>44.688105038144634</v>
      </c>
      <c r="M205" s="664">
        <v>4.8219051420730397</v>
      </c>
      <c r="N205" s="664">
        <v>-8.209069182292156</v>
      </c>
      <c r="O205" s="664">
        <v>-3.4077918692164042</v>
      </c>
      <c r="P205" s="664">
        <v>-2.9449598699999999</v>
      </c>
    </row>
    <row r="206" spans="1:16">
      <c r="A206" s="552">
        <v>11</v>
      </c>
      <c r="B206" s="540" t="s">
        <v>900</v>
      </c>
      <c r="C206" s="664">
        <v>3531.4528017213988</v>
      </c>
      <c r="D206" s="664">
        <v>124.07353690503935</v>
      </c>
      <c r="E206" s="664">
        <v>117.0659856791363</v>
      </c>
      <c r="F206" s="664">
        <v>11.668577464398053</v>
      </c>
      <c r="G206" s="664">
        <v>2.4335950212203059</v>
      </c>
      <c r="H206" s="664">
        <v>0</v>
      </c>
      <c r="I206" s="664">
        <v>0</v>
      </c>
      <c r="J206" s="664">
        <v>0</v>
      </c>
      <c r="K206" s="664">
        <v>255.24169506979399</v>
      </c>
      <c r="L206" s="664">
        <v>72.816151229861632</v>
      </c>
      <c r="M206" s="664">
        <v>5.4415630165504005</v>
      </c>
      <c r="N206" s="664">
        <v>-14.436141986075542</v>
      </c>
      <c r="O206" s="664">
        <v>-7.0464966291512932</v>
      </c>
      <c r="P206" s="664">
        <v>-3.0715242599999999</v>
      </c>
    </row>
    <row r="207" spans="1:16">
      <c r="A207" s="552">
        <v>12</v>
      </c>
      <c r="B207" s="540" t="s">
        <v>901</v>
      </c>
      <c r="C207" s="664">
        <v>0</v>
      </c>
      <c r="D207" s="664">
        <v>0</v>
      </c>
      <c r="E207" s="664">
        <v>0</v>
      </c>
      <c r="F207" s="664">
        <v>0</v>
      </c>
      <c r="G207" s="664">
        <v>0</v>
      </c>
      <c r="H207" s="664">
        <v>0</v>
      </c>
      <c r="I207" s="664">
        <v>0</v>
      </c>
      <c r="J207" s="664">
        <v>0</v>
      </c>
      <c r="K207" s="664">
        <v>0</v>
      </c>
      <c r="L207" s="664">
        <v>0</v>
      </c>
      <c r="M207" s="664">
        <v>0</v>
      </c>
      <c r="N207" s="664">
        <v>0</v>
      </c>
      <c r="O207" s="664">
        <v>0</v>
      </c>
      <c r="P207" s="664">
        <v>0</v>
      </c>
    </row>
    <row r="208" spans="1:16">
      <c r="A208" s="552">
        <v>13</v>
      </c>
      <c r="B208" s="540" t="s">
        <v>902</v>
      </c>
      <c r="C208" s="664">
        <v>3177.25005715419</v>
      </c>
      <c r="D208" s="664">
        <v>26.05314749446616</v>
      </c>
      <c r="E208" s="664">
        <v>37.970673867624996</v>
      </c>
      <c r="F208" s="664">
        <v>2.8986399005721597</v>
      </c>
      <c r="G208" s="664">
        <v>2.2215095195474399</v>
      </c>
      <c r="H208" s="664">
        <v>0</v>
      </c>
      <c r="I208" s="664">
        <v>0</v>
      </c>
      <c r="J208" s="664">
        <v>0</v>
      </c>
      <c r="K208" s="664">
        <v>69.143970782210772</v>
      </c>
      <c r="L208" s="664">
        <v>23.296400827454359</v>
      </c>
      <c r="M208" s="664">
        <v>0.36086436554551998</v>
      </c>
      <c r="N208" s="664">
        <v>-3.8733150200000002</v>
      </c>
      <c r="O208" s="664">
        <v>-2.5309329700000003</v>
      </c>
      <c r="P208" s="664">
        <v>-0.21628760999999999</v>
      </c>
    </row>
  </sheetData>
  <mergeCells count="100">
    <mergeCell ref="B7:B10"/>
    <mergeCell ref="C7:P7"/>
    <mergeCell ref="D8:P8"/>
    <mergeCell ref="D9:H9"/>
    <mergeCell ref="I9:I10"/>
    <mergeCell ref="J9:J10"/>
    <mergeCell ref="K9:K10"/>
    <mergeCell ref="L9:L10"/>
    <mergeCell ref="M9:M10"/>
    <mergeCell ref="N9:P9"/>
    <mergeCell ref="B32:B35"/>
    <mergeCell ref="C32:P32"/>
    <mergeCell ref="D33:P33"/>
    <mergeCell ref="D34:H34"/>
    <mergeCell ref="I34:I35"/>
    <mergeCell ref="J34:J35"/>
    <mergeCell ref="K34:K35"/>
    <mergeCell ref="L34:L35"/>
    <mergeCell ref="M34:M35"/>
    <mergeCell ref="N34:P34"/>
    <mergeCell ref="B52:B55"/>
    <mergeCell ref="C52:P52"/>
    <mergeCell ref="D53:P53"/>
    <mergeCell ref="D54:H54"/>
    <mergeCell ref="I54:I55"/>
    <mergeCell ref="J54:J55"/>
    <mergeCell ref="K54:K55"/>
    <mergeCell ref="L54:L55"/>
    <mergeCell ref="M54:M55"/>
    <mergeCell ref="N54:P54"/>
    <mergeCell ref="B72:B75"/>
    <mergeCell ref="C72:P72"/>
    <mergeCell ref="D73:P73"/>
    <mergeCell ref="D74:H74"/>
    <mergeCell ref="I74:I75"/>
    <mergeCell ref="J74:J75"/>
    <mergeCell ref="K74:K75"/>
    <mergeCell ref="L74:L75"/>
    <mergeCell ref="M74:M75"/>
    <mergeCell ref="N74:P74"/>
    <mergeCell ref="B92:B95"/>
    <mergeCell ref="C92:P92"/>
    <mergeCell ref="D93:P93"/>
    <mergeCell ref="D94:H94"/>
    <mergeCell ref="I94:I95"/>
    <mergeCell ref="J94:J95"/>
    <mergeCell ref="K94:K95"/>
    <mergeCell ref="L94:L95"/>
    <mergeCell ref="M94:M95"/>
    <mergeCell ref="N94:P94"/>
    <mergeCell ref="B112:B115"/>
    <mergeCell ref="C112:P112"/>
    <mergeCell ref="D113:P113"/>
    <mergeCell ref="D114:H114"/>
    <mergeCell ref="I114:I115"/>
    <mergeCell ref="J114:J115"/>
    <mergeCell ref="K114:K115"/>
    <mergeCell ref="L114:L115"/>
    <mergeCell ref="M114:M115"/>
    <mergeCell ref="N114:P114"/>
    <mergeCell ref="B132:B135"/>
    <mergeCell ref="C132:P132"/>
    <mergeCell ref="D133:P133"/>
    <mergeCell ref="D134:H134"/>
    <mergeCell ref="I134:I135"/>
    <mergeCell ref="J134:J135"/>
    <mergeCell ref="K134:K135"/>
    <mergeCell ref="L134:L135"/>
    <mergeCell ref="M134:M135"/>
    <mergeCell ref="N134:P134"/>
    <mergeCell ref="B152:B155"/>
    <mergeCell ref="C152:P152"/>
    <mergeCell ref="D153:P153"/>
    <mergeCell ref="D154:H154"/>
    <mergeCell ref="I154:I155"/>
    <mergeCell ref="J154:J155"/>
    <mergeCell ref="K154:K155"/>
    <mergeCell ref="L154:L155"/>
    <mergeCell ref="M154:M155"/>
    <mergeCell ref="N154:P154"/>
    <mergeCell ref="B172:B175"/>
    <mergeCell ref="C172:P172"/>
    <mergeCell ref="D173:P173"/>
    <mergeCell ref="D174:H174"/>
    <mergeCell ref="I174:I175"/>
    <mergeCell ref="J174:J175"/>
    <mergeCell ref="K174:K175"/>
    <mergeCell ref="L174:L175"/>
    <mergeCell ref="M174:M175"/>
    <mergeCell ref="N174:P174"/>
    <mergeCell ref="B192:B195"/>
    <mergeCell ref="C192:P192"/>
    <mergeCell ref="D193:P193"/>
    <mergeCell ref="D194:H194"/>
    <mergeCell ref="I194:I195"/>
    <mergeCell ref="J194:J195"/>
    <mergeCell ref="K194:K195"/>
    <mergeCell ref="L194:L195"/>
    <mergeCell ref="M194:M195"/>
    <mergeCell ref="N194:P194"/>
  </mergeCells>
  <conditionalFormatting sqref="C27:G27 I27:P27">
    <cfRule type="cellIs" dxfId="4" priority="3" operator="equal">
      <formula>"NOK"</formula>
    </cfRule>
    <cfRule type="cellIs" dxfId="3" priority="4" operator="equal">
      <formula>"OK"</formula>
    </cfRule>
  </conditionalFormatting>
  <conditionalFormatting sqref="C28:G28 I28:P28">
    <cfRule type="cellIs" dxfId="2" priority="1" operator="equal">
      <formula>"NOK"</formula>
    </cfRule>
    <cfRule type="cellIs" dxfId="1" priority="2" operator="equal">
      <formula>"OK"</formula>
    </cfRule>
  </conditionalFormatting>
  <hyperlinks>
    <hyperlink ref="A1" location="Index!B5" display="&lt;- back" xr:uid="{E81EEDE1-1B02-4BC0-BF7F-D00D7CCC580C}"/>
  </hyperlinks>
  <pageMargins left="0.7" right="0.7" top="0.75" bottom="0.75" header="0.3" footer="0.3"/>
  <pageSetup paperSize="9"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E4A22-3674-4291-9E65-EF3C992213BC}">
  <dimension ref="A1:E10"/>
  <sheetViews>
    <sheetView zoomScaleNormal="100" workbookViewId="0"/>
  </sheetViews>
  <sheetFormatPr defaultColWidth="9.109375" defaultRowHeight="14.4"/>
  <cols>
    <col min="1" max="1" width="15.44140625" style="3" customWidth="1"/>
    <col min="2" max="2" width="24.5546875" style="3" bestFit="1" customWidth="1"/>
    <col min="3" max="3" width="25" style="3" bestFit="1" customWidth="1"/>
    <col min="4" max="4" width="57.44140625" style="3" bestFit="1" customWidth="1"/>
    <col min="5" max="6" width="31" style="3" bestFit="1" customWidth="1"/>
    <col min="7" max="16384" width="9.109375" style="3"/>
  </cols>
  <sheetData>
    <row r="1" spans="1:5">
      <c r="A1" s="38" t="s">
        <v>991</v>
      </c>
    </row>
    <row r="3" spans="1:5" ht="17.399999999999999">
      <c r="A3" s="83" t="s">
        <v>788</v>
      </c>
    </row>
    <row r="5" spans="1:5">
      <c r="E5" s="43"/>
    </row>
    <row r="6" spans="1:5">
      <c r="A6" s="25"/>
      <c r="B6" s="1070" t="s">
        <v>903</v>
      </c>
      <c r="C6" s="1071"/>
      <c r="D6" s="1072"/>
      <c r="E6" s="1073" t="s">
        <v>1370</v>
      </c>
    </row>
    <row r="7" spans="1:5">
      <c r="A7" s="25"/>
      <c r="B7" s="25" t="s">
        <v>904</v>
      </c>
      <c r="C7" s="25" t="s">
        <v>905</v>
      </c>
      <c r="D7" s="25" t="s">
        <v>906</v>
      </c>
      <c r="E7" s="1074"/>
    </row>
    <row r="8" spans="1:5">
      <c r="A8" s="25" t="s">
        <v>907</v>
      </c>
      <c r="B8" s="697">
        <v>7.6453659527850127E-3</v>
      </c>
      <c r="C8" s="697">
        <v>3.2492182569603871E-5</v>
      </c>
      <c r="D8" s="697">
        <v>7.6778581353546182E-3</v>
      </c>
      <c r="E8" s="697">
        <v>0.29586875743422164</v>
      </c>
    </row>
    <row r="9" spans="1:5">
      <c r="A9" s="25" t="s">
        <v>908</v>
      </c>
      <c r="B9" s="697">
        <v>1.1998497527666921E-2</v>
      </c>
      <c r="C9" s="697">
        <v>1.0383005324881361E-5</v>
      </c>
      <c r="D9" s="697">
        <v>1.2008880532991805E-2</v>
      </c>
      <c r="E9" s="697">
        <v>0.21550466521589165</v>
      </c>
    </row>
    <row r="10" spans="1:5">
      <c r="A10" s="556"/>
      <c r="B10" s="1075" t="s">
        <v>1371</v>
      </c>
      <c r="C10" s="1076"/>
      <c r="D10" s="1076"/>
      <c r="E10" s="1077"/>
    </row>
  </sheetData>
  <mergeCells count="3">
    <mergeCell ref="B6:D6"/>
    <mergeCell ref="E6:E7"/>
    <mergeCell ref="B10:E10"/>
  </mergeCells>
  <hyperlinks>
    <hyperlink ref="A1" location="Index!B5" display="&lt;- back" xr:uid="{4D9F1D3E-6EF3-4A52-AC62-15C19CAF9D90}"/>
  </hyperlinks>
  <pageMargins left="0.7" right="0.7" top="0.75" bottom="0.75" header="0.3" footer="0.3"/>
  <pageSetup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778DAA-910D-4809-8361-7FE59DADFE1D}">
  <dimension ref="A1:AA311"/>
  <sheetViews>
    <sheetView zoomScaleNormal="100" workbookViewId="0"/>
  </sheetViews>
  <sheetFormatPr defaultColWidth="8.88671875" defaultRowHeight="13.2"/>
  <cols>
    <col min="1" max="1" width="10.33203125" style="368" customWidth="1"/>
    <col min="2" max="2" width="60.5546875" style="557" customWidth="1"/>
    <col min="3" max="3" width="14.109375" style="557" customWidth="1"/>
    <col min="4" max="4" width="12.21875" style="557" bestFit="1" customWidth="1"/>
    <col min="5" max="5" width="11.33203125" style="557" customWidth="1"/>
    <col min="6" max="6" width="14.6640625" style="557" customWidth="1"/>
    <col min="7" max="7" width="13" style="557" customWidth="1"/>
    <col min="8" max="8" width="13.109375" style="557" customWidth="1"/>
    <col min="9" max="9" width="8.88671875" style="557"/>
    <col min="10" max="10" width="9.6640625" style="557" customWidth="1"/>
    <col min="11" max="11" width="12.88671875" style="557" customWidth="1"/>
    <col min="12" max="12" width="13" style="557" customWidth="1"/>
    <col min="13" max="13" width="11.33203125" style="557" customWidth="1"/>
    <col min="14" max="14" width="8.88671875" style="557"/>
    <col min="15" max="15" width="11" style="557" customWidth="1"/>
    <col min="16" max="16" width="13.33203125" style="557" customWidth="1"/>
    <col min="17" max="17" width="13" style="557" customWidth="1"/>
    <col min="18" max="18" width="11.109375" style="557" customWidth="1"/>
    <col min="19" max="19" width="8.88671875" style="557"/>
    <col min="20" max="20" width="12.109375" style="557" bestFit="1" customWidth="1"/>
    <col min="21" max="16384" width="8.88671875" style="557"/>
  </cols>
  <sheetData>
    <row r="1" spans="1:27">
      <c r="A1" s="38" t="s">
        <v>991</v>
      </c>
    </row>
    <row r="3" spans="1:27" ht="17.399999999999999">
      <c r="A3" s="83" t="s">
        <v>789</v>
      </c>
    </row>
    <row r="5" spans="1:27">
      <c r="R5" s="43" t="s">
        <v>993</v>
      </c>
    </row>
    <row r="6" spans="1:27" s="368" customFormat="1">
      <c r="B6" s="558"/>
      <c r="C6" s="559" t="s">
        <v>58</v>
      </c>
      <c r="D6" s="559" t="s">
        <v>57</v>
      </c>
      <c r="E6" s="559" t="s">
        <v>56</v>
      </c>
      <c r="F6" s="559" t="s">
        <v>59</v>
      </c>
      <c r="G6" s="559" t="s">
        <v>60</v>
      </c>
      <c r="H6" s="559" t="s">
        <v>107</v>
      </c>
      <c r="I6" s="559" t="s">
        <v>108</v>
      </c>
      <c r="J6" s="559" t="s">
        <v>109</v>
      </c>
      <c r="K6" s="559" t="s">
        <v>196</v>
      </c>
      <c r="L6" s="559" t="s">
        <v>197</v>
      </c>
      <c r="M6" s="559" t="s">
        <v>198</v>
      </c>
      <c r="N6" s="559" t="s">
        <v>199</v>
      </c>
      <c r="O6" s="559" t="s">
        <v>200</v>
      </c>
      <c r="P6" s="559" t="s">
        <v>403</v>
      </c>
      <c r="Q6" s="559" t="s">
        <v>404</v>
      </c>
      <c r="R6" s="559" t="s">
        <v>529</v>
      </c>
    </row>
    <row r="7" spans="1:27" ht="28.95" customHeight="1">
      <c r="A7" s="752"/>
      <c r="B7" s="753"/>
      <c r="C7" s="1078" t="str">
        <f>'Ref Date'!D2</f>
        <v>Jun 24</v>
      </c>
      <c r="D7" s="1079"/>
      <c r="E7" s="1079"/>
      <c r="F7" s="1079"/>
      <c r="G7" s="1079"/>
      <c r="H7" s="1079"/>
      <c r="I7" s="1079"/>
      <c r="J7" s="1079"/>
      <c r="K7" s="1079"/>
      <c r="L7" s="1079"/>
      <c r="M7" s="1079"/>
      <c r="N7" s="1079"/>
      <c r="O7" s="1079"/>
      <c r="P7" s="1079"/>
      <c r="Q7" s="1079"/>
      <c r="R7" s="1080"/>
    </row>
    <row r="8" spans="1:27" ht="14.4" customHeight="1">
      <c r="A8" s="754"/>
      <c r="B8" s="755"/>
      <c r="C8" s="1060" t="s">
        <v>909</v>
      </c>
      <c r="D8" s="1081" t="s">
        <v>910</v>
      </c>
      <c r="E8" s="1082"/>
      <c r="F8" s="1082"/>
      <c r="G8" s="1082"/>
      <c r="H8" s="1083"/>
      <c r="I8" s="1081" t="s">
        <v>911</v>
      </c>
      <c r="J8" s="1082"/>
      <c r="K8" s="1082"/>
      <c r="L8" s="1082"/>
      <c r="M8" s="1083"/>
      <c r="N8" s="1081" t="s">
        <v>912</v>
      </c>
      <c r="O8" s="1082"/>
      <c r="P8" s="1082"/>
      <c r="Q8" s="1082"/>
      <c r="R8" s="1083"/>
    </row>
    <row r="9" spans="1:27" ht="33.6" customHeight="1">
      <c r="A9" s="754"/>
      <c r="B9" s="755"/>
      <c r="C9" s="1060"/>
      <c r="D9" s="1084" t="s">
        <v>913</v>
      </c>
      <c r="E9" s="1085"/>
      <c r="F9" s="1085"/>
      <c r="G9" s="1085"/>
      <c r="H9" s="1086"/>
      <c r="I9" s="1084" t="s">
        <v>913</v>
      </c>
      <c r="J9" s="1085"/>
      <c r="K9" s="1085"/>
      <c r="L9" s="1085"/>
      <c r="M9" s="1086"/>
      <c r="N9" s="1084" t="s">
        <v>913</v>
      </c>
      <c r="O9" s="1085"/>
      <c r="P9" s="1085"/>
      <c r="Q9" s="1085"/>
      <c r="R9" s="1086"/>
    </row>
    <row r="10" spans="1:27" ht="33.6" customHeight="1">
      <c r="A10" s="754"/>
      <c r="B10" s="755"/>
      <c r="C10" s="1060"/>
      <c r="D10" s="560"/>
      <c r="E10" s="1084" t="s">
        <v>914</v>
      </c>
      <c r="F10" s="1085"/>
      <c r="G10" s="1085"/>
      <c r="H10" s="1086"/>
      <c r="I10" s="560"/>
      <c r="J10" s="1084" t="s">
        <v>914</v>
      </c>
      <c r="K10" s="1085"/>
      <c r="L10" s="1085"/>
      <c r="M10" s="1086"/>
      <c r="N10" s="560"/>
      <c r="O10" s="1084" t="s">
        <v>914</v>
      </c>
      <c r="P10" s="1085"/>
      <c r="Q10" s="1085"/>
      <c r="R10" s="1086"/>
    </row>
    <row r="11" spans="1:27" ht="39.6">
      <c r="A11" s="754"/>
      <c r="B11" s="755"/>
      <c r="C11" s="1060"/>
      <c r="D11" s="35"/>
      <c r="E11" s="35"/>
      <c r="F11" s="536" t="s">
        <v>915</v>
      </c>
      <c r="G11" s="536" t="s">
        <v>916</v>
      </c>
      <c r="H11" s="536" t="s">
        <v>917</v>
      </c>
      <c r="I11" s="35"/>
      <c r="J11" s="35"/>
      <c r="K11" s="536" t="s">
        <v>915</v>
      </c>
      <c r="L11" s="536" t="s">
        <v>918</v>
      </c>
      <c r="M11" s="536" t="s">
        <v>917</v>
      </c>
      <c r="N11" s="35"/>
      <c r="O11" s="35"/>
      <c r="P11" s="536" t="s">
        <v>915</v>
      </c>
      <c r="Q11" s="536" t="s">
        <v>919</v>
      </c>
      <c r="R11" s="536" t="s">
        <v>917</v>
      </c>
    </row>
    <row r="12" spans="1:27" s="29" customFormat="1">
      <c r="A12" s="561"/>
      <c r="B12" s="1087" t="s">
        <v>920</v>
      </c>
      <c r="C12" s="1087"/>
      <c r="D12" s="1087"/>
      <c r="E12" s="1087"/>
      <c r="F12" s="1087"/>
      <c r="G12" s="1087"/>
      <c r="H12" s="1087"/>
      <c r="I12" s="1087"/>
      <c r="J12" s="1087"/>
      <c r="K12" s="1087"/>
      <c r="L12" s="1087"/>
      <c r="M12" s="1087"/>
      <c r="N12" s="1087"/>
      <c r="O12" s="1087"/>
      <c r="P12" s="1087"/>
      <c r="Q12" s="1087"/>
      <c r="R12" s="1088"/>
    </row>
    <row r="13" spans="1:27" ht="26.4">
      <c r="A13" s="547">
        <v>1</v>
      </c>
      <c r="B13" s="562" t="s">
        <v>921</v>
      </c>
      <c r="C13" s="758">
        <v>103038.02774402047</v>
      </c>
      <c r="D13" s="758">
        <v>78064.355907968507</v>
      </c>
      <c r="E13" s="758">
        <v>1861.641367116817</v>
      </c>
      <c r="F13" s="707">
        <v>114.50562975</v>
      </c>
      <c r="G13" s="707">
        <v>279.93524300881086</v>
      </c>
      <c r="H13" s="707">
        <v>800.94776622697418</v>
      </c>
      <c r="I13" s="758">
        <v>10.178863476399552</v>
      </c>
      <c r="J13" s="758">
        <v>7.9118241759836261</v>
      </c>
      <c r="K13" s="707">
        <v>0</v>
      </c>
      <c r="L13" s="707">
        <v>0</v>
      </c>
      <c r="M13" s="707">
        <v>6.9096129622059959</v>
      </c>
      <c r="N13" s="758">
        <v>78074.534771444902</v>
      </c>
      <c r="O13" s="758">
        <v>1869.5531912928006</v>
      </c>
      <c r="P13" s="707">
        <v>114.50562975</v>
      </c>
      <c r="Q13" s="707">
        <v>279.93524300881086</v>
      </c>
      <c r="R13" s="707">
        <v>807.85737918918016</v>
      </c>
      <c r="T13" s="760">
        <f>D13/$C$44</f>
        <v>0.32059374019454911</v>
      </c>
      <c r="U13" s="760">
        <f t="shared" ref="U13:AA13" si="0">E13/$C$44</f>
        <v>7.6453659527850135E-3</v>
      </c>
      <c r="V13" s="760">
        <f t="shared" si="0"/>
        <v>4.7025031703537741E-4</v>
      </c>
      <c r="W13" s="760">
        <f t="shared" si="0"/>
        <v>1.1496346254911431E-3</v>
      </c>
      <c r="X13" s="760">
        <f t="shared" si="0"/>
        <v>3.2893224710378224E-3</v>
      </c>
      <c r="Y13" s="760">
        <f t="shared" si="0"/>
        <v>4.1802431786867787E-5</v>
      </c>
      <c r="Z13" s="760">
        <f t="shared" si="0"/>
        <v>3.2492182569603864E-5</v>
      </c>
      <c r="AA13" s="760">
        <f t="shared" si="0"/>
        <v>0</v>
      </c>
    </row>
    <row r="14" spans="1:27">
      <c r="A14" s="547">
        <v>2</v>
      </c>
      <c r="B14" s="563" t="s">
        <v>922</v>
      </c>
      <c r="C14" s="759">
        <v>13266.659131109513</v>
      </c>
      <c r="D14" s="759">
        <v>3078.7910452537317</v>
      </c>
      <c r="E14" s="759">
        <v>471.62754062934164</v>
      </c>
      <c r="F14" s="708">
        <v>0</v>
      </c>
      <c r="G14" s="708">
        <v>30.685233112530238</v>
      </c>
      <c r="H14" s="708">
        <v>191.11405135173865</v>
      </c>
      <c r="I14" s="759">
        <v>2.1585869154834088</v>
      </c>
      <c r="J14" s="759">
        <v>0.29986249811483856</v>
      </c>
      <c r="K14" s="708">
        <v>0</v>
      </c>
      <c r="L14" s="708">
        <v>0</v>
      </c>
      <c r="M14" s="708">
        <v>1.0322965827103433E-3</v>
      </c>
      <c r="N14" s="759">
        <v>3080.949632169215</v>
      </c>
      <c r="O14" s="759">
        <v>471.9274031274565</v>
      </c>
      <c r="P14" s="708">
        <v>0</v>
      </c>
      <c r="Q14" s="708">
        <v>30.685233112530238</v>
      </c>
      <c r="R14" s="708">
        <v>191.11508364832136</v>
      </c>
      <c r="T14" s="760">
        <f t="shared" ref="T14:T29" si="1">D14/$C$44</f>
        <v>1.264394133526215E-2</v>
      </c>
      <c r="U14" s="760">
        <f t="shared" ref="U14:U29" si="2">E14/$C$44</f>
        <v>1.9368742042446456E-3</v>
      </c>
      <c r="V14" s="760">
        <f t="shared" ref="V14:V29" si="3">F14/$C$44</f>
        <v>0</v>
      </c>
      <c r="W14" s="760">
        <f t="shared" ref="W14:W29" si="4">G14/$C$44</f>
        <v>1.2601773931095127E-4</v>
      </c>
      <c r="X14" s="760">
        <f t="shared" ref="X14:X29" si="5">H14/$C$44</f>
        <v>7.8486484406300994E-4</v>
      </c>
      <c r="Y14" s="760">
        <f t="shared" ref="Y14:Y29" si="6">I14/$C$44</f>
        <v>8.8648582918648198E-6</v>
      </c>
      <c r="Z14" s="760">
        <f t="shared" ref="Z14:Z29" si="7">J14/$C$44</f>
        <v>1.2314716325598227E-6</v>
      </c>
      <c r="AA14" s="760">
        <f t="shared" ref="AA14:AA29" si="8">K14/$C$44</f>
        <v>0</v>
      </c>
    </row>
    <row r="15" spans="1:27">
      <c r="A15" s="547">
        <v>3</v>
      </c>
      <c r="B15" s="564" t="s">
        <v>419</v>
      </c>
      <c r="C15" s="759">
        <v>11679.762086235236</v>
      </c>
      <c r="D15" s="759">
        <v>2565.2533605101553</v>
      </c>
      <c r="E15" s="759">
        <v>420.12293910051017</v>
      </c>
      <c r="F15" s="708">
        <v>0</v>
      </c>
      <c r="G15" s="708">
        <v>29.948178299072069</v>
      </c>
      <c r="H15" s="708">
        <v>143.4781003643912</v>
      </c>
      <c r="I15" s="708">
        <v>2.0529279708439163</v>
      </c>
      <c r="J15" s="708">
        <v>0.27970710168206081</v>
      </c>
      <c r="K15" s="708">
        <v>0</v>
      </c>
      <c r="L15" s="708">
        <v>0</v>
      </c>
      <c r="M15" s="708">
        <v>1.0319423194488924E-3</v>
      </c>
      <c r="N15" s="708">
        <v>2567.3062884809992</v>
      </c>
      <c r="O15" s="708">
        <v>420.40264620219222</v>
      </c>
      <c r="P15" s="708">
        <v>0</v>
      </c>
      <c r="Q15" s="708">
        <v>29.948178299072069</v>
      </c>
      <c r="R15" s="708">
        <v>143.47913230671065</v>
      </c>
      <c r="T15" s="760">
        <f t="shared" si="1"/>
        <v>1.0534951064761669E-2</v>
      </c>
      <c r="U15" s="760">
        <f t="shared" si="2"/>
        <v>1.7253557378548846E-3</v>
      </c>
      <c r="V15" s="760">
        <f t="shared" si="3"/>
        <v>0</v>
      </c>
      <c r="W15" s="760">
        <f t="shared" si="4"/>
        <v>1.2299081163536112E-4</v>
      </c>
      <c r="X15" s="760">
        <f t="shared" si="5"/>
        <v>5.8923410430820899E-4</v>
      </c>
      <c r="Y15" s="760">
        <f t="shared" si="6"/>
        <v>8.4309394328285921E-6</v>
      </c>
      <c r="Z15" s="760">
        <f t="shared" si="7"/>
        <v>1.148697697486229E-6</v>
      </c>
      <c r="AA15" s="760">
        <f t="shared" si="8"/>
        <v>0</v>
      </c>
    </row>
    <row r="16" spans="1:27">
      <c r="A16" s="547">
        <v>4</v>
      </c>
      <c r="B16" s="565" t="s">
        <v>414</v>
      </c>
      <c r="C16" s="759">
        <v>4000.287284500052</v>
      </c>
      <c r="D16" s="759">
        <v>1022.0878300676603</v>
      </c>
      <c r="E16" s="759">
        <v>198.66868080134395</v>
      </c>
      <c r="F16" s="708">
        <v>0</v>
      </c>
      <c r="G16" s="708">
        <v>10.03915755831456</v>
      </c>
      <c r="H16" s="708">
        <v>68.465879609425471</v>
      </c>
      <c r="I16" s="708">
        <v>0.68576506986785635</v>
      </c>
      <c r="J16" s="708">
        <v>7.2049575448131453E-2</v>
      </c>
      <c r="K16" s="708">
        <v>0</v>
      </c>
      <c r="L16" s="708">
        <v>0</v>
      </c>
      <c r="M16" s="708">
        <v>0</v>
      </c>
      <c r="N16" s="708">
        <v>1022.7735951375282</v>
      </c>
      <c r="O16" s="708">
        <v>198.74073037679207</v>
      </c>
      <c r="P16" s="708">
        <v>0</v>
      </c>
      <c r="Q16" s="708">
        <v>10.03915755831456</v>
      </c>
      <c r="R16" s="708">
        <v>68.465879609425471</v>
      </c>
      <c r="T16" s="760">
        <f t="shared" si="1"/>
        <v>4.197497775233346E-3</v>
      </c>
      <c r="U16" s="760">
        <f t="shared" si="2"/>
        <v>8.1589010370760565E-4</v>
      </c>
      <c r="V16" s="760">
        <f t="shared" si="3"/>
        <v>0</v>
      </c>
      <c r="W16" s="760">
        <f t="shared" si="4"/>
        <v>4.1228689234517989E-5</v>
      </c>
      <c r="X16" s="760">
        <f t="shared" si="5"/>
        <v>2.8117483535728348E-4</v>
      </c>
      <c r="Y16" s="760">
        <f t="shared" si="6"/>
        <v>2.8162915851493077E-6</v>
      </c>
      <c r="Z16" s="760">
        <f t="shared" si="7"/>
        <v>2.9589231351088364E-7</v>
      </c>
      <c r="AA16" s="760">
        <f t="shared" si="8"/>
        <v>0</v>
      </c>
    </row>
    <row r="17" spans="1:27">
      <c r="A17" s="547">
        <v>5</v>
      </c>
      <c r="B17" s="565" t="s">
        <v>923</v>
      </c>
      <c r="C17" s="759">
        <v>7639.1393394151837</v>
      </c>
      <c r="D17" s="759">
        <v>1537.2644598495613</v>
      </c>
      <c r="E17" s="759">
        <v>221.32493839257273</v>
      </c>
      <c r="F17" s="709">
        <v>0</v>
      </c>
      <c r="G17" s="709">
        <v>19.789037335130011</v>
      </c>
      <c r="H17" s="709">
        <v>75.007531984851738</v>
      </c>
      <c r="I17" s="709">
        <v>1.3664260615050601</v>
      </c>
      <c r="J17" s="709">
        <v>0.2074937789609293</v>
      </c>
      <c r="K17" s="709">
        <v>0</v>
      </c>
      <c r="L17" s="709">
        <v>0</v>
      </c>
      <c r="M17" s="709">
        <v>1.0319423194488924E-3</v>
      </c>
      <c r="N17" s="709">
        <v>1538.6308859110663</v>
      </c>
      <c r="O17" s="709">
        <v>221.53243217153366</v>
      </c>
      <c r="P17" s="709">
        <v>0</v>
      </c>
      <c r="Q17" s="709">
        <v>19.789037335130011</v>
      </c>
      <c r="R17" s="709">
        <v>75.008563927171181</v>
      </c>
      <c r="T17" s="760">
        <f t="shared" si="1"/>
        <v>6.3132188451325861E-3</v>
      </c>
      <c r="U17" s="760">
        <f t="shared" si="2"/>
        <v>9.0893454473964599E-4</v>
      </c>
      <c r="V17" s="760">
        <f t="shared" si="3"/>
        <v>0</v>
      </c>
      <c r="W17" s="760">
        <f t="shared" si="4"/>
        <v>8.1269376020962045E-5</v>
      </c>
      <c r="X17" s="760">
        <f t="shared" si="5"/>
        <v>3.0804001316728051E-4</v>
      </c>
      <c r="Y17" s="760">
        <f t="shared" si="6"/>
        <v>5.6116218043694627E-6</v>
      </c>
      <c r="Z17" s="760">
        <f t="shared" si="7"/>
        <v>8.5213290868124786E-7</v>
      </c>
      <c r="AA17" s="760">
        <f t="shared" si="8"/>
        <v>0</v>
      </c>
    </row>
    <row r="18" spans="1:27">
      <c r="A18" s="547">
        <v>6</v>
      </c>
      <c r="B18" s="565" t="s">
        <v>724</v>
      </c>
      <c r="C18" s="759">
        <v>40.335462319999998</v>
      </c>
      <c r="D18" s="759">
        <v>5.9010705929335003</v>
      </c>
      <c r="E18" s="759">
        <v>0.12931990659350001</v>
      </c>
      <c r="F18" s="567"/>
      <c r="G18" s="708">
        <v>0.1199834056275</v>
      </c>
      <c r="H18" s="708">
        <v>4.6887701140000005E-3</v>
      </c>
      <c r="I18" s="708">
        <v>7.3683947100000005E-4</v>
      </c>
      <c r="J18" s="708">
        <v>1.6374727300000002E-4</v>
      </c>
      <c r="K18" s="567"/>
      <c r="L18" s="708">
        <v>0</v>
      </c>
      <c r="M18" s="708">
        <v>0</v>
      </c>
      <c r="N18" s="708">
        <v>5.9018074324045005</v>
      </c>
      <c r="O18" s="708">
        <v>0.12948365386650001</v>
      </c>
      <c r="P18" s="567"/>
      <c r="Q18" s="708">
        <v>0.1199834056275</v>
      </c>
      <c r="R18" s="708">
        <v>4.6887701140000005E-3</v>
      </c>
      <c r="T18" s="760">
        <f t="shared" si="1"/>
        <v>2.4234444395736107E-5</v>
      </c>
      <c r="U18" s="760">
        <f t="shared" si="2"/>
        <v>5.3108940763306691E-7</v>
      </c>
      <c r="V18" s="760">
        <f t="shared" si="3"/>
        <v>0</v>
      </c>
      <c r="W18" s="760">
        <f t="shared" si="4"/>
        <v>4.927463798810832E-7</v>
      </c>
      <c r="X18" s="760">
        <f t="shared" si="5"/>
        <v>1.9255783645122505E-8</v>
      </c>
      <c r="Y18" s="760">
        <f t="shared" si="6"/>
        <v>3.0260433098218895E-9</v>
      </c>
      <c r="Z18" s="760">
        <f t="shared" si="7"/>
        <v>6.7247529409730624E-10</v>
      </c>
      <c r="AA18" s="760">
        <f t="shared" si="8"/>
        <v>0</v>
      </c>
    </row>
    <row r="19" spans="1:27">
      <c r="A19" s="547">
        <v>7</v>
      </c>
      <c r="B19" s="564" t="s">
        <v>421</v>
      </c>
      <c r="C19" s="759">
        <v>1586.8970448742771</v>
      </c>
      <c r="D19" s="759">
        <v>513.53768474357651</v>
      </c>
      <c r="E19" s="759">
        <v>51.504601528831465</v>
      </c>
      <c r="F19" s="708">
        <v>0</v>
      </c>
      <c r="G19" s="708">
        <v>0.73705481345817137</v>
      </c>
      <c r="H19" s="708">
        <v>47.635950987347456</v>
      </c>
      <c r="I19" s="708">
        <v>0.10565894463949228</v>
      </c>
      <c r="J19" s="708">
        <v>2.0155396432777729E-2</v>
      </c>
      <c r="K19" s="708">
        <v>0</v>
      </c>
      <c r="L19" s="708">
        <v>0</v>
      </c>
      <c r="M19" s="708">
        <v>3.5426326145093442E-7</v>
      </c>
      <c r="N19" s="708">
        <v>513.64334368821596</v>
      </c>
      <c r="O19" s="708">
        <v>51.524756925264242</v>
      </c>
      <c r="P19" s="708">
        <v>0</v>
      </c>
      <c r="Q19" s="708">
        <v>0.73705481345817137</v>
      </c>
      <c r="R19" s="708">
        <v>47.635951341610721</v>
      </c>
      <c r="T19" s="760">
        <f t="shared" si="1"/>
        <v>2.1089902705004821E-3</v>
      </c>
      <c r="U19" s="760">
        <f t="shared" si="2"/>
        <v>2.1151846638976091E-4</v>
      </c>
      <c r="V19" s="760">
        <f t="shared" si="3"/>
        <v>0</v>
      </c>
      <c r="W19" s="760">
        <f t="shared" si="4"/>
        <v>3.0269276755901697E-6</v>
      </c>
      <c r="X19" s="760">
        <f t="shared" si="5"/>
        <v>1.9563073975480095E-4</v>
      </c>
      <c r="Y19" s="760">
        <f t="shared" si="6"/>
        <v>4.3391885903622691E-7</v>
      </c>
      <c r="Z19" s="760">
        <f t="shared" si="7"/>
        <v>8.2773935073593557E-8</v>
      </c>
      <c r="AA19" s="760">
        <f t="shared" si="8"/>
        <v>0</v>
      </c>
    </row>
    <row r="20" spans="1:27">
      <c r="A20" s="547">
        <v>8</v>
      </c>
      <c r="B20" s="565" t="s">
        <v>924</v>
      </c>
      <c r="C20" s="708">
        <v>196.72810271715142</v>
      </c>
      <c r="D20" s="708">
        <v>66.342911044944429</v>
      </c>
      <c r="E20" s="708">
        <v>6.3550041620856925</v>
      </c>
      <c r="F20" s="708">
        <v>0</v>
      </c>
      <c r="G20" s="708">
        <v>0.15222613475636587</v>
      </c>
      <c r="H20" s="708">
        <v>3.176817151659427</v>
      </c>
      <c r="I20" s="708">
        <v>7.7455319183235824E-2</v>
      </c>
      <c r="J20" s="708">
        <v>1.3018321777519265E-2</v>
      </c>
      <c r="K20" s="708">
        <v>0</v>
      </c>
      <c r="L20" s="708">
        <v>0</v>
      </c>
      <c r="M20" s="708">
        <v>0</v>
      </c>
      <c r="N20" s="708">
        <v>66.420366364127659</v>
      </c>
      <c r="O20" s="708">
        <v>6.3680224838632116</v>
      </c>
      <c r="P20" s="708">
        <v>0</v>
      </c>
      <c r="Q20" s="708">
        <v>0.15222613475636587</v>
      </c>
      <c r="R20" s="708">
        <v>3.176817151659427</v>
      </c>
      <c r="T20" s="760">
        <f t="shared" si="1"/>
        <v>2.7245625407282617E-4</v>
      </c>
      <c r="U20" s="760">
        <f t="shared" si="2"/>
        <v>2.6098653214751129E-5</v>
      </c>
      <c r="V20" s="760">
        <f t="shared" si="3"/>
        <v>0</v>
      </c>
      <c r="W20" s="760">
        <f t="shared" si="4"/>
        <v>6.2516042474541427E-7</v>
      </c>
      <c r="X20" s="760">
        <f t="shared" si="5"/>
        <v>1.3046513747777281E-5</v>
      </c>
      <c r="Y20" s="760">
        <f t="shared" si="6"/>
        <v>3.180925556369249E-7</v>
      </c>
      <c r="Z20" s="760">
        <f t="shared" si="7"/>
        <v>5.3463484341449968E-8</v>
      </c>
      <c r="AA20" s="760">
        <f t="shared" si="8"/>
        <v>0</v>
      </c>
    </row>
    <row r="21" spans="1:27">
      <c r="A21" s="547">
        <v>9</v>
      </c>
      <c r="B21" s="568" t="s">
        <v>414</v>
      </c>
      <c r="C21" s="708">
        <v>108.84333816787776</v>
      </c>
      <c r="D21" s="708">
        <v>27.691248706104695</v>
      </c>
      <c r="E21" s="708">
        <v>1.3231083526028247</v>
      </c>
      <c r="F21" s="708">
        <v>0</v>
      </c>
      <c r="G21" s="708">
        <v>7.6309471393234712E-2</v>
      </c>
      <c r="H21" s="708">
        <v>0.16699578497424555</v>
      </c>
      <c r="I21" s="708">
        <v>7.5966321825140362E-2</v>
      </c>
      <c r="J21" s="708">
        <v>1.2900059194173729E-2</v>
      </c>
      <c r="K21" s="708">
        <v>0</v>
      </c>
      <c r="L21" s="708">
        <v>0</v>
      </c>
      <c r="M21" s="708">
        <v>0</v>
      </c>
      <c r="N21" s="708">
        <v>27.767215027929836</v>
      </c>
      <c r="O21" s="708">
        <v>1.3360084117969984</v>
      </c>
      <c r="P21" s="708">
        <v>0</v>
      </c>
      <c r="Q21" s="708">
        <v>7.6309471393234712E-2</v>
      </c>
      <c r="R21" s="708">
        <v>0.16699578497424555</v>
      </c>
      <c r="T21" s="760">
        <f t="shared" si="1"/>
        <v>1.1372208084075638E-4</v>
      </c>
      <c r="U21" s="760">
        <f t="shared" si="2"/>
        <v>5.4337251682914242E-6</v>
      </c>
      <c r="V21" s="760">
        <f t="shared" si="3"/>
        <v>0</v>
      </c>
      <c r="W21" s="760">
        <f t="shared" si="4"/>
        <v>3.1338680197486702E-7</v>
      </c>
      <c r="X21" s="760">
        <f t="shared" si="5"/>
        <v>6.8581624326388805E-7</v>
      </c>
      <c r="Y21" s="760">
        <f t="shared" si="6"/>
        <v>3.1197755953378153E-7</v>
      </c>
      <c r="Z21" s="760">
        <f t="shared" si="7"/>
        <v>5.297780501342845E-8</v>
      </c>
      <c r="AA21" s="760">
        <f t="shared" si="8"/>
        <v>0</v>
      </c>
    </row>
    <row r="22" spans="1:27" s="29" customFormat="1">
      <c r="A22" s="547">
        <v>10</v>
      </c>
      <c r="B22" s="569" t="s">
        <v>923</v>
      </c>
      <c r="C22" s="709">
        <v>82.575570769273639</v>
      </c>
      <c r="D22" s="709">
        <v>37.641885037793742</v>
      </c>
      <c r="E22" s="709">
        <v>5.0025858738088687</v>
      </c>
      <c r="F22" s="709">
        <v>0</v>
      </c>
      <c r="G22" s="709">
        <v>7.252656318713116E-2</v>
      </c>
      <c r="H22" s="709">
        <v>3.0053012331171818</v>
      </c>
      <c r="I22" s="709">
        <v>1.4889973580954749E-3</v>
      </c>
      <c r="J22" s="709">
        <v>1.1826258334553612E-4</v>
      </c>
      <c r="K22" s="709">
        <v>0</v>
      </c>
      <c r="L22" s="709">
        <v>0</v>
      </c>
      <c r="M22" s="709">
        <v>0</v>
      </c>
      <c r="N22" s="709">
        <v>37.643374035151837</v>
      </c>
      <c r="O22" s="709">
        <v>5.0027041363922145</v>
      </c>
      <c r="P22" s="709">
        <v>0</v>
      </c>
      <c r="Q22" s="709">
        <v>7.252656318713116E-2</v>
      </c>
      <c r="R22" s="709">
        <v>3.0053012331171818</v>
      </c>
      <c r="T22" s="760">
        <f t="shared" si="1"/>
        <v>1.5458723218656189E-4</v>
      </c>
      <c r="U22" s="760">
        <f t="shared" si="2"/>
        <v>2.054455836181558E-5</v>
      </c>
      <c r="V22" s="760">
        <f t="shared" si="3"/>
        <v>0</v>
      </c>
      <c r="W22" s="760">
        <f t="shared" si="4"/>
        <v>2.9785120091210853E-7</v>
      </c>
      <c r="X22" s="760">
        <f t="shared" si="5"/>
        <v>1.234213427536881E-5</v>
      </c>
      <c r="Y22" s="760">
        <f t="shared" si="6"/>
        <v>6.1149961031434485E-9</v>
      </c>
      <c r="Z22" s="760">
        <f t="shared" si="7"/>
        <v>4.8567932802152122E-10</v>
      </c>
      <c r="AA22" s="760">
        <f t="shared" si="8"/>
        <v>0</v>
      </c>
    </row>
    <row r="23" spans="1:27">
      <c r="A23" s="547">
        <v>11</v>
      </c>
      <c r="B23" s="568" t="s">
        <v>724</v>
      </c>
      <c r="C23" s="708">
        <v>5.3091937799999993</v>
      </c>
      <c r="D23" s="708">
        <v>1.0097773010459998</v>
      </c>
      <c r="E23" s="708">
        <v>2.9309935674E-2</v>
      </c>
      <c r="F23" s="567"/>
      <c r="G23" s="708">
        <v>3.3901001759999994E-3</v>
      </c>
      <c r="H23" s="708">
        <v>4.5201335680000003E-3</v>
      </c>
      <c r="I23" s="708">
        <v>0</v>
      </c>
      <c r="J23" s="708">
        <v>0</v>
      </c>
      <c r="K23" s="567"/>
      <c r="L23" s="708">
        <v>0</v>
      </c>
      <c r="M23" s="708">
        <v>0</v>
      </c>
      <c r="N23" s="708">
        <v>1.0097773010459998</v>
      </c>
      <c r="O23" s="708">
        <v>2.9309935674E-2</v>
      </c>
      <c r="P23" s="567"/>
      <c r="Q23" s="708">
        <v>3.3901001759999994E-3</v>
      </c>
      <c r="R23" s="708">
        <v>4.5201335680000003E-3</v>
      </c>
      <c r="T23" s="760">
        <f t="shared" si="1"/>
        <v>4.1469410455079324E-6</v>
      </c>
      <c r="U23" s="760">
        <f t="shared" si="2"/>
        <v>1.2036968464413007E-7</v>
      </c>
      <c r="V23" s="760">
        <f t="shared" si="3"/>
        <v>0</v>
      </c>
      <c r="W23" s="760">
        <f t="shared" si="4"/>
        <v>1.3922421858438698E-8</v>
      </c>
      <c r="X23" s="760">
        <f t="shared" si="5"/>
        <v>1.8563229144584937E-8</v>
      </c>
      <c r="Y23" s="760">
        <f t="shared" si="6"/>
        <v>0</v>
      </c>
      <c r="Z23" s="760">
        <f t="shared" si="7"/>
        <v>0</v>
      </c>
      <c r="AA23" s="760">
        <f t="shared" si="8"/>
        <v>0</v>
      </c>
    </row>
    <row r="24" spans="1:27">
      <c r="A24" s="547">
        <v>12</v>
      </c>
      <c r="B24" s="565" t="s">
        <v>968</v>
      </c>
      <c r="C24" s="708">
        <v>1.67318530724</v>
      </c>
      <c r="D24" s="708">
        <v>0.52006557365690798</v>
      </c>
      <c r="E24" s="708">
        <v>1.2709301835372E-2</v>
      </c>
      <c r="F24" s="708">
        <v>0</v>
      </c>
      <c r="G24" s="708">
        <v>1.4091173966879996E-3</v>
      </c>
      <c r="H24" s="708">
        <v>2.3777231955840004E-3</v>
      </c>
      <c r="I24" s="708">
        <v>0</v>
      </c>
      <c r="J24" s="708">
        <v>0</v>
      </c>
      <c r="K24" s="708">
        <v>0</v>
      </c>
      <c r="L24" s="708">
        <v>0</v>
      </c>
      <c r="M24" s="708">
        <v>0</v>
      </c>
      <c r="N24" s="708">
        <v>0.52006557365690798</v>
      </c>
      <c r="O24" s="708">
        <v>1.2709301835372E-2</v>
      </c>
      <c r="P24" s="708">
        <v>0</v>
      </c>
      <c r="Q24" s="708">
        <v>1.4091173966879996E-3</v>
      </c>
      <c r="R24" s="708">
        <v>2.3777231955840004E-3</v>
      </c>
      <c r="T24" s="760">
        <f t="shared" si="1"/>
        <v>2.1357989246930143E-6</v>
      </c>
      <c r="U24" s="760">
        <f t="shared" si="2"/>
        <v>5.2194405029958693E-8</v>
      </c>
      <c r="V24" s="760">
        <f t="shared" si="3"/>
        <v>0</v>
      </c>
      <c r="W24" s="760">
        <f t="shared" si="4"/>
        <v>5.7869460565330635E-9</v>
      </c>
      <c r="X24" s="760">
        <f t="shared" si="5"/>
        <v>9.7648044815521127E-9</v>
      </c>
      <c r="Y24" s="760">
        <f t="shared" si="6"/>
        <v>0</v>
      </c>
      <c r="Z24" s="760">
        <f t="shared" si="7"/>
        <v>0</v>
      </c>
      <c r="AA24" s="760">
        <f t="shared" si="8"/>
        <v>0</v>
      </c>
    </row>
    <row r="25" spans="1:27">
      <c r="A25" s="547">
        <v>13</v>
      </c>
      <c r="B25" s="568" t="s">
        <v>414</v>
      </c>
      <c r="C25" s="708">
        <v>1.1742853072399999</v>
      </c>
      <c r="D25" s="708">
        <v>0.37189227365690802</v>
      </c>
      <c r="E25" s="708">
        <v>6.2236018353720004E-3</v>
      </c>
      <c r="F25" s="708">
        <v>0</v>
      </c>
      <c r="G25" s="708">
        <v>1.4091173966879996E-3</v>
      </c>
      <c r="H25" s="708">
        <v>1.8788231955840001E-3</v>
      </c>
      <c r="I25" s="708">
        <v>0</v>
      </c>
      <c r="J25" s="708">
        <v>0</v>
      </c>
      <c r="K25" s="708">
        <v>0</v>
      </c>
      <c r="L25" s="708">
        <v>0</v>
      </c>
      <c r="M25" s="708">
        <v>0</v>
      </c>
      <c r="N25" s="708">
        <v>0.37189227365690802</v>
      </c>
      <c r="O25" s="708">
        <v>6.2236018353720004E-3</v>
      </c>
      <c r="P25" s="708">
        <v>0</v>
      </c>
      <c r="Q25" s="708">
        <v>1.4091173966879996E-3</v>
      </c>
      <c r="R25" s="708">
        <v>1.8788231955840001E-3</v>
      </c>
      <c r="T25" s="760">
        <f t="shared" si="1"/>
        <v>1.527282632059131E-6</v>
      </c>
      <c r="U25" s="760">
        <f t="shared" si="2"/>
        <v>2.5559011749687707E-8</v>
      </c>
      <c r="V25" s="760">
        <f t="shared" si="3"/>
        <v>0</v>
      </c>
      <c r="W25" s="760">
        <f t="shared" si="4"/>
        <v>5.7869460565330635E-9</v>
      </c>
      <c r="X25" s="760">
        <f t="shared" si="5"/>
        <v>7.7159280753774202E-9</v>
      </c>
      <c r="Y25" s="760">
        <f t="shared" si="6"/>
        <v>0</v>
      </c>
      <c r="Z25" s="760">
        <f t="shared" si="7"/>
        <v>0</v>
      </c>
      <c r="AA25" s="760">
        <f t="shared" si="8"/>
        <v>0</v>
      </c>
    </row>
    <row r="26" spans="1:27" s="29" customFormat="1">
      <c r="A26" s="547">
        <v>14</v>
      </c>
      <c r="B26" s="569" t="s">
        <v>923</v>
      </c>
      <c r="C26" s="709">
        <v>0</v>
      </c>
      <c r="D26" s="709">
        <v>0</v>
      </c>
      <c r="E26" s="709">
        <v>0</v>
      </c>
      <c r="F26" s="709">
        <v>0</v>
      </c>
      <c r="G26" s="709">
        <v>0</v>
      </c>
      <c r="H26" s="709">
        <v>0</v>
      </c>
      <c r="I26" s="709">
        <v>0</v>
      </c>
      <c r="J26" s="709">
        <v>0</v>
      </c>
      <c r="K26" s="709">
        <v>0</v>
      </c>
      <c r="L26" s="709">
        <v>0</v>
      </c>
      <c r="M26" s="709">
        <v>0</v>
      </c>
      <c r="N26" s="709">
        <v>0</v>
      </c>
      <c r="O26" s="709">
        <v>0</v>
      </c>
      <c r="P26" s="709">
        <v>0</v>
      </c>
      <c r="Q26" s="709">
        <v>0</v>
      </c>
      <c r="R26" s="709">
        <v>0</v>
      </c>
      <c r="T26" s="760">
        <f t="shared" si="1"/>
        <v>0</v>
      </c>
      <c r="U26" s="760">
        <f t="shared" si="2"/>
        <v>0</v>
      </c>
      <c r="V26" s="760">
        <f t="shared" si="3"/>
        <v>0</v>
      </c>
      <c r="W26" s="760">
        <f t="shared" si="4"/>
        <v>0</v>
      </c>
      <c r="X26" s="760">
        <f t="shared" si="5"/>
        <v>0</v>
      </c>
      <c r="Y26" s="760">
        <f t="shared" si="6"/>
        <v>0</v>
      </c>
      <c r="Z26" s="760">
        <f t="shared" si="7"/>
        <v>0</v>
      </c>
      <c r="AA26" s="760">
        <f t="shared" si="8"/>
        <v>0</v>
      </c>
    </row>
    <row r="27" spans="1:27">
      <c r="A27" s="547">
        <v>15</v>
      </c>
      <c r="B27" s="568" t="s">
        <v>724</v>
      </c>
      <c r="C27" s="708">
        <v>0.49890000000000001</v>
      </c>
      <c r="D27" s="708">
        <v>0.14817329999999998</v>
      </c>
      <c r="E27" s="708">
        <v>6.4856999999999996E-3</v>
      </c>
      <c r="F27" s="567"/>
      <c r="G27" s="708">
        <v>0</v>
      </c>
      <c r="H27" s="708">
        <v>4.9890000000000004E-4</v>
      </c>
      <c r="I27" s="708">
        <v>0</v>
      </c>
      <c r="J27" s="708">
        <v>0</v>
      </c>
      <c r="K27" s="567"/>
      <c r="L27" s="708">
        <v>0</v>
      </c>
      <c r="M27" s="708">
        <v>0</v>
      </c>
      <c r="N27" s="708">
        <v>0.14817329999999998</v>
      </c>
      <c r="O27" s="708">
        <v>6.4856999999999996E-3</v>
      </c>
      <c r="P27" s="567"/>
      <c r="Q27" s="708">
        <v>0</v>
      </c>
      <c r="R27" s="708">
        <v>4.9890000000000004E-4</v>
      </c>
      <c r="T27" s="760">
        <f t="shared" si="1"/>
        <v>6.0851629263388324E-7</v>
      </c>
      <c r="U27" s="760">
        <f t="shared" si="2"/>
        <v>2.6635393280270986E-8</v>
      </c>
      <c r="V27" s="760">
        <f t="shared" si="3"/>
        <v>0</v>
      </c>
      <c r="W27" s="760">
        <f t="shared" si="4"/>
        <v>0</v>
      </c>
      <c r="X27" s="760">
        <f t="shared" si="5"/>
        <v>2.0488764061746913E-9</v>
      </c>
      <c r="Y27" s="760">
        <f t="shared" si="6"/>
        <v>0</v>
      </c>
      <c r="Z27" s="760">
        <f t="shared" si="7"/>
        <v>0</v>
      </c>
      <c r="AA27" s="760">
        <f t="shared" si="8"/>
        <v>0</v>
      </c>
    </row>
    <row r="28" spans="1:27">
      <c r="A28" s="547">
        <v>16</v>
      </c>
      <c r="B28" s="565" t="s">
        <v>925</v>
      </c>
      <c r="C28" s="708">
        <v>158.04905803424049</v>
      </c>
      <c r="D28" s="708">
        <v>42.356200416613532</v>
      </c>
      <c r="E28" s="708">
        <v>6.7750261888066046</v>
      </c>
      <c r="F28" s="708">
        <v>0</v>
      </c>
      <c r="G28" s="708">
        <v>0.20572879604426064</v>
      </c>
      <c r="H28" s="708">
        <v>0.96121641472305175</v>
      </c>
      <c r="I28" s="708">
        <v>0.14248463222306759</v>
      </c>
      <c r="J28" s="708">
        <v>2.3136299971428013E-2</v>
      </c>
      <c r="K28" s="708">
        <v>0</v>
      </c>
      <c r="L28" s="708">
        <v>0</v>
      </c>
      <c r="M28" s="708">
        <v>1.140577594350453E-2</v>
      </c>
      <c r="N28" s="708">
        <v>42.498685048836599</v>
      </c>
      <c r="O28" s="708">
        <v>6.7981624887780328</v>
      </c>
      <c r="P28" s="708">
        <v>0</v>
      </c>
      <c r="Q28" s="708">
        <v>0.20572879604426064</v>
      </c>
      <c r="R28" s="708">
        <v>0.97262219066655631</v>
      </c>
      <c r="T28" s="760">
        <f t="shared" si="1"/>
        <v>1.7394792481219902E-4</v>
      </c>
      <c r="U28" s="760">
        <f t="shared" si="2"/>
        <v>2.7823594526882123E-5</v>
      </c>
      <c r="V28" s="760">
        <f t="shared" si="3"/>
        <v>0</v>
      </c>
      <c r="W28" s="760">
        <f t="shared" si="4"/>
        <v>8.4488449846825171E-7</v>
      </c>
      <c r="X28" s="760">
        <f t="shared" si="5"/>
        <v>3.9475117926516092E-6</v>
      </c>
      <c r="Y28" s="760">
        <f t="shared" si="6"/>
        <v>5.8515414151998665E-7</v>
      </c>
      <c r="Z28" s="760">
        <f t="shared" si="7"/>
        <v>9.5015873196309955E-8</v>
      </c>
      <c r="AA28" s="760">
        <f t="shared" si="8"/>
        <v>0</v>
      </c>
    </row>
    <row r="29" spans="1:27">
      <c r="A29" s="547">
        <v>17</v>
      </c>
      <c r="B29" s="568" t="s">
        <v>414</v>
      </c>
      <c r="C29" s="708">
        <v>4.8328056284545022</v>
      </c>
      <c r="D29" s="708">
        <v>1.1432527102603567</v>
      </c>
      <c r="E29" s="708">
        <v>0.22133548093476133</v>
      </c>
      <c r="F29" s="708">
        <v>0</v>
      </c>
      <c r="G29" s="708">
        <v>5.1252537621796516E-3</v>
      </c>
      <c r="H29" s="708">
        <v>2.770239743730896E-2</v>
      </c>
      <c r="I29" s="708">
        <v>3.5874922584611677E-3</v>
      </c>
      <c r="J29" s="708">
        <v>5.8931375493702896E-4</v>
      </c>
      <c r="K29" s="708">
        <v>0</v>
      </c>
      <c r="L29" s="708">
        <v>0</v>
      </c>
      <c r="M29" s="708">
        <v>2.8114503710461474E-4</v>
      </c>
      <c r="N29" s="708">
        <v>1.1468402025188178</v>
      </c>
      <c r="O29" s="708">
        <v>0.22192479468969836</v>
      </c>
      <c r="P29" s="708">
        <v>0</v>
      </c>
      <c r="Q29" s="708">
        <v>5.1252537621796516E-3</v>
      </c>
      <c r="R29" s="708">
        <v>2.7983542474413575E-2</v>
      </c>
      <c r="T29" s="760">
        <f t="shared" si="1"/>
        <v>4.6950962203802665E-6</v>
      </c>
      <c r="U29" s="760">
        <f t="shared" si="2"/>
        <v>9.0897784072271136E-7</v>
      </c>
      <c r="V29" s="760">
        <f t="shared" si="3"/>
        <v>0</v>
      </c>
      <c r="W29" s="760">
        <f t="shared" si="4"/>
        <v>2.1048329342529486E-8</v>
      </c>
      <c r="X29" s="760">
        <f t="shared" si="5"/>
        <v>1.137678663134427E-7</v>
      </c>
      <c r="Y29" s="760">
        <f t="shared" si="6"/>
        <v>1.4733069243727087E-8</v>
      </c>
      <c r="Z29" s="760">
        <f t="shared" si="7"/>
        <v>2.4201865069647075E-9</v>
      </c>
      <c r="AA29" s="760">
        <f t="shared" si="8"/>
        <v>0</v>
      </c>
    </row>
    <row r="30" spans="1:27" s="29" customFormat="1">
      <c r="A30" s="547">
        <v>18</v>
      </c>
      <c r="B30" s="569" t="s">
        <v>923</v>
      </c>
      <c r="C30" s="709">
        <v>60.732033049999998</v>
      </c>
      <c r="D30" s="709">
        <v>16.287323049635042</v>
      </c>
      <c r="E30" s="709">
        <v>2.5895508341053906</v>
      </c>
      <c r="F30" s="709">
        <v>0</v>
      </c>
      <c r="G30" s="709">
        <v>7.7350877025152712E-2</v>
      </c>
      <c r="H30" s="709">
        <v>0.37114919875180102</v>
      </c>
      <c r="I30" s="709">
        <v>5.3469248824227544E-2</v>
      </c>
      <c r="J30" s="709">
        <v>8.772204306413945E-3</v>
      </c>
      <c r="K30" s="709">
        <v>0</v>
      </c>
      <c r="L30" s="709">
        <v>0</v>
      </c>
      <c r="M30" s="709">
        <v>4.2972709458418187E-3</v>
      </c>
      <c r="N30" s="709">
        <v>16.34079229845927</v>
      </c>
      <c r="O30" s="709">
        <v>2.5983230384118046</v>
      </c>
      <c r="P30" s="709">
        <v>0</v>
      </c>
      <c r="Q30" s="709">
        <v>7.7350877025152712E-2</v>
      </c>
      <c r="R30" s="709">
        <v>0.37544646969764284</v>
      </c>
    </row>
    <row r="31" spans="1:27">
      <c r="A31" s="547">
        <v>19</v>
      </c>
      <c r="B31" s="568" t="s">
        <v>724</v>
      </c>
      <c r="C31" s="708">
        <v>92.484219355785967</v>
      </c>
      <c r="D31" s="708">
        <v>24.925624656718139</v>
      </c>
      <c r="E31" s="708">
        <v>3.9641398737664528</v>
      </c>
      <c r="F31" s="567"/>
      <c r="G31" s="708">
        <v>0.12325266525692827</v>
      </c>
      <c r="H31" s="708">
        <v>0.5623648185339416</v>
      </c>
      <c r="I31" s="708">
        <v>8.5427891140378881E-2</v>
      </c>
      <c r="J31" s="708">
        <v>1.3774781910077038E-2</v>
      </c>
      <c r="K31" s="567"/>
      <c r="L31" s="708">
        <v>0</v>
      </c>
      <c r="M31" s="708">
        <v>6.8273599605580956E-3</v>
      </c>
      <c r="N31" s="708">
        <v>25.011052547858519</v>
      </c>
      <c r="O31" s="708">
        <v>3.9779146556765297</v>
      </c>
      <c r="P31" s="567"/>
      <c r="Q31" s="708">
        <v>0.12325266525692827</v>
      </c>
      <c r="R31" s="708">
        <v>0.56919217849449966</v>
      </c>
    </row>
    <row r="32" spans="1:27" ht="26.4">
      <c r="A32" s="547">
        <v>20</v>
      </c>
      <c r="B32" s="563" t="s">
        <v>926</v>
      </c>
      <c r="C32" s="759">
        <v>16920.380429364162</v>
      </c>
      <c r="D32" s="759">
        <v>6163.8193222508116</v>
      </c>
      <c r="E32" s="759">
        <v>1390.0138264874754</v>
      </c>
      <c r="F32" s="708">
        <v>114.50562975</v>
      </c>
      <c r="G32" s="708">
        <v>249.25000989628063</v>
      </c>
      <c r="H32" s="708">
        <v>609.83371487523539</v>
      </c>
      <c r="I32" s="759">
        <v>8.0202765609161428</v>
      </c>
      <c r="J32" s="759">
        <v>7.6119616778687877</v>
      </c>
      <c r="K32" s="708">
        <v>0</v>
      </c>
      <c r="L32" s="708">
        <v>0</v>
      </c>
      <c r="M32" s="708">
        <v>6.908580665623286</v>
      </c>
      <c r="N32" s="759">
        <v>6171.8395988117281</v>
      </c>
      <c r="O32" s="759">
        <v>1397.6257881653441</v>
      </c>
      <c r="P32" s="708">
        <v>114.50562975</v>
      </c>
      <c r="Q32" s="708">
        <v>249.25000989628063</v>
      </c>
      <c r="R32" s="708">
        <v>616.74229554085866</v>
      </c>
    </row>
    <row r="33" spans="1:18">
      <c r="A33" s="547">
        <v>21</v>
      </c>
      <c r="B33" s="565" t="s">
        <v>414</v>
      </c>
      <c r="C33" s="759">
        <v>15121.976936781915</v>
      </c>
      <c r="D33" s="759">
        <v>5521.2604321210538</v>
      </c>
      <c r="E33" s="759">
        <v>1274.2389698317243</v>
      </c>
      <c r="F33" s="708">
        <v>114.50562975</v>
      </c>
      <c r="G33" s="708">
        <v>229.21608007319708</v>
      </c>
      <c r="H33" s="708">
        <v>537.78596347580344</v>
      </c>
      <c r="I33" s="708">
        <v>7.9855872749468464</v>
      </c>
      <c r="J33" s="708">
        <v>7.5824011988942912</v>
      </c>
      <c r="K33" s="708">
        <v>0</v>
      </c>
      <c r="L33" s="708">
        <v>0</v>
      </c>
      <c r="M33" s="708">
        <v>6.9035546412909197</v>
      </c>
      <c r="N33" s="759">
        <v>5529.2460193960005</v>
      </c>
      <c r="O33" s="759">
        <v>1281.8213710306186</v>
      </c>
      <c r="P33" s="708">
        <v>114.50562975</v>
      </c>
      <c r="Q33" s="708">
        <v>229.21608007319708</v>
      </c>
      <c r="R33" s="708">
        <v>544.68951811709439</v>
      </c>
    </row>
    <row r="34" spans="1:18" s="29" customFormat="1">
      <c r="A34" s="547">
        <v>22</v>
      </c>
      <c r="B34" s="569" t="s">
        <v>923</v>
      </c>
      <c r="C34" s="759">
        <v>1308.6970500472808</v>
      </c>
      <c r="D34" s="759">
        <v>492.28652150288491</v>
      </c>
      <c r="E34" s="759">
        <v>111.60100162771157</v>
      </c>
      <c r="F34" s="709">
        <v>0</v>
      </c>
      <c r="G34" s="709">
        <v>19.336852431442452</v>
      </c>
      <c r="H34" s="709">
        <v>70.132014239729429</v>
      </c>
      <c r="I34" s="709">
        <v>3.4689285969297781E-2</v>
      </c>
      <c r="J34" s="709">
        <v>2.9560478974497071E-2</v>
      </c>
      <c r="K34" s="709">
        <v>0</v>
      </c>
      <c r="L34" s="709">
        <v>0</v>
      </c>
      <c r="M34" s="709">
        <v>5.0260243323658462E-3</v>
      </c>
      <c r="N34" s="759">
        <v>492.32121078885422</v>
      </c>
      <c r="O34" s="759">
        <v>111.63056210668607</v>
      </c>
      <c r="P34" s="709">
        <v>0</v>
      </c>
      <c r="Q34" s="709">
        <v>19.336852431442452</v>
      </c>
      <c r="R34" s="709">
        <v>70.137040264061795</v>
      </c>
    </row>
    <row r="35" spans="1:18">
      <c r="A35" s="547">
        <v>23</v>
      </c>
      <c r="B35" s="565" t="s">
        <v>724</v>
      </c>
      <c r="C35" s="759">
        <v>489.70644253496499</v>
      </c>
      <c r="D35" s="759">
        <v>150.27236862687261</v>
      </c>
      <c r="E35" s="759">
        <v>4.1738550280397844</v>
      </c>
      <c r="F35" s="567"/>
      <c r="G35" s="708">
        <v>0.69707739164112092</v>
      </c>
      <c r="H35" s="708">
        <v>1.9157371597025608</v>
      </c>
      <c r="I35" s="708">
        <v>0</v>
      </c>
      <c r="J35" s="708">
        <v>0</v>
      </c>
      <c r="K35" s="567"/>
      <c r="L35" s="708">
        <v>0</v>
      </c>
      <c r="M35" s="708">
        <v>0</v>
      </c>
      <c r="N35" s="759">
        <v>150.27236862687261</v>
      </c>
      <c r="O35" s="759">
        <v>4.1738550280397844</v>
      </c>
      <c r="P35" s="567"/>
      <c r="Q35" s="708">
        <v>0.69707739164112092</v>
      </c>
      <c r="R35" s="708">
        <v>1.9157371597025608</v>
      </c>
    </row>
    <row r="36" spans="1:18">
      <c r="A36" s="547">
        <v>24</v>
      </c>
      <c r="B36" s="563" t="s">
        <v>426</v>
      </c>
      <c r="C36" s="759">
        <v>71732.721148450888</v>
      </c>
      <c r="D36" s="759">
        <v>67703.478505368068</v>
      </c>
      <c r="E36" s="759">
        <v>0</v>
      </c>
      <c r="F36" s="708">
        <v>0</v>
      </c>
      <c r="G36" s="708">
        <v>0</v>
      </c>
      <c r="H36" s="709">
        <v>0</v>
      </c>
      <c r="I36" s="567"/>
      <c r="J36" s="567"/>
      <c r="K36" s="567"/>
      <c r="L36" s="567"/>
      <c r="M36" s="567"/>
      <c r="N36" s="759">
        <v>67703.478505368068</v>
      </c>
      <c r="O36" s="759">
        <v>0</v>
      </c>
      <c r="P36" s="709">
        <v>0</v>
      </c>
      <c r="Q36" s="709">
        <v>0</v>
      </c>
      <c r="R36" s="709">
        <v>0</v>
      </c>
    </row>
    <row r="37" spans="1:18" ht="26.4">
      <c r="A37" s="547">
        <v>25</v>
      </c>
      <c r="B37" s="565" t="s">
        <v>927</v>
      </c>
      <c r="C37" s="759">
        <v>68926.720464332568</v>
      </c>
      <c r="D37" s="759">
        <v>64897.477821249748</v>
      </c>
      <c r="E37" s="759">
        <v>0</v>
      </c>
      <c r="F37" s="708">
        <v>0</v>
      </c>
      <c r="G37" s="708">
        <v>0</v>
      </c>
      <c r="H37" s="709">
        <v>0</v>
      </c>
      <c r="I37" s="567"/>
      <c r="J37" s="567"/>
      <c r="K37" s="567"/>
      <c r="L37" s="567"/>
      <c r="M37" s="567"/>
      <c r="N37" s="759">
        <v>64897.477821249748</v>
      </c>
      <c r="O37" s="759">
        <v>0</v>
      </c>
      <c r="P37" s="709">
        <v>0</v>
      </c>
      <c r="Q37" s="709">
        <v>0</v>
      </c>
      <c r="R37" s="709">
        <v>0</v>
      </c>
    </row>
    <row r="38" spans="1:18">
      <c r="A38" s="547">
        <v>26</v>
      </c>
      <c r="B38" s="565" t="s">
        <v>928</v>
      </c>
      <c r="C38" s="759">
        <v>2654.7712008291778</v>
      </c>
      <c r="D38" s="759">
        <v>2654.7712008291778</v>
      </c>
      <c r="E38" s="759">
        <v>0</v>
      </c>
      <c r="F38" s="708">
        <v>0</v>
      </c>
      <c r="G38" s="708">
        <v>0</v>
      </c>
      <c r="H38" s="709">
        <v>0</v>
      </c>
      <c r="I38" s="567"/>
      <c r="J38" s="567"/>
      <c r="K38" s="567"/>
      <c r="L38" s="567"/>
      <c r="M38" s="567"/>
      <c r="N38" s="759">
        <v>2654.7712008291778</v>
      </c>
      <c r="O38" s="759">
        <v>0</v>
      </c>
      <c r="P38" s="709">
        <v>0</v>
      </c>
      <c r="Q38" s="709">
        <v>0</v>
      </c>
      <c r="R38" s="709">
        <v>0</v>
      </c>
    </row>
    <row r="39" spans="1:18">
      <c r="A39" s="547">
        <v>27</v>
      </c>
      <c r="B39" s="565" t="s">
        <v>929</v>
      </c>
      <c r="C39" s="759">
        <v>151.22948328913529</v>
      </c>
      <c r="D39" s="759">
        <v>151.22948328913529</v>
      </c>
      <c r="E39" s="759">
        <v>0</v>
      </c>
      <c r="F39" s="708">
        <v>0</v>
      </c>
      <c r="G39" s="708">
        <v>0</v>
      </c>
      <c r="H39" s="709">
        <v>0</v>
      </c>
      <c r="I39" s="567"/>
      <c r="J39" s="567"/>
      <c r="K39" s="567"/>
      <c r="L39" s="567"/>
      <c r="M39" s="567"/>
      <c r="N39" s="759">
        <v>151.22948328913529</v>
      </c>
      <c r="O39" s="759">
        <v>0</v>
      </c>
      <c r="P39" s="709">
        <v>0</v>
      </c>
      <c r="Q39" s="709">
        <v>0</v>
      </c>
      <c r="R39" s="709">
        <v>0</v>
      </c>
    </row>
    <row r="40" spans="1:18">
      <c r="A40" s="547">
        <v>28</v>
      </c>
      <c r="B40" s="570" t="s">
        <v>930</v>
      </c>
      <c r="C40" s="759">
        <v>1118.2670350958963</v>
      </c>
      <c r="D40" s="759">
        <v>1118.2670350958965</v>
      </c>
      <c r="E40" s="759">
        <v>0</v>
      </c>
      <c r="F40" s="708">
        <v>0</v>
      </c>
      <c r="G40" s="708">
        <v>0</v>
      </c>
      <c r="H40" s="709">
        <v>0</v>
      </c>
      <c r="I40" s="759">
        <v>0</v>
      </c>
      <c r="J40" s="759">
        <v>0</v>
      </c>
      <c r="K40" s="709">
        <v>0</v>
      </c>
      <c r="L40" s="709">
        <v>0</v>
      </c>
      <c r="M40" s="709">
        <v>0</v>
      </c>
      <c r="N40" s="759">
        <v>1118.2670350958965</v>
      </c>
      <c r="O40" s="759">
        <v>0</v>
      </c>
      <c r="P40" s="709">
        <v>0</v>
      </c>
      <c r="Q40" s="709">
        <v>0</v>
      </c>
      <c r="R40" s="709">
        <v>0</v>
      </c>
    </row>
    <row r="41" spans="1:18">
      <c r="A41" s="547">
        <v>29</v>
      </c>
      <c r="B41" s="569" t="s">
        <v>931</v>
      </c>
      <c r="C41" s="759">
        <v>347.01284355389595</v>
      </c>
      <c r="D41" s="759">
        <v>347.01284355389595</v>
      </c>
      <c r="E41" s="759">
        <v>0</v>
      </c>
      <c r="F41" s="709">
        <v>0</v>
      </c>
      <c r="G41" s="708">
        <v>0</v>
      </c>
      <c r="H41" s="709">
        <v>0</v>
      </c>
      <c r="I41" s="709">
        <v>0</v>
      </c>
      <c r="J41" s="709">
        <v>0</v>
      </c>
      <c r="K41" s="709">
        <v>0</v>
      </c>
      <c r="L41" s="709">
        <v>0</v>
      </c>
      <c r="M41" s="709">
        <v>0</v>
      </c>
      <c r="N41" s="759">
        <v>347.01284355389595</v>
      </c>
      <c r="O41" s="759">
        <v>0</v>
      </c>
      <c r="P41" s="709">
        <v>0</v>
      </c>
      <c r="Q41" s="709">
        <v>0</v>
      </c>
      <c r="R41" s="709">
        <v>0</v>
      </c>
    </row>
    <row r="42" spans="1:18">
      <c r="A42" s="547">
        <v>30</v>
      </c>
      <c r="B42" s="569" t="s">
        <v>932</v>
      </c>
      <c r="C42" s="708">
        <v>771.2541915420004</v>
      </c>
      <c r="D42" s="708">
        <v>771.25419154200051</v>
      </c>
      <c r="E42" s="708">
        <v>0</v>
      </c>
      <c r="F42" s="709">
        <v>0</v>
      </c>
      <c r="G42" s="708">
        <v>0</v>
      </c>
      <c r="H42" s="709">
        <v>0</v>
      </c>
      <c r="I42" s="709">
        <v>0</v>
      </c>
      <c r="J42" s="709">
        <v>0</v>
      </c>
      <c r="K42" s="709">
        <v>0</v>
      </c>
      <c r="L42" s="709">
        <v>0</v>
      </c>
      <c r="M42" s="709">
        <v>0</v>
      </c>
      <c r="N42" s="759">
        <v>771.25419154200051</v>
      </c>
      <c r="O42" s="759">
        <v>0</v>
      </c>
      <c r="P42" s="709">
        <v>0</v>
      </c>
      <c r="Q42" s="709">
        <v>0</v>
      </c>
      <c r="R42" s="709">
        <v>0</v>
      </c>
    </row>
    <row r="43" spans="1:18" ht="26.4">
      <c r="A43" s="547">
        <v>31</v>
      </c>
      <c r="B43" s="571" t="s">
        <v>933</v>
      </c>
      <c r="C43" s="708">
        <v>23.775258780000001</v>
      </c>
      <c r="D43" s="708">
        <v>23.775258780000001</v>
      </c>
      <c r="E43" s="708">
        <v>0</v>
      </c>
      <c r="F43" s="709">
        <v>0</v>
      </c>
      <c r="G43" s="708">
        <v>0</v>
      </c>
      <c r="H43" s="709">
        <v>0</v>
      </c>
      <c r="I43" s="709">
        <v>0</v>
      </c>
      <c r="J43" s="709">
        <v>0</v>
      </c>
      <c r="K43" s="709">
        <v>0</v>
      </c>
      <c r="L43" s="709">
        <v>0</v>
      </c>
      <c r="M43" s="709">
        <v>0</v>
      </c>
      <c r="N43" s="759">
        <v>23.775258780000001</v>
      </c>
      <c r="O43" s="759">
        <v>0</v>
      </c>
      <c r="P43" s="709">
        <v>0</v>
      </c>
      <c r="Q43" s="709">
        <v>0</v>
      </c>
      <c r="R43" s="709">
        <v>0</v>
      </c>
    </row>
    <row r="44" spans="1:18" s="29" customFormat="1">
      <c r="A44" s="547">
        <v>32</v>
      </c>
      <c r="B44" s="8" t="s">
        <v>934</v>
      </c>
      <c r="C44" s="759">
        <v>243499.31430537582</v>
      </c>
      <c r="D44" s="759">
        <v>78088.131166748499</v>
      </c>
      <c r="E44" s="759">
        <v>1861.641367116817</v>
      </c>
      <c r="F44" s="709">
        <v>114.50562975</v>
      </c>
      <c r="G44" s="709">
        <v>279.93524300881086</v>
      </c>
      <c r="H44" s="709">
        <v>800.94776622697418</v>
      </c>
      <c r="I44" s="759">
        <v>10.178863476399552</v>
      </c>
      <c r="J44" s="709">
        <v>7.9118241759836261</v>
      </c>
      <c r="K44" s="709">
        <v>0</v>
      </c>
      <c r="L44" s="709">
        <v>0</v>
      </c>
      <c r="M44" s="709">
        <v>6.9096129622059959</v>
      </c>
      <c r="N44" s="759">
        <v>78098.310030224893</v>
      </c>
      <c r="O44" s="759">
        <v>1869.5531912928006</v>
      </c>
      <c r="P44" s="709">
        <v>114.50562975</v>
      </c>
      <c r="Q44" s="709">
        <v>279.93524300881086</v>
      </c>
      <c r="R44" s="709">
        <v>807.85737918918016</v>
      </c>
    </row>
    <row r="45" spans="1:18" s="29" customFormat="1" ht="26.4" customHeight="1">
      <c r="A45" s="561"/>
      <c r="B45" s="1087" t="s">
        <v>935</v>
      </c>
      <c r="C45" s="1087"/>
      <c r="D45" s="1087"/>
      <c r="E45" s="1087"/>
      <c r="F45" s="1087"/>
      <c r="G45" s="1087"/>
      <c r="H45" s="1087"/>
      <c r="I45" s="1087"/>
      <c r="J45" s="1087"/>
      <c r="K45" s="1087"/>
      <c r="L45" s="1087"/>
      <c r="M45" s="1087"/>
      <c r="N45" s="1087"/>
      <c r="O45" s="1087"/>
      <c r="P45" s="1087"/>
      <c r="Q45" s="1087"/>
      <c r="R45" s="1088"/>
    </row>
    <row r="46" spans="1:18" ht="26.4">
      <c r="A46" s="16">
        <v>33</v>
      </c>
      <c r="B46" s="572" t="s">
        <v>936</v>
      </c>
      <c r="C46" s="710">
        <v>88642.768981434143</v>
      </c>
      <c r="D46" s="567"/>
      <c r="E46" s="567"/>
      <c r="F46" s="567"/>
      <c r="G46" s="567"/>
      <c r="H46" s="567"/>
      <c r="I46" s="567"/>
      <c r="J46" s="567"/>
      <c r="K46" s="567"/>
      <c r="L46" s="567"/>
      <c r="M46" s="567"/>
      <c r="N46" s="567"/>
      <c r="O46" s="567"/>
      <c r="P46" s="567"/>
      <c r="Q46" s="567"/>
      <c r="R46" s="567"/>
    </row>
    <row r="47" spans="1:18">
      <c r="A47" s="16">
        <v>34</v>
      </c>
      <c r="B47" s="566" t="s">
        <v>414</v>
      </c>
      <c r="C47" s="710">
        <v>85402.244818864085</v>
      </c>
      <c r="D47" s="567"/>
      <c r="E47" s="567"/>
      <c r="F47" s="567"/>
      <c r="G47" s="567"/>
      <c r="H47" s="567"/>
      <c r="I47" s="567"/>
      <c r="J47" s="567"/>
      <c r="K47" s="567"/>
      <c r="L47" s="567"/>
      <c r="M47" s="567"/>
      <c r="N47" s="567"/>
      <c r="O47" s="567"/>
      <c r="P47" s="567"/>
      <c r="Q47" s="567"/>
      <c r="R47" s="567"/>
    </row>
    <row r="48" spans="1:18">
      <c r="A48" s="16">
        <v>35</v>
      </c>
      <c r="B48" s="566" t="s">
        <v>725</v>
      </c>
      <c r="C48" s="710">
        <v>1958.6845638057223</v>
      </c>
      <c r="D48" s="567"/>
      <c r="E48" s="567"/>
      <c r="F48" s="567"/>
      <c r="G48" s="567"/>
      <c r="H48" s="567"/>
      <c r="I48" s="567"/>
      <c r="J48" s="567"/>
      <c r="K48" s="567"/>
      <c r="L48" s="567"/>
      <c r="M48" s="567"/>
      <c r="N48" s="567"/>
      <c r="O48" s="567"/>
      <c r="P48" s="567"/>
      <c r="Q48" s="567"/>
      <c r="R48" s="567"/>
    </row>
    <row r="49" spans="1:18">
      <c r="A49" s="16">
        <v>36</v>
      </c>
      <c r="B49" s="566" t="s">
        <v>724</v>
      </c>
      <c r="C49" s="710">
        <v>1281.839598764325</v>
      </c>
      <c r="D49" s="567"/>
      <c r="E49" s="567"/>
      <c r="F49" s="567"/>
      <c r="G49" s="567"/>
      <c r="H49" s="567"/>
      <c r="I49" s="567"/>
      <c r="J49" s="567"/>
      <c r="K49" s="567"/>
      <c r="L49" s="567"/>
      <c r="M49" s="567"/>
      <c r="N49" s="567"/>
      <c r="O49" s="567"/>
      <c r="P49" s="567"/>
      <c r="Q49" s="567"/>
      <c r="R49" s="567"/>
    </row>
    <row r="50" spans="1:18" ht="26.4">
      <c r="A50" s="16">
        <v>37</v>
      </c>
      <c r="B50" s="572" t="s">
        <v>937</v>
      </c>
      <c r="C50" s="710">
        <v>10775.808823419589</v>
      </c>
      <c r="D50" s="567"/>
      <c r="E50" s="567"/>
      <c r="F50" s="567"/>
      <c r="G50" s="567"/>
      <c r="H50" s="567"/>
      <c r="I50" s="567"/>
      <c r="J50" s="567"/>
      <c r="K50" s="567"/>
      <c r="L50" s="567"/>
      <c r="M50" s="567"/>
      <c r="N50" s="567"/>
      <c r="O50" s="567"/>
      <c r="P50" s="567"/>
      <c r="Q50" s="567"/>
      <c r="R50" s="567"/>
    </row>
    <row r="51" spans="1:18">
      <c r="A51" s="16">
        <v>38</v>
      </c>
      <c r="B51" s="566" t="s">
        <v>414</v>
      </c>
      <c r="C51" s="710">
        <v>8790.4232528560769</v>
      </c>
      <c r="D51" s="567"/>
      <c r="E51" s="567"/>
      <c r="F51" s="567"/>
      <c r="G51" s="567"/>
      <c r="H51" s="567"/>
      <c r="I51" s="567"/>
      <c r="J51" s="567"/>
      <c r="K51" s="567"/>
      <c r="L51" s="567"/>
      <c r="M51" s="567"/>
      <c r="N51" s="567"/>
      <c r="O51" s="567"/>
      <c r="P51" s="567"/>
      <c r="Q51" s="567"/>
      <c r="R51" s="567"/>
    </row>
    <row r="52" spans="1:18">
      <c r="A52" s="16">
        <v>39</v>
      </c>
      <c r="B52" s="566" t="s">
        <v>725</v>
      </c>
      <c r="C52" s="710">
        <v>1976.9554414282998</v>
      </c>
      <c r="D52" s="567"/>
      <c r="E52" s="567"/>
      <c r="F52" s="567"/>
      <c r="G52" s="567"/>
      <c r="H52" s="567"/>
      <c r="I52" s="567"/>
      <c r="J52" s="567"/>
      <c r="K52" s="567"/>
      <c r="L52" s="567"/>
      <c r="M52" s="567"/>
      <c r="N52" s="567"/>
      <c r="O52" s="567"/>
      <c r="P52" s="567"/>
      <c r="Q52" s="567"/>
      <c r="R52" s="567"/>
    </row>
    <row r="53" spans="1:18">
      <c r="A53" s="16">
        <v>40</v>
      </c>
      <c r="B53" s="566" t="s">
        <v>724</v>
      </c>
      <c r="C53" s="710">
        <v>8.4301291352137522</v>
      </c>
      <c r="D53" s="567"/>
      <c r="E53" s="567"/>
      <c r="F53" s="567"/>
      <c r="G53" s="567"/>
      <c r="H53" s="567"/>
      <c r="I53" s="567"/>
      <c r="J53" s="567"/>
      <c r="K53" s="567"/>
      <c r="L53" s="567"/>
      <c r="M53" s="567"/>
      <c r="N53" s="567"/>
      <c r="O53" s="567"/>
      <c r="P53" s="567"/>
      <c r="Q53" s="567"/>
      <c r="R53" s="567"/>
    </row>
    <row r="54" spans="1:18">
      <c r="A54" s="20">
        <v>41</v>
      </c>
      <c r="B54" s="524" t="s">
        <v>782</v>
      </c>
      <c r="C54" s="708">
        <v>168.01307428000001</v>
      </c>
      <c r="D54" s="567"/>
      <c r="E54" s="567"/>
      <c r="F54" s="567"/>
      <c r="G54" s="567"/>
      <c r="H54" s="567"/>
      <c r="I54" s="567"/>
      <c r="J54" s="567"/>
      <c r="K54" s="567"/>
      <c r="L54" s="567"/>
      <c r="M54" s="567"/>
      <c r="N54" s="567"/>
      <c r="O54" s="567"/>
      <c r="P54" s="567"/>
      <c r="Q54" s="567"/>
      <c r="R54" s="567"/>
    </row>
    <row r="55" spans="1:18">
      <c r="A55" s="20">
        <v>42</v>
      </c>
      <c r="B55" s="524" t="s">
        <v>938</v>
      </c>
      <c r="C55" s="708">
        <v>2309.7965245500004</v>
      </c>
      <c r="D55" s="567"/>
      <c r="E55" s="567"/>
      <c r="F55" s="567"/>
      <c r="G55" s="567"/>
      <c r="H55" s="567"/>
      <c r="I55" s="567"/>
      <c r="J55" s="567"/>
      <c r="K55" s="567"/>
      <c r="L55" s="567"/>
      <c r="M55" s="567"/>
      <c r="N55" s="567"/>
      <c r="O55" s="567"/>
      <c r="P55" s="567"/>
      <c r="Q55" s="567"/>
      <c r="R55" s="567"/>
    </row>
    <row r="56" spans="1:18">
      <c r="A56" s="20">
        <v>43</v>
      </c>
      <c r="B56" s="524" t="s">
        <v>939</v>
      </c>
      <c r="C56" s="708">
        <v>2970.0777561899999</v>
      </c>
      <c r="D56" s="567"/>
      <c r="E56" s="567"/>
      <c r="F56" s="567"/>
      <c r="G56" s="567"/>
      <c r="H56" s="567"/>
      <c r="I56" s="567"/>
      <c r="J56" s="567"/>
      <c r="K56" s="567"/>
      <c r="L56" s="567"/>
      <c r="M56" s="567"/>
      <c r="N56" s="567"/>
      <c r="O56" s="567"/>
      <c r="P56" s="567"/>
      <c r="Q56" s="567"/>
      <c r="R56" s="567"/>
    </row>
    <row r="57" spans="1:18">
      <c r="A57" s="20">
        <v>44</v>
      </c>
      <c r="B57" s="524" t="s">
        <v>940</v>
      </c>
      <c r="C57" s="708">
        <v>35571.046142701627</v>
      </c>
      <c r="D57" s="567"/>
      <c r="E57" s="567"/>
      <c r="F57" s="567"/>
      <c r="G57" s="567"/>
      <c r="H57" s="567"/>
      <c r="I57" s="567"/>
      <c r="J57" s="567"/>
      <c r="K57" s="567"/>
      <c r="L57" s="567"/>
      <c r="M57" s="567"/>
      <c r="N57" s="567"/>
      <c r="O57" s="567"/>
      <c r="P57" s="567"/>
      <c r="Q57" s="567"/>
      <c r="R57" s="567"/>
    </row>
    <row r="58" spans="1:18">
      <c r="A58" s="20">
        <v>45</v>
      </c>
      <c r="B58" s="8" t="s">
        <v>941</v>
      </c>
      <c r="C58" s="708">
        <v>140437.51130257535</v>
      </c>
      <c r="D58" s="567"/>
      <c r="E58" s="567"/>
      <c r="F58" s="567"/>
      <c r="G58" s="567"/>
      <c r="H58" s="567"/>
      <c r="I58" s="567"/>
      <c r="J58" s="567"/>
      <c r="K58" s="567"/>
      <c r="L58" s="567"/>
      <c r="M58" s="567"/>
      <c r="N58" s="567"/>
      <c r="O58" s="567"/>
      <c r="P58" s="567"/>
      <c r="Q58" s="567"/>
      <c r="R58" s="567"/>
    </row>
    <row r="59" spans="1:18" s="29" customFormat="1" ht="26.4" customHeight="1">
      <c r="A59" s="573"/>
      <c r="B59" s="1087" t="s">
        <v>1372</v>
      </c>
      <c r="C59" s="1087"/>
      <c r="D59" s="1087"/>
      <c r="E59" s="1087"/>
      <c r="F59" s="1087"/>
      <c r="G59" s="1087"/>
      <c r="H59" s="1087"/>
      <c r="I59" s="1087"/>
      <c r="J59" s="1087"/>
      <c r="K59" s="1087"/>
      <c r="L59" s="1087"/>
      <c r="M59" s="1087"/>
      <c r="N59" s="1087"/>
      <c r="O59" s="1087"/>
      <c r="P59" s="1087"/>
      <c r="Q59" s="1087"/>
      <c r="R59" s="1088"/>
    </row>
    <row r="60" spans="1:18">
      <c r="A60" s="20">
        <v>46</v>
      </c>
      <c r="B60" s="524" t="s">
        <v>942</v>
      </c>
      <c r="C60" s="708">
        <v>49444.406151704105</v>
      </c>
      <c r="D60" s="567"/>
      <c r="E60" s="567"/>
      <c r="F60" s="567"/>
      <c r="G60" s="567"/>
      <c r="H60" s="567"/>
      <c r="I60" s="567"/>
      <c r="J60" s="567"/>
      <c r="K60" s="567"/>
      <c r="L60" s="567"/>
      <c r="M60" s="567"/>
      <c r="N60" s="567"/>
      <c r="O60" s="567"/>
      <c r="P60" s="567"/>
      <c r="Q60" s="567"/>
      <c r="R60" s="567"/>
    </row>
    <row r="61" spans="1:18">
      <c r="A61" s="20">
        <v>47</v>
      </c>
      <c r="B61" s="524" t="s">
        <v>943</v>
      </c>
      <c r="C61" s="708">
        <v>47867.27126904</v>
      </c>
      <c r="D61" s="567"/>
      <c r="E61" s="567"/>
      <c r="F61" s="567"/>
      <c r="G61" s="567"/>
      <c r="H61" s="567"/>
      <c r="I61" s="567"/>
      <c r="J61" s="567"/>
      <c r="K61" s="567"/>
      <c r="L61" s="567"/>
      <c r="M61" s="567"/>
      <c r="N61" s="567"/>
      <c r="O61" s="567"/>
      <c r="P61" s="567"/>
      <c r="Q61" s="567"/>
      <c r="R61" s="567"/>
    </row>
    <row r="62" spans="1:18">
      <c r="A62" s="20">
        <v>48</v>
      </c>
      <c r="B62" s="524" t="s">
        <v>944</v>
      </c>
      <c r="C62" s="708">
        <v>7525.222940659999</v>
      </c>
      <c r="D62" s="567"/>
      <c r="E62" s="567"/>
      <c r="F62" s="567"/>
      <c r="G62" s="567"/>
      <c r="H62" s="567"/>
      <c r="I62" s="567"/>
      <c r="J62" s="567"/>
      <c r="K62" s="567"/>
      <c r="L62" s="567"/>
      <c r="M62" s="567"/>
      <c r="N62" s="567"/>
      <c r="O62" s="567"/>
      <c r="P62" s="567"/>
      <c r="Q62" s="567"/>
      <c r="R62" s="567"/>
    </row>
    <row r="63" spans="1:18" ht="38.25" customHeight="1">
      <c r="A63" s="20">
        <v>49</v>
      </c>
      <c r="B63" s="22" t="s">
        <v>945</v>
      </c>
      <c r="C63" s="708">
        <v>104836.9003614041</v>
      </c>
      <c r="D63" s="567"/>
      <c r="E63" s="567"/>
      <c r="F63" s="567"/>
      <c r="G63" s="567"/>
      <c r="H63" s="567"/>
      <c r="I63" s="567"/>
      <c r="J63" s="567"/>
      <c r="K63" s="567"/>
      <c r="L63" s="567"/>
      <c r="M63" s="567"/>
      <c r="N63" s="567"/>
      <c r="O63" s="567"/>
      <c r="P63" s="567"/>
      <c r="Q63" s="567"/>
      <c r="R63" s="567"/>
    </row>
    <row r="64" spans="1:18" s="29" customFormat="1">
      <c r="A64" s="20">
        <v>50</v>
      </c>
      <c r="B64" s="8" t="s">
        <v>946</v>
      </c>
      <c r="C64" s="709">
        <v>348336.21466677991</v>
      </c>
      <c r="D64" s="567"/>
      <c r="E64" s="567"/>
      <c r="F64" s="567"/>
      <c r="G64" s="567"/>
      <c r="H64" s="567"/>
      <c r="I64" s="567"/>
      <c r="J64" s="567"/>
      <c r="K64" s="567"/>
      <c r="L64" s="567"/>
      <c r="M64" s="567"/>
      <c r="N64" s="567"/>
      <c r="O64" s="567"/>
      <c r="P64" s="567"/>
      <c r="Q64" s="567"/>
      <c r="R64" s="567"/>
    </row>
    <row r="65" spans="1:1">
      <c r="A65" s="557"/>
    </row>
    <row r="66" spans="1:1">
      <c r="A66" s="557"/>
    </row>
    <row r="67" spans="1:1">
      <c r="A67" s="557"/>
    </row>
    <row r="68" spans="1:1">
      <c r="A68" s="557"/>
    </row>
    <row r="69" spans="1:1">
      <c r="A69" s="557"/>
    </row>
    <row r="70" spans="1:1">
      <c r="A70" s="557"/>
    </row>
    <row r="71" spans="1:1">
      <c r="A71" s="557"/>
    </row>
    <row r="72" spans="1:1">
      <c r="A72" s="557"/>
    </row>
    <row r="73" spans="1:1">
      <c r="A73" s="557"/>
    </row>
    <row r="74" spans="1:1">
      <c r="A74" s="557"/>
    </row>
    <row r="75" spans="1:1">
      <c r="A75" s="557"/>
    </row>
    <row r="76" spans="1:1">
      <c r="A76" s="557"/>
    </row>
    <row r="77" spans="1:1">
      <c r="A77" s="557"/>
    </row>
    <row r="78" spans="1:1">
      <c r="A78" s="557"/>
    </row>
    <row r="79" spans="1:1">
      <c r="A79" s="557"/>
    </row>
    <row r="80" spans="1:1">
      <c r="A80" s="557"/>
    </row>
    <row r="81" spans="1:1">
      <c r="A81" s="557"/>
    </row>
    <row r="82" spans="1:1">
      <c r="A82" s="557"/>
    </row>
    <row r="83" spans="1:1">
      <c r="A83" s="557"/>
    </row>
    <row r="84" spans="1:1">
      <c r="A84" s="557"/>
    </row>
    <row r="85" spans="1:1">
      <c r="A85" s="557"/>
    </row>
    <row r="86" spans="1:1">
      <c r="A86" s="557"/>
    </row>
    <row r="87" spans="1:1">
      <c r="A87" s="557"/>
    </row>
    <row r="88" spans="1:1">
      <c r="A88" s="557"/>
    </row>
    <row r="89" spans="1:1">
      <c r="A89" s="557"/>
    </row>
    <row r="90" spans="1:1">
      <c r="A90" s="557"/>
    </row>
    <row r="91" spans="1:1">
      <c r="A91" s="557"/>
    </row>
    <row r="92" spans="1:1">
      <c r="A92" s="557"/>
    </row>
    <row r="93" spans="1:1">
      <c r="A93" s="557"/>
    </row>
    <row r="94" spans="1:1">
      <c r="A94" s="557"/>
    </row>
    <row r="95" spans="1:1">
      <c r="A95" s="557"/>
    </row>
    <row r="96" spans="1:1">
      <c r="A96" s="557"/>
    </row>
    <row r="97" spans="1:1">
      <c r="A97" s="557"/>
    </row>
    <row r="98" spans="1:1">
      <c r="A98" s="557"/>
    </row>
    <row r="99" spans="1:1">
      <c r="A99" s="557"/>
    </row>
    <row r="100" spans="1:1">
      <c r="A100" s="557"/>
    </row>
    <row r="101" spans="1:1">
      <c r="A101" s="557"/>
    </row>
    <row r="102" spans="1:1">
      <c r="A102" s="557"/>
    </row>
    <row r="103" spans="1:1">
      <c r="A103" s="557"/>
    </row>
    <row r="104" spans="1:1">
      <c r="A104" s="557"/>
    </row>
    <row r="105" spans="1:1">
      <c r="A105" s="557"/>
    </row>
    <row r="106" spans="1:1">
      <c r="A106" s="557"/>
    </row>
    <row r="107" spans="1:1">
      <c r="A107" s="557"/>
    </row>
    <row r="108" spans="1:1">
      <c r="A108" s="557"/>
    </row>
    <row r="109" spans="1:1">
      <c r="A109" s="557"/>
    </row>
    <row r="110" spans="1:1">
      <c r="A110" s="557"/>
    </row>
    <row r="111" spans="1:1">
      <c r="A111" s="557"/>
    </row>
    <row r="112" spans="1:1">
      <c r="A112" s="557"/>
    </row>
    <row r="113" spans="1:1">
      <c r="A113" s="557"/>
    </row>
    <row r="114" spans="1:1">
      <c r="A114" s="557"/>
    </row>
    <row r="115" spans="1:1">
      <c r="A115" s="557"/>
    </row>
    <row r="116" spans="1:1">
      <c r="A116" s="557"/>
    </row>
    <row r="117" spans="1:1">
      <c r="A117" s="557"/>
    </row>
    <row r="118" spans="1:1">
      <c r="A118" s="557"/>
    </row>
    <row r="119" spans="1:1">
      <c r="A119" s="557"/>
    </row>
    <row r="120" spans="1:1">
      <c r="A120" s="557"/>
    </row>
    <row r="121" spans="1:1">
      <c r="A121" s="557"/>
    </row>
    <row r="122" spans="1:1">
      <c r="A122" s="557"/>
    </row>
    <row r="123" spans="1:1">
      <c r="A123" s="557"/>
    </row>
    <row r="124" spans="1:1">
      <c r="A124" s="557"/>
    </row>
    <row r="125" spans="1:1">
      <c r="A125" s="557"/>
    </row>
    <row r="126" spans="1:1">
      <c r="A126" s="557"/>
    </row>
    <row r="127" spans="1:1">
      <c r="A127" s="557"/>
    </row>
    <row r="128" spans="1:1">
      <c r="A128" s="557"/>
    </row>
    <row r="129" spans="1:1">
      <c r="A129" s="557"/>
    </row>
    <row r="130" spans="1:1">
      <c r="A130" s="557"/>
    </row>
    <row r="131" spans="1:1">
      <c r="A131" s="557"/>
    </row>
    <row r="132" spans="1:1">
      <c r="A132" s="557"/>
    </row>
    <row r="133" spans="1:1">
      <c r="A133" s="557"/>
    </row>
    <row r="134" spans="1:1">
      <c r="A134" s="557"/>
    </row>
    <row r="135" spans="1:1">
      <c r="A135" s="557"/>
    </row>
    <row r="136" spans="1:1">
      <c r="A136" s="557"/>
    </row>
    <row r="137" spans="1:1">
      <c r="A137" s="557"/>
    </row>
    <row r="138" spans="1:1">
      <c r="A138" s="557"/>
    </row>
    <row r="139" spans="1:1">
      <c r="A139" s="557"/>
    </row>
    <row r="140" spans="1:1">
      <c r="A140" s="557"/>
    </row>
    <row r="141" spans="1:1">
      <c r="A141" s="557"/>
    </row>
    <row r="142" spans="1:1">
      <c r="A142" s="557"/>
    </row>
    <row r="143" spans="1:1">
      <c r="A143" s="557"/>
    </row>
    <row r="144" spans="1:1">
      <c r="A144" s="557"/>
    </row>
    <row r="145" spans="1:1">
      <c r="A145" s="557"/>
    </row>
    <row r="146" spans="1:1">
      <c r="A146" s="557"/>
    </row>
    <row r="147" spans="1:1">
      <c r="A147" s="557"/>
    </row>
    <row r="148" spans="1:1">
      <c r="A148" s="557"/>
    </row>
    <row r="149" spans="1:1">
      <c r="A149" s="557"/>
    </row>
    <row r="150" spans="1:1">
      <c r="A150" s="557"/>
    </row>
    <row r="151" spans="1:1">
      <c r="A151" s="557"/>
    </row>
    <row r="152" spans="1:1">
      <c r="A152" s="557"/>
    </row>
    <row r="153" spans="1:1">
      <c r="A153" s="557"/>
    </row>
    <row r="154" spans="1:1">
      <c r="A154" s="557"/>
    </row>
    <row r="155" spans="1:1">
      <c r="A155" s="557"/>
    </row>
    <row r="156" spans="1:1">
      <c r="A156" s="557"/>
    </row>
    <row r="157" spans="1:1">
      <c r="A157" s="557"/>
    </row>
    <row r="158" spans="1:1">
      <c r="A158" s="557"/>
    </row>
    <row r="159" spans="1:1">
      <c r="A159" s="557"/>
    </row>
    <row r="160" spans="1:1">
      <c r="A160" s="557"/>
    </row>
    <row r="161" spans="1:1">
      <c r="A161" s="557"/>
    </row>
    <row r="162" spans="1:1">
      <c r="A162" s="557"/>
    </row>
    <row r="163" spans="1:1">
      <c r="A163" s="557"/>
    </row>
    <row r="164" spans="1:1">
      <c r="A164" s="557"/>
    </row>
    <row r="165" spans="1:1">
      <c r="A165" s="557"/>
    </row>
    <row r="166" spans="1:1">
      <c r="A166" s="557"/>
    </row>
    <row r="167" spans="1:1">
      <c r="A167" s="557"/>
    </row>
    <row r="168" spans="1:1">
      <c r="A168" s="557"/>
    </row>
    <row r="169" spans="1:1">
      <c r="A169" s="557"/>
    </row>
    <row r="170" spans="1:1">
      <c r="A170" s="557"/>
    </row>
    <row r="171" spans="1:1">
      <c r="A171" s="557"/>
    </row>
    <row r="172" spans="1:1">
      <c r="A172" s="557"/>
    </row>
    <row r="173" spans="1:1">
      <c r="A173" s="557"/>
    </row>
    <row r="174" spans="1:1">
      <c r="A174" s="557"/>
    </row>
    <row r="175" spans="1:1">
      <c r="A175" s="557"/>
    </row>
    <row r="176" spans="1:1">
      <c r="A176" s="557"/>
    </row>
    <row r="177" spans="1:1">
      <c r="A177" s="557"/>
    </row>
    <row r="178" spans="1:1">
      <c r="A178" s="557"/>
    </row>
    <row r="179" spans="1:1">
      <c r="A179" s="557"/>
    </row>
    <row r="180" spans="1:1">
      <c r="A180" s="557"/>
    </row>
    <row r="181" spans="1:1">
      <c r="A181" s="557"/>
    </row>
    <row r="182" spans="1:1">
      <c r="A182" s="557"/>
    </row>
    <row r="183" spans="1:1">
      <c r="A183" s="557"/>
    </row>
    <row r="184" spans="1:1">
      <c r="A184" s="557"/>
    </row>
    <row r="185" spans="1:1">
      <c r="A185" s="557"/>
    </row>
    <row r="186" spans="1:1">
      <c r="A186" s="557"/>
    </row>
    <row r="187" spans="1:1">
      <c r="A187" s="557"/>
    </row>
    <row r="188" spans="1:1">
      <c r="A188" s="557"/>
    </row>
    <row r="189" spans="1:1">
      <c r="A189" s="557"/>
    </row>
    <row r="190" spans="1:1">
      <c r="A190" s="557"/>
    </row>
    <row r="191" spans="1:1">
      <c r="A191" s="557"/>
    </row>
    <row r="192" spans="1:1">
      <c r="A192" s="557"/>
    </row>
    <row r="193" spans="1:1">
      <c r="A193" s="557"/>
    </row>
    <row r="194" spans="1:1">
      <c r="A194" s="557"/>
    </row>
    <row r="195" spans="1:1">
      <c r="A195" s="557"/>
    </row>
    <row r="196" spans="1:1">
      <c r="A196" s="557"/>
    </row>
    <row r="197" spans="1:1">
      <c r="A197" s="557"/>
    </row>
    <row r="198" spans="1:1">
      <c r="A198" s="557"/>
    </row>
    <row r="199" spans="1:1">
      <c r="A199" s="557"/>
    </row>
    <row r="200" spans="1:1">
      <c r="A200" s="557"/>
    </row>
    <row r="201" spans="1:1">
      <c r="A201" s="557"/>
    </row>
    <row r="202" spans="1:1">
      <c r="A202" s="557"/>
    </row>
    <row r="203" spans="1:1">
      <c r="A203" s="557"/>
    </row>
    <row r="204" spans="1:1">
      <c r="A204" s="557"/>
    </row>
    <row r="205" spans="1:1">
      <c r="A205" s="557"/>
    </row>
    <row r="206" spans="1:1">
      <c r="A206" s="557"/>
    </row>
    <row r="207" spans="1:1">
      <c r="A207" s="557"/>
    </row>
    <row r="208" spans="1:1">
      <c r="A208" s="557"/>
    </row>
    <row r="209" spans="1:1">
      <c r="A209" s="557"/>
    </row>
    <row r="210" spans="1:1">
      <c r="A210" s="557"/>
    </row>
    <row r="211" spans="1:1">
      <c r="A211" s="557"/>
    </row>
    <row r="212" spans="1:1">
      <c r="A212" s="557"/>
    </row>
    <row r="213" spans="1:1">
      <c r="A213" s="557"/>
    </row>
    <row r="214" spans="1:1">
      <c r="A214" s="557"/>
    </row>
    <row r="215" spans="1:1">
      <c r="A215" s="557"/>
    </row>
    <row r="216" spans="1:1">
      <c r="A216" s="557"/>
    </row>
    <row r="217" spans="1:1">
      <c r="A217" s="557"/>
    </row>
    <row r="218" spans="1:1">
      <c r="A218" s="557"/>
    </row>
    <row r="219" spans="1:1">
      <c r="A219" s="557"/>
    </row>
    <row r="220" spans="1:1">
      <c r="A220" s="557"/>
    </row>
    <row r="221" spans="1:1">
      <c r="A221" s="557"/>
    </row>
    <row r="222" spans="1:1">
      <c r="A222" s="557"/>
    </row>
    <row r="223" spans="1:1">
      <c r="A223" s="557"/>
    </row>
    <row r="224" spans="1:1">
      <c r="A224" s="557"/>
    </row>
    <row r="225" spans="1:1">
      <c r="A225" s="557"/>
    </row>
    <row r="226" spans="1:1">
      <c r="A226" s="557"/>
    </row>
    <row r="227" spans="1:1">
      <c r="A227" s="557"/>
    </row>
    <row r="228" spans="1:1">
      <c r="A228" s="557"/>
    </row>
    <row r="229" spans="1:1">
      <c r="A229" s="557"/>
    </row>
    <row r="230" spans="1:1">
      <c r="A230" s="557"/>
    </row>
    <row r="231" spans="1:1">
      <c r="A231" s="557"/>
    </row>
    <row r="232" spans="1:1">
      <c r="A232" s="557"/>
    </row>
    <row r="233" spans="1:1">
      <c r="A233" s="557"/>
    </row>
    <row r="234" spans="1:1">
      <c r="A234" s="557"/>
    </row>
    <row r="235" spans="1:1">
      <c r="A235" s="557"/>
    </row>
    <row r="236" spans="1:1">
      <c r="A236" s="557"/>
    </row>
    <row r="237" spans="1:1">
      <c r="A237" s="557"/>
    </row>
    <row r="238" spans="1:1">
      <c r="A238" s="557"/>
    </row>
    <row r="239" spans="1:1">
      <c r="A239" s="557"/>
    </row>
    <row r="240" spans="1:1">
      <c r="A240" s="557"/>
    </row>
    <row r="241" spans="1:1">
      <c r="A241" s="557"/>
    </row>
    <row r="242" spans="1:1">
      <c r="A242" s="557"/>
    </row>
    <row r="243" spans="1:1">
      <c r="A243" s="557"/>
    </row>
    <row r="244" spans="1:1">
      <c r="A244" s="557"/>
    </row>
    <row r="245" spans="1:1">
      <c r="A245" s="557"/>
    </row>
    <row r="246" spans="1:1">
      <c r="A246" s="557"/>
    </row>
    <row r="247" spans="1:1">
      <c r="A247" s="557"/>
    </row>
    <row r="248" spans="1:1">
      <c r="A248" s="557"/>
    </row>
    <row r="249" spans="1:1">
      <c r="A249" s="557"/>
    </row>
    <row r="250" spans="1:1">
      <c r="A250" s="557"/>
    </row>
    <row r="251" spans="1:1">
      <c r="A251" s="557"/>
    </row>
    <row r="252" spans="1:1">
      <c r="A252" s="557"/>
    </row>
    <row r="253" spans="1:1">
      <c r="A253" s="557"/>
    </row>
    <row r="254" spans="1:1">
      <c r="A254" s="557"/>
    </row>
    <row r="255" spans="1:1">
      <c r="A255" s="557"/>
    </row>
    <row r="256" spans="1:1">
      <c r="A256" s="557"/>
    </row>
    <row r="257" spans="1:1">
      <c r="A257" s="557"/>
    </row>
    <row r="258" spans="1:1">
      <c r="A258" s="557"/>
    </row>
    <row r="259" spans="1:1">
      <c r="A259" s="557"/>
    </row>
    <row r="260" spans="1:1">
      <c r="A260" s="557"/>
    </row>
    <row r="261" spans="1:1">
      <c r="A261" s="557"/>
    </row>
    <row r="262" spans="1:1">
      <c r="A262" s="557"/>
    </row>
    <row r="263" spans="1:1">
      <c r="A263" s="557"/>
    </row>
    <row r="264" spans="1:1">
      <c r="A264" s="557"/>
    </row>
    <row r="265" spans="1:1">
      <c r="A265" s="557"/>
    </row>
    <row r="266" spans="1:1">
      <c r="A266" s="557"/>
    </row>
    <row r="267" spans="1:1">
      <c r="A267" s="557"/>
    </row>
    <row r="268" spans="1:1">
      <c r="A268" s="557"/>
    </row>
    <row r="269" spans="1:1">
      <c r="A269" s="557"/>
    </row>
    <row r="270" spans="1:1">
      <c r="A270" s="557"/>
    </row>
    <row r="271" spans="1:1">
      <c r="A271" s="557"/>
    </row>
    <row r="272" spans="1:1">
      <c r="A272" s="557"/>
    </row>
    <row r="273" spans="1:1">
      <c r="A273" s="557"/>
    </row>
    <row r="274" spans="1:1">
      <c r="A274" s="557"/>
    </row>
    <row r="275" spans="1:1">
      <c r="A275" s="557"/>
    </row>
    <row r="276" spans="1:1">
      <c r="A276" s="557"/>
    </row>
    <row r="277" spans="1:1">
      <c r="A277" s="557"/>
    </row>
    <row r="278" spans="1:1">
      <c r="A278" s="557"/>
    </row>
    <row r="279" spans="1:1">
      <c r="A279" s="557"/>
    </row>
    <row r="280" spans="1:1">
      <c r="A280" s="557"/>
    </row>
    <row r="281" spans="1:1">
      <c r="A281" s="557"/>
    </row>
    <row r="282" spans="1:1">
      <c r="A282" s="557"/>
    </row>
    <row r="283" spans="1:1">
      <c r="A283" s="557"/>
    </row>
    <row r="284" spans="1:1">
      <c r="A284" s="557"/>
    </row>
    <row r="285" spans="1:1">
      <c r="A285" s="557"/>
    </row>
    <row r="286" spans="1:1">
      <c r="A286" s="557"/>
    </row>
    <row r="287" spans="1:1">
      <c r="A287" s="557"/>
    </row>
    <row r="288" spans="1:1">
      <c r="A288" s="557"/>
    </row>
    <row r="289" spans="1:1">
      <c r="A289" s="557"/>
    </row>
    <row r="290" spans="1:1">
      <c r="A290" s="557"/>
    </row>
    <row r="291" spans="1:1">
      <c r="A291" s="557"/>
    </row>
    <row r="292" spans="1:1">
      <c r="A292" s="557"/>
    </row>
    <row r="293" spans="1:1">
      <c r="A293" s="557"/>
    </row>
    <row r="294" spans="1:1">
      <c r="A294" s="557"/>
    </row>
    <row r="295" spans="1:1">
      <c r="A295" s="557"/>
    </row>
    <row r="296" spans="1:1">
      <c r="A296" s="557"/>
    </row>
    <row r="297" spans="1:1">
      <c r="A297" s="557"/>
    </row>
    <row r="298" spans="1:1">
      <c r="A298" s="557"/>
    </row>
    <row r="299" spans="1:1">
      <c r="A299" s="557"/>
    </row>
    <row r="300" spans="1:1">
      <c r="A300" s="557"/>
    </row>
    <row r="301" spans="1:1">
      <c r="A301" s="557"/>
    </row>
    <row r="302" spans="1:1">
      <c r="A302" s="557"/>
    </row>
    <row r="303" spans="1:1">
      <c r="A303" s="557"/>
    </row>
    <row r="304" spans="1:1">
      <c r="A304" s="557"/>
    </row>
    <row r="305" spans="1:1">
      <c r="A305" s="557"/>
    </row>
    <row r="306" spans="1:1">
      <c r="A306" s="557"/>
    </row>
    <row r="307" spans="1:1">
      <c r="A307" s="557"/>
    </row>
    <row r="308" spans="1:1">
      <c r="A308" s="557"/>
    </row>
    <row r="309" spans="1:1">
      <c r="A309" s="557"/>
    </row>
    <row r="310" spans="1:1">
      <c r="A310" s="557"/>
    </row>
    <row r="311" spans="1:1">
      <c r="A311" s="557"/>
    </row>
  </sheetData>
  <mergeCells count="14">
    <mergeCell ref="B12:R12"/>
    <mergeCell ref="B45:R45"/>
    <mergeCell ref="B59:R59"/>
    <mergeCell ref="J10:M10"/>
    <mergeCell ref="O10:R10"/>
    <mergeCell ref="C7:R7"/>
    <mergeCell ref="C8:C11"/>
    <mergeCell ref="D8:H8"/>
    <mergeCell ref="I8:M8"/>
    <mergeCell ref="N8:R8"/>
    <mergeCell ref="D9:H9"/>
    <mergeCell ref="I9:M9"/>
    <mergeCell ref="N9:R9"/>
    <mergeCell ref="E10:H10"/>
  </mergeCells>
  <hyperlinks>
    <hyperlink ref="A1" location="Index!B5" display="&lt;- back" xr:uid="{1BB22402-8DCD-4B56-9031-EC4B6B312DCE}"/>
  </hyperlinks>
  <pageMargins left="0.7" right="0.7" top="0.75" bottom="0.75" header="0.3" footer="0.3"/>
  <pageSetup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0849D-83A8-46BA-88F4-B22108769396}">
  <dimension ref="A1:AI94"/>
  <sheetViews>
    <sheetView zoomScale="80" zoomScaleNormal="80" workbookViewId="0"/>
  </sheetViews>
  <sheetFormatPr defaultColWidth="8.88671875" defaultRowHeight="13.2"/>
  <cols>
    <col min="1" max="1" width="6.6640625" style="528" customWidth="1"/>
    <col min="2" max="2" width="64.44140625" style="527" customWidth="1"/>
    <col min="3" max="3" width="8.88671875" style="527"/>
    <col min="4" max="4" width="11.33203125" style="527" customWidth="1"/>
    <col min="5" max="7" width="12.6640625" style="527" customWidth="1"/>
    <col min="8" max="8" width="8.88671875" style="527"/>
    <col min="9" max="9" width="9.6640625" style="527" customWidth="1"/>
    <col min="10" max="10" width="12.6640625" style="527" bestFit="1" customWidth="1"/>
    <col min="11" max="12" width="12.6640625" style="527" customWidth="1"/>
    <col min="13" max="13" width="8.88671875" style="527"/>
    <col min="14" max="14" width="11" style="527" customWidth="1"/>
    <col min="15" max="15" width="12.6640625" style="527" bestFit="1" customWidth="1"/>
    <col min="16" max="17" width="12.6640625" style="527" customWidth="1"/>
    <col min="18" max="18" width="13.88671875" style="527" bestFit="1" customWidth="1"/>
    <col min="19" max="19" width="8.88671875" style="527"/>
    <col min="20" max="20" width="11.33203125" style="527" customWidth="1"/>
    <col min="21" max="21" width="12" style="527" bestFit="1" customWidth="1"/>
    <col min="22" max="22" width="13.6640625" style="527" customWidth="1"/>
    <col min="23" max="23" width="12" style="527" customWidth="1"/>
    <col min="24" max="24" width="8.88671875" style="527"/>
    <col min="25" max="25" width="9.6640625" style="527" customWidth="1"/>
    <col min="26" max="26" width="13.109375" style="527" customWidth="1"/>
    <col min="27" max="27" width="14.44140625" style="527" customWidth="1"/>
    <col min="28" max="28" width="12" style="527" customWidth="1"/>
    <col min="29" max="29" width="8.88671875" style="527"/>
    <col min="30" max="30" width="11" style="527" customWidth="1"/>
    <col min="31" max="31" width="12.5546875" style="527" bestFit="1" customWidth="1"/>
    <col min="32" max="32" width="13" style="527" bestFit="1" customWidth="1"/>
    <col min="33" max="33" width="12" style="527" customWidth="1"/>
    <col min="34" max="34" width="15.6640625" style="527" bestFit="1" customWidth="1"/>
    <col min="35" max="35" width="11.33203125" style="527" customWidth="1"/>
    <col min="36" max="16384" width="8.88671875" style="527"/>
  </cols>
  <sheetData>
    <row r="1" spans="1:35">
      <c r="A1" s="38" t="s">
        <v>991</v>
      </c>
    </row>
    <row r="3" spans="1:35" ht="17.399999999999999">
      <c r="A3" s="83" t="s">
        <v>790</v>
      </c>
    </row>
    <row r="5" spans="1:35">
      <c r="M5" s="1090"/>
      <c r="N5" s="1090"/>
      <c r="O5" s="1090"/>
      <c r="P5" s="1090"/>
      <c r="Q5" s="1090"/>
      <c r="R5" s="1090"/>
      <c r="AC5" s="1090" t="s">
        <v>1509</v>
      </c>
      <c r="AD5" s="1090"/>
      <c r="AE5" s="1090"/>
      <c r="AF5" s="1090"/>
      <c r="AG5" s="1090"/>
      <c r="AH5" s="1090"/>
    </row>
    <row r="6" spans="1:35" s="528" customFormat="1">
      <c r="A6" s="756"/>
      <c r="B6" s="757"/>
      <c r="C6" s="30" t="s">
        <v>58</v>
      </c>
      <c r="D6" s="385" t="s">
        <v>57</v>
      </c>
      <c r="E6" s="385" t="s">
        <v>56</v>
      </c>
      <c r="F6" s="385" t="s">
        <v>59</v>
      </c>
      <c r="G6" s="385" t="s">
        <v>60</v>
      </c>
      <c r="H6" s="385" t="s">
        <v>107</v>
      </c>
      <c r="I6" s="385" t="s">
        <v>108</v>
      </c>
      <c r="J6" s="385" t="s">
        <v>109</v>
      </c>
      <c r="K6" s="385" t="s">
        <v>196</v>
      </c>
      <c r="L6" s="385" t="s">
        <v>197</v>
      </c>
      <c r="M6" s="385" t="s">
        <v>198</v>
      </c>
      <c r="N6" s="385" t="s">
        <v>199</v>
      </c>
      <c r="O6" s="385" t="s">
        <v>200</v>
      </c>
      <c r="P6" s="385" t="s">
        <v>403</v>
      </c>
      <c r="Q6" s="385" t="s">
        <v>404</v>
      </c>
      <c r="R6" s="385" t="s">
        <v>529</v>
      </c>
      <c r="S6" s="385" t="s">
        <v>530</v>
      </c>
      <c r="T6" s="385" t="s">
        <v>947</v>
      </c>
      <c r="U6" s="385" t="s">
        <v>948</v>
      </c>
      <c r="V6" s="385" t="s">
        <v>949</v>
      </c>
      <c r="W6" s="385" t="s">
        <v>950</v>
      </c>
      <c r="X6" s="385" t="s">
        <v>951</v>
      </c>
      <c r="Y6" s="385" t="s">
        <v>952</v>
      </c>
      <c r="Z6" s="385" t="s">
        <v>610</v>
      </c>
      <c r="AA6" s="385" t="s">
        <v>611</v>
      </c>
      <c r="AB6" s="385" t="s">
        <v>953</v>
      </c>
      <c r="AC6" s="385" t="s">
        <v>954</v>
      </c>
      <c r="AD6" s="385" t="s">
        <v>955</v>
      </c>
      <c r="AE6" s="385" t="s">
        <v>956</v>
      </c>
      <c r="AF6" s="385" t="s">
        <v>957</v>
      </c>
      <c r="AG6" s="385" t="s">
        <v>958</v>
      </c>
      <c r="AH6" s="385" t="s">
        <v>959</v>
      </c>
    </row>
    <row r="7" spans="1:35" ht="28.95" customHeight="1">
      <c r="A7" s="574"/>
      <c r="B7" s="575"/>
      <c r="C7" s="1091" t="str">
        <f>CONCATENATE('Ref Date'!$D$2,": KPIs on stock")</f>
        <v>Jun 24: KPIs on stock</v>
      </c>
      <c r="D7" s="1092"/>
      <c r="E7" s="1092"/>
      <c r="F7" s="1092"/>
      <c r="G7" s="1092"/>
      <c r="H7" s="1092"/>
      <c r="I7" s="1092"/>
      <c r="J7" s="1092"/>
      <c r="K7" s="1092"/>
      <c r="L7" s="1092"/>
      <c r="M7" s="1092"/>
      <c r="N7" s="1092"/>
      <c r="O7" s="1092"/>
      <c r="P7" s="1092"/>
      <c r="Q7" s="1092"/>
      <c r="R7" s="1092"/>
      <c r="S7" s="1091" t="str">
        <f>CONCATENATE('Ref Date'!$D$2,": KPIs on flows")</f>
        <v>Jun 24: KPIs on flows</v>
      </c>
      <c r="T7" s="1092"/>
      <c r="U7" s="1092"/>
      <c r="V7" s="1092"/>
      <c r="W7" s="1092"/>
      <c r="X7" s="1092"/>
      <c r="Y7" s="1092"/>
      <c r="Z7" s="1092"/>
      <c r="AA7" s="1092"/>
      <c r="AB7" s="1092"/>
      <c r="AC7" s="1092"/>
      <c r="AD7" s="1092"/>
      <c r="AE7" s="1092"/>
      <c r="AF7" s="1092"/>
      <c r="AG7" s="1092"/>
      <c r="AH7" s="1093"/>
    </row>
    <row r="8" spans="1:35" ht="14.25" customHeight="1">
      <c r="A8" s="574"/>
      <c r="B8" s="575"/>
      <c r="C8" s="1094" t="s">
        <v>910</v>
      </c>
      <c r="D8" s="1095"/>
      <c r="E8" s="1095"/>
      <c r="F8" s="1095"/>
      <c r="G8" s="1096"/>
      <c r="H8" s="1094" t="s">
        <v>911</v>
      </c>
      <c r="I8" s="1095"/>
      <c r="J8" s="1095"/>
      <c r="K8" s="1095"/>
      <c r="L8" s="1096"/>
      <c r="M8" s="1094" t="s">
        <v>912</v>
      </c>
      <c r="N8" s="1095"/>
      <c r="O8" s="1095"/>
      <c r="P8" s="1095"/>
      <c r="Q8" s="1095"/>
      <c r="R8" s="1096"/>
      <c r="S8" s="1094" t="s">
        <v>910</v>
      </c>
      <c r="T8" s="1095"/>
      <c r="U8" s="1095"/>
      <c r="V8" s="1095"/>
      <c r="W8" s="1096"/>
      <c r="X8" s="1094" t="s">
        <v>911</v>
      </c>
      <c r="Y8" s="1095"/>
      <c r="Z8" s="1095"/>
      <c r="AA8" s="1095"/>
      <c r="AB8" s="1096"/>
      <c r="AC8" s="1094" t="s">
        <v>912</v>
      </c>
      <c r="AD8" s="1095"/>
      <c r="AE8" s="1095"/>
      <c r="AF8" s="1095"/>
      <c r="AG8" s="1095"/>
      <c r="AH8" s="1096"/>
    </row>
    <row r="9" spans="1:35" ht="33.75" customHeight="1">
      <c r="A9" s="574"/>
      <c r="B9" s="575"/>
      <c r="C9" s="951" t="s">
        <v>960</v>
      </c>
      <c r="D9" s="1047"/>
      <c r="E9" s="1047"/>
      <c r="F9" s="1047"/>
      <c r="G9" s="952"/>
      <c r="H9" s="951" t="s">
        <v>960</v>
      </c>
      <c r="I9" s="1047"/>
      <c r="J9" s="1047"/>
      <c r="K9" s="1047"/>
      <c r="L9" s="952"/>
      <c r="M9" s="951" t="s">
        <v>960</v>
      </c>
      <c r="N9" s="1047"/>
      <c r="O9" s="1047"/>
      <c r="P9" s="1047"/>
      <c r="Q9" s="952"/>
      <c r="R9" s="953" t="s">
        <v>961</v>
      </c>
      <c r="S9" s="951" t="s">
        <v>962</v>
      </c>
      <c r="T9" s="1047"/>
      <c r="U9" s="1047"/>
      <c r="V9" s="1047"/>
      <c r="W9" s="952"/>
      <c r="X9" s="951" t="s">
        <v>962</v>
      </c>
      <c r="Y9" s="1047"/>
      <c r="Z9" s="1047"/>
      <c r="AA9" s="1047"/>
      <c r="AB9" s="952"/>
      <c r="AC9" s="951" t="s">
        <v>962</v>
      </c>
      <c r="AD9" s="1047"/>
      <c r="AE9" s="1047"/>
      <c r="AF9" s="1047"/>
      <c r="AG9" s="952"/>
      <c r="AH9" s="953" t="s">
        <v>963</v>
      </c>
    </row>
    <row r="10" spans="1:35">
      <c r="A10" s="574"/>
      <c r="B10" s="575"/>
      <c r="C10" s="576"/>
      <c r="D10" s="951" t="s">
        <v>964</v>
      </c>
      <c r="E10" s="1047"/>
      <c r="F10" s="1047"/>
      <c r="G10" s="952"/>
      <c r="H10" s="576"/>
      <c r="I10" s="951" t="s">
        <v>964</v>
      </c>
      <c r="J10" s="1047"/>
      <c r="K10" s="1047"/>
      <c r="L10" s="952"/>
      <c r="M10" s="576"/>
      <c r="N10" s="951" t="s">
        <v>964</v>
      </c>
      <c r="O10" s="1047"/>
      <c r="P10" s="1047"/>
      <c r="Q10" s="952"/>
      <c r="R10" s="1089"/>
      <c r="S10" s="576"/>
      <c r="T10" s="951" t="s">
        <v>964</v>
      </c>
      <c r="U10" s="1047"/>
      <c r="V10" s="1047"/>
      <c r="W10" s="952"/>
      <c r="X10" s="576"/>
      <c r="Y10" s="951" t="s">
        <v>964</v>
      </c>
      <c r="Z10" s="1047"/>
      <c r="AA10" s="1047"/>
      <c r="AB10" s="952"/>
      <c r="AC10" s="576"/>
      <c r="AD10" s="951" t="s">
        <v>964</v>
      </c>
      <c r="AE10" s="1047"/>
      <c r="AF10" s="1047"/>
      <c r="AG10" s="952"/>
      <c r="AH10" s="1089"/>
    </row>
    <row r="11" spans="1:35" ht="39.6">
      <c r="A11" s="574"/>
      <c r="B11" s="577" t="s">
        <v>965</v>
      </c>
      <c r="C11" s="530"/>
      <c r="D11" s="530"/>
      <c r="E11" s="305" t="s">
        <v>915</v>
      </c>
      <c r="F11" s="19" t="s">
        <v>916</v>
      </c>
      <c r="G11" s="19" t="s">
        <v>917</v>
      </c>
      <c r="H11" s="530"/>
      <c r="I11" s="530"/>
      <c r="J11" s="305" t="s">
        <v>915</v>
      </c>
      <c r="K11" s="19" t="s">
        <v>918</v>
      </c>
      <c r="L11" s="19" t="s">
        <v>917</v>
      </c>
      <c r="M11" s="530"/>
      <c r="N11" s="530"/>
      <c r="O11" s="305" t="s">
        <v>915</v>
      </c>
      <c r="P11" s="19" t="s">
        <v>919</v>
      </c>
      <c r="Q11" s="19" t="s">
        <v>917</v>
      </c>
      <c r="R11" s="954"/>
      <c r="S11" s="530"/>
      <c r="T11" s="530"/>
      <c r="U11" s="305" t="s">
        <v>915</v>
      </c>
      <c r="V11" s="19" t="s">
        <v>916</v>
      </c>
      <c r="W11" s="19" t="s">
        <v>917</v>
      </c>
      <c r="X11" s="530"/>
      <c r="Y11" s="530"/>
      <c r="Z11" s="305" t="s">
        <v>915</v>
      </c>
      <c r="AA11" s="19" t="s">
        <v>918</v>
      </c>
      <c r="AB11" s="19" t="s">
        <v>917</v>
      </c>
      <c r="AC11" s="530"/>
      <c r="AD11" s="530"/>
      <c r="AE11" s="305" t="s">
        <v>915</v>
      </c>
      <c r="AF11" s="19" t="s">
        <v>919</v>
      </c>
      <c r="AG11" s="19" t="s">
        <v>917</v>
      </c>
      <c r="AH11" s="954"/>
    </row>
    <row r="12" spans="1:35">
      <c r="A12" s="20">
        <v>1</v>
      </c>
      <c r="B12" s="578" t="s">
        <v>966</v>
      </c>
      <c r="C12" s="711">
        <v>0.32069138013595022</v>
      </c>
      <c r="D12" s="711">
        <v>7.6453659527850127E-3</v>
      </c>
      <c r="E12" s="712">
        <v>4.7025031703537746E-4</v>
      </c>
      <c r="F12" s="711">
        <v>1.1496346254911431E-3</v>
      </c>
      <c r="G12" s="711">
        <v>3.2893224710378224E-3</v>
      </c>
      <c r="H12" s="711">
        <v>4.1802431786867787E-5</v>
      </c>
      <c r="I12" s="711">
        <v>3.2492182569603871E-5</v>
      </c>
      <c r="J12" s="712">
        <v>0</v>
      </c>
      <c r="K12" s="711">
        <v>0</v>
      </c>
      <c r="L12" s="711">
        <v>2.8376313838570221E-5</v>
      </c>
      <c r="M12" s="711">
        <v>0.32073318256773709</v>
      </c>
      <c r="N12" s="711">
        <v>7.6778581353546165E-3</v>
      </c>
      <c r="O12" s="712">
        <v>4.7025031703537746E-4</v>
      </c>
      <c r="P12" s="711">
        <v>1.1496346254911431E-3</v>
      </c>
      <c r="Q12" s="711">
        <v>3.3176987848763926E-3</v>
      </c>
      <c r="R12" s="711">
        <v>0.29586875743422164</v>
      </c>
      <c r="S12" s="711">
        <v>0.14177074987424415</v>
      </c>
      <c r="T12" s="711">
        <v>1.1998497527666921E-2</v>
      </c>
      <c r="U12" s="712">
        <v>2.8994936264149676E-3</v>
      </c>
      <c r="V12" s="711">
        <v>2.6792870424913667E-4</v>
      </c>
      <c r="W12" s="711">
        <v>8.3563450456710289E-3</v>
      </c>
      <c r="X12" s="711">
        <v>1.0819481647694414E-5</v>
      </c>
      <c r="Y12" s="711">
        <v>1.0383005324881361E-5</v>
      </c>
      <c r="Z12" s="712">
        <v>0</v>
      </c>
      <c r="AA12" s="711">
        <v>0</v>
      </c>
      <c r="AB12" s="711">
        <v>6.3450424646371827E-8</v>
      </c>
      <c r="AC12" s="711">
        <v>0.14178156935589184</v>
      </c>
      <c r="AD12" s="711">
        <v>1.2008880532991803E-2</v>
      </c>
      <c r="AE12" s="712">
        <v>2.8994936264149676E-3</v>
      </c>
      <c r="AF12" s="711">
        <v>2.6792870424913667E-4</v>
      </c>
      <c r="AG12" s="711">
        <v>8.3564084960956759E-3</v>
      </c>
      <c r="AH12" s="711">
        <v>0.21550466521589165</v>
      </c>
      <c r="AI12" s="579"/>
    </row>
    <row r="13" spans="1:35" ht="26.4">
      <c r="A13" s="20">
        <v>2</v>
      </c>
      <c r="B13" s="580" t="s">
        <v>921</v>
      </c>
      <c r="C13" s="712">
        <v>0.7576266512195422</v>
      </c>
      <c r="D13" s="712">
        <v>1.806751747754462E-2</v>
      </c>
      <c r="E13" s="712">
        <v>1.1112948515908006E-3</v>
      </c>
      <c r="F13" s="712">
        <v>2.7168148414511571E-3</v>
      </c>
      <c r="G13" s="712">
        <v>7.7733219837707443E-3</v>
      </c>
      <c r="H13" s="712">
        <v>9.8787444783853169E-5</v>
      </c>
      <c r="I13" s="712">
        <v>7.6785477645584764E-5</v>
      </c>
      <c r="J13" s="712">
        <v>0</v>
      </c>
      <c r="K13" s="712">
        <v>0</v>
      </c>
      <c r="L13" s="712">
        <v>6.7058862766392353E-5</v>
      </c>
      <c r="M13" s="712">
        <v>0.75772543866432607</v>
      </c>
      <c r="N13" s="712">
        <v>1.8144302955190206E-2</v>
      </c>
      <c r="O13" s="712">
        <v>1.1112948515908006E-3</v>
      </c>
      <c r="P13" s="712">
        <v>2.7168148414511571E-3</v>
      </c>
      <c r="Q13" s="712">
        <v>7.8403808465371365E-3</v>
      </c>
      <c r="R13" s="712">
        <v>0.29580050366737531</v>
      </c>
      <c r="S13" s="712">
        <v>0.64198843086490109</v>
      </c>
      <c r="T13" s="712">
        <v>5.4334353071088116E-2</v>
      </c>
      <c r="U13" s="712">
        <v>1.313015317640643E-2</v>
      </c>
      <c r="V13" s="712">
        <v>1.2132963132245155E-3</v>
      </c>
      <c r="W13" s="712">
        <v>3.7841121444445881E-2</v>
      </c>
      <c r="X13" s="712">
        <v>4.899526249319454E-5</v>
      </c>
      <c r="Y13" s="712">
        <v>4.701871013101673E-5</v>
      </c>
      <c r="Z13" s="712">
        <v>0</v>
      </c>
      <c r="AA13" s="712">
        <v>0</v>
      </c>
      <c r="AB13" s="712">
        <v>2.873307901507568E-7</v>
      </c>
      <c r="AC13" s="712">
        <v>0.64203742612739434</v>
      </c>
      <c r="AD13" s="712">
        <v>5.4381371781219136E-2</v>
      </c>
      <c r="AE13" s="712">
        <v>1.313015317640643E-2</v>
      </c>
      <c r="AF13" s="712">
        <v>1.2132963132245155E-3</v>
      </c>
      <c r="AG13" s="712">
        <v>3.7841408775236035E-2</v>
      </c>
      <c r="AH13" s="712">
        <v>0.21550241332347919</v>
      </c>
    </row>
    <row r="14" spans="1:35">
      <c r="A14" s="20">
        <v>3</v>
      </c>
      <c r="B14" s="581" t="s">
        <v>967</v>
      </c>
      <c r="C14" s="712">
        <v>0.23206980859515364</v>
      </c>
      <c r="D14" s="712">
        <v>3.5549834812850782E-2</v>
      </c>
      <c r="E14" s="712">
        <v>0</v>
      </c>
      <c r="F14" s="712">
        <v>2.3129585835649628E-3</v>
      </c>
      <c r="G14" s="712">
        <v>1.4405589942654649E-2</v>
      </c>
      <c r="H14" s="712">
        <v>1.6270764886252735E-4</v>
      </c>
      <c r="I14" s="712">
        <v>2.2602713701423076E-5</v>
      </c>
      <c r="J14" s="712">
        <v>0</v>
      </c>
      <c r="K14" s="712">
        <v>0</v>
      </c>
      <c r="L14" s="712">
        <v>7.7811344401671572E-8</v>
      </c>
      <c r="M14" s="712">
        <v>0.23223251624401617</v>
      </c>
      <c r="N14" s="712">
        <v>3.5572437526552203E-2</v>
      </c>
      <c r="O14" s="712">
        <v>0</v>
      </c>
      <c r="P14" s="712">
        <v>2.3129585835649628E-3</v>
      </c>
      <c r="Q14" s="712">
        <v>1.4405667753999051E-2</v>
      </c>
      <c r="R14" s="712">
        <v>3.8085787731833916E-2</v>
      </c>
      <c r="S14" s="712">
        <v>0.26104161298576167</v>
      </c>
      <c r="T14" s="712">
        <v>8.1560346707267688E-3</v>
      </c>
      <c r="U14" s="712">
        <v>0</v>
      </c>
      <c r="V14" s="712">
        <v>1.8627620005331809E-3</v>
      </c>
      <c r="W14" s="712">
        <v>2.7641820642449731E-3</v>
      </c>
      <c r="X14" s="712">
        <v>2.9910695717146721E-5</v>
      </c>
      <c r="Y14" s="712">
        <v>1.14996740116961E-5</v>
      </c>
      <c r="Z14" s="712">
        <v>0</v>
      </c>
      <c r="AA14" s="712">
        <v>0</v>
      </c>
      <c r="AB14" s="712">
        <v>9.4043042915753535E-8</v>
      </c>
      <c r="AC14" s="712">
        <v>0.26107152368147885</v>
      </c>
      <c r="AD14" s="712">
        <v>8.1675343447384641E-3</v>
      </c>
      <c r="AE14" s="712">
        <v>0</v>
      </c>
      <c r="AF14" s="712">
        <v>1.8627620005331809E-3</v>
      </c>
      <c r="AG14" s="712">
        <v>2.7642761072878886E-3</v>
      </c>
      <c r="AH14" s="712">
        <v>7.78757132546314E-3</v>
      </c>
    </row>
    <row r="15" spans="1:35">
      <c r="A15" s="20">
        <v>4</v>
      </c>
      <c r="B15" s="582" t="s">
        <v>419</v>
      </c>
      <c r="C15" s="712">
        <v>0.2196323299712879</v>
      </c>
      <c r="D15" s="712">
        <v>3.5970162405587952E-2</v>
      </c>
      <c r="E15" s="712">
        <v>0</v>
      </c>
      <c r="F15" s="712">
        <v>2.5641085903938422E-3</v>
      </c>
      <c r="G15" s="712">
        <v>1.2284334158953646E-2</v>
      </c>
      <c r="H15" s="712">
        <v>1.7576796134086679E-4</v>
      </c>
      <c r="I15" s="712">
        <v>2.3948013633916362E-5</v>
      </c>
      <c r="J15" s="712">
        <v>0</v>
      </c>
      <c r="K15" s="712">
        <v>0</v>
      </c>
      <c r="L15" s="712">
        <v>8.8353025672076911E-8</v>
      </c>
      <c r="M15" s="712">
        <v>0.21980809793262876</v>
      </c>
      <c r="N15" s="712">
        <v>3.5994110419221868E-2</v>
      </c>
      <c r="O15" s="712">
        <v>0</v>
      </c>
      <c r="P15" s="712">
        <v>2.5641085903938422E-3</v>
      </c>
      <c r="Q15" s="712">
        <v>1.2284422511979318E-2</v>
      </c>
      <c r="R15" s="712">
        <v>3.3530140118816387E-2</v>
      </c>
      <c r="S15" s="712">
        <v>0.28621864945908615</v>
      </c>
      <c r="T15" s="712">
        <v>8.0095500390337058E-3</v>
      </c>
      <c r="U15" s="712">
        <v>0</v>
      </c>
      <c r="V15" s="712">
        <v>2.6941800348937069E-3</v>
      </c>
      <c r="W15" s="712">
        <v>1.3099223051142458E-3</v>
      </c>
      <c r="X15" s="712">
        <v>2.3918471213333974E-5</v>
      </c>
      <c r="Y15" s="712">
        <v>1.8425977669078345E-5</v>
      </c>
      <c r="Z15" s="712">
        <v>0</v>
      </c>
      <c r="AA15" s="712">
        <v>0</v>
      </c>
      <c r="AB15" s="712">
        <v>0</v>
      </c>
      <c r="AC15" s="712">
        <v>0.28624256793029951</v>
      </c>
      <c r="AD15" s="712">
        <v>8.0279760167027842E-3</v>
      </c>
      <c r="AE15" s="712">
        <v>0</v>
      </c>
      <c r="AF15" s="712">
        <v>2.6941800348937069E-3</v>
      </c>
      <c r="AG15" s="712">
        <v>1.3099223051142458E-3</v>
      </c>
      <c r="AH15" s="712">
        <v>3.1306304187227051E-3</v>
      </c>
    </row>
    <row r="16" spans="1:35">
      <c r="A16" s="20">
        <v>5</v>
      </c>
      <c r="B16" s="582" t="s">
        <v>421</v>
      </c>
      <c r="C16" s="712">
        <v>0.32361121750293625</v>
      </c>
      <c r="D16" s="712">
        <v>3.2456170798977037E-2</v>
      </c>
      <c r="E16" s="712">
        <v>0</v>
      </c>
      <c r="F16" s="712">
        <v>4.6446290629809886E-4</v>
      </c>
      <c r="G16" s="712">
        <v>3.0018299637782388E-2</v>
      </c>
      <c r="H16" s="712">
        <v>6.6582104353129715E-5</v>
      </c>
      <c r="I16" s="712">
        <v>1.2701136786334208E-5</v>
      </c>
      <c r="J16" s="712">
        <v>0</v>
      </c>
      <c r="K16" s="712">
        <v>0</v>
      </c>
      <c r="L16" s="712">
        <v>0</v>
      </c>
      <c r="M16" s="712">
        <v>0.32367779960728937</v>
      </c>
      <c r="N16" s="712">
        <v>3.2468871935763373E-2</v>
      </c>
      <c r="O16" s="712">
        <v>0</v>
      </c>
      <c r="P16" s="712">
        <v>4.6446290629809886E-4</v>
      </c>
      <c r="Q16" s="712">
        <v>3.0018299637782388E-2</v>
      </c>
      <c r="R16" s="712">
        <v>4.5556476130175277E-3</v>
      </c>
      <c r="S16" s="712">
        <v>0.24411633997604901</v>
      </c>
      <c r="T16" s="712">
        <v>8.2545090239636628E-3</v>
      </c>
      <c r="U16" s="712">
        <v>0</v>
      </c>
      <c r="V16" s="712">
        <v>1.3038408887629355E-3</v>
      </c>
      <c r="W16" s="712">
        <v>3.7418087788269388E-3</v>
      </c>
      <c r="X16" s="712">
        <v>3.393897107711521E-5</v>
      </c>
      <c r="Y16" s="712">
        <v>6.8434635608127134E-6</v>
      </c>
      <c r="Z16" s="712">
        <v>0</v>
      </c>
      <c r="AA16" s="712">
        <v>0</v>
      </c>
      <c r="AB16" s="712">
        <v>1.5726351676698266E-7</v>
      </c>
      <c r="AC16" s="712">
        <v>0.24415027894712613</v>
      </c>
      <c r="AD16" s="712">
        <v>8.2613524875244752E-3</v>
      </c>
      <c r="AE16" s="712">
        <v>0</v>
      </c>
      <c r="AF16" s="712">
        <v>1.3038408887629355E-3</v>
      </c>
      <c r="AG16" s="712">
        <v>3.741966042343706E-3</v>
      </c>
      <c r="AH16" s="712">
        <v>4.6569409067404336E-3</v>
      </c>
    </row>
    <row r="17" spans="1:34">
      <c r="A17" s="20">
        <v>6</v>
      </c>
      <c r="B17" s="583" t="s">
        <v>924</v>
      </c>
      <c r="C17" s="712">
        <v>0.33723148919059059</v>
      </c>
      <c r="D17" s="712">
        <v>3.2303489304843697E-2</v>
      </c>
      <c r="E17" s="712">
        <v>0</v>
      </c>
      <c r="F17" s="712">
        <v>7.7378947213876785E-4</v>
      </c>
      <c r="G17" s="712">
        <v>1.6148263048248582E-2</v>
      </c>
      <c r="H17" s="712">
        <v>3.9371761387135574E-4</v>
      </c>
      <c r="I17" s="712">
        <v>6.6174184560893878E-5</v>
      </c>
      <c r="J17" s="712">
        <v>0</v>
      </c>
      <c r="K17" s="712">
        <v>0</v>
      </c>
      <c r="L17" s="712">
        <v>1.3508620193958825E-7</v>
      </c>
      <c r="M17" s="712">
        <v>0.33762520680446195</v>
      </c>
      <c r="N17" s="712">
        <v>3.2369663489404593E-2</v>
      </c>
      <c r="O17" s="712">
        <v>0</v>
      </c>
      <c r="P17" s="712">
        <v>7.7378947213876785E-4</v>
      </c>
      <c r="Q17" s="712">
        <v>1.6148398134450521E-2</v>
      </c>
      <c r="R17" s="712">
        <v>5.6476500126563772E-4</v>
      </c>
      <c r="S17" s="712">
        <v>8.7925893767448873E-2</v>
      </c>
      <c r="T17" s="712">
        <v>0</v>
      </c>
      <c r="U17" s="712">
        <v>0</v>
      </c>
      <c r="V17" s="712">
        <v>3.329901612402421E-4</v>
      </c>
      <c r="W17" s="712">
        <v>4.4398696733834961E-4</v>
      </c>
      <c r="X17" s="712">
        <v>0</v>
      </c>
      <c r="Y17" s="712">
        <v>0</v>
      </c>
      <c r="Z17" s="712">
        <v>0</v>
      </c>
      <c r="AA17" s="712">
        <v>0</v>
      </c>
      <c r="AB17" s="712">
        <v>0</v>
      </c>
      <c r="AC17" s="712">
        <v>8.7925893767448873E-2</v>
      </c>
      <c r="AD17" s="712">
        <v>0</v>
      </c>
      <c r="AE17" s="712">
        <v>0</v>
      </c>
      <c r="AF17" s="712">
        <v>3.329901612402421E-4</v>
      </c>
      <c r="AG17" s="712">
        <v>4.4398696733834961E-4</v>
      </c>
      <c r="AH17" s="712">
        <v>4.6569409067404336E-3</v>
      </c>
    </row>
    <row r="18" spans="1:34">
      <c r="A18" s="20">
        <v>7</v>
      </c>
      <c r="B18" s="583" t="s">
        <v>968</v>
      </c>
      <c r="C18" s="712">
        <v>0.31082365557870056</v>
      </c>
      <c r="D18" s="712">
        <v>7.5958722446210145E-3</v>
      </c>
      <c r="E18" s="712">
        <v>0</v>
      </c>
      <c r="F18" s="712">
        <v>8.4217653035240125E-4</v>
      </c>
      <c r="G18" s="712">
        <v>1.4210758278209899E-3</v>
      </c>
      <c r="H18" s="712">
        <v>0</v>
      </c>
      <c r="I18" s="712">
        <v>0</v>
      </c>
      <c r="J18" s="712">
        <v>0</v>
      </c>
      <c r="K18" s="712">
        <v>0</v>
      </c>
      <c r="L18" s="712">
        <v>0</v>
      </c>
      <c r="M18" s="712">
        <v>0.31082365557870056</v>
      </c>
      <c r="N18" s="712">
        <v>7.5958722446210145E-3</v>
      </c>
      <c r="O18" s="712">
        <v>0</v>
      </c>
      <c r="P18" s="712">
        <v>8.4217653035240125E-4</v>
      </c>
      <c r="Q18" s="712">
        <v>1.4210758278209899E-3</v>
      </c>
      <c r="R18" s="712">
        <v>4.8033630635866474E-6</v>
      </c>
      <c r="S18" s="712">
        <v>0</v>
      </c>
      <c r="T18" s="712">
        <v>0</v>
      </c>
      <c r="U18" s="712">
        <v>0</v>
      </c>
      <c r="V18" s="712">
        <v>0</v>
      </c>
      <c r="W18" s="712">
        <v>0</v>
      </c>
      <c r="X18" s="712">
        <v>0</v>
      </c>
      <c r="Y18" s="712">
        <v>0</v>
      </c>
      <c r="Z18" s="712">
        <v>0</v>
      </c>
      <c r="AA18" s="712">
        <v>0</v>
      </c>
      <c r="AB18" s="712">
        <v>0</v>
      </c>
      <c r="AC18" s="712">
        <v>0</v>
      </c>
      <c r="AD18" s="712">
        <v>0</v>
      </c>
      <c r="AE18" s="712">
        <v>0</v>
      </c>
      <c r="AF18" s="712">
        <v>0</v>
      </c>
      <c r="AG18" s="712">
        <v>0</v>
      </c>
      <c r="AH18" s="712">
        <v>1.5557814517613705E-7</v>
      </c>
    </row>
    <row r="19" spans="1:34">
      <c r="A19" s="20">
        <v>8</v>
      </c>
      <c r="B19" s="583" t="s">
        <v>925</v>
      </c>
      <c r="C19" s="712">
        <v>0.26799400732548045</v>
      </c>
      <c r="D19" s="712">
        <v>4.2866602769241632E-2</v>
      </c>
      <c r="E19" s="712">
        <v>0</v>
      </c>
      <c r="F19" s="712">
        <v>1.3016768249241358E-3</v>
      </c>
      <c r="G19" s="712">
        <v>6.0817598451919233E-3</v>
      </c>
      <c r="H19" s="712">
        <v>9.0152155283455761E-4</v>
      </c>
      <c r="I19" s="712">
        <v>1.463868260854529E-4</v>
      </c>
      <c r="J19" s="712">
        <v>0</v>
      </c>
      <c r="K19" s="712">
        <v>0</v>
      </c>
      <c r="L19" s="712">
        <v>2.2324275074757678E-10</v>
      </c>
      <c r="M19" s="712">
        <v>0.26889552887831503</v>
      </c>
      <c r="N19" s="712">
        <v>4.3012989595327088E-2</v>
      </c>
      <c r="O19" s="712">
        <v>0</v>
      </c>
      <c r="P19" s="712">
        <v>1.3016768249241358E-3</v>
      </c>
      <c r="Q19" s="712">
        <v>6.081760068434674E-3</v>
      </c>
      <c r="R19" s="712">
        <v>4.5372560009423931E-4</v>
      </c>
      <c r="S19" s="712">
        <v>5.1265812584960109E-2</v>
      </c>
      <c r="T19" s="712">
        <v>8.0322656577873248E-3</v>
      </c>
      <c r="U19" s="712">
        <v>0</v>
      </c>
      <c r="V19" s="713">
        <v>1.7019070877826044E-4</v>
      </c>
      <c r="W19" s="712">
        <v>1.1702827572356771E-3</v>
      </c>
      <c r="X19" s="712">
        <v>1.8146620527415539E-4</v>
      </c>
      <c r="Y19" s="712">
        <v>3.6561849840925806E-5</v>
      </c>
      <c r="Z19" s="712">
        <v>0</v>
      </c>
      <c r="AA19" s="712">
        <v>0</v>
      </c>
      <c r="AB19" s="712">
        <v>8.6070542293991567E-6</v>
      </c>
      <c r="AC19" s="712">
        <v>5.1447278790234266E-2</v>
      </c>
      <c r="AD19" s="712">
        <v>8.0688275076282508E-3</v>
      </c>
      <c r="AE19" s="712">
        <v>0</v>
      </c>
      <c r="AF19" s="712">
        <v>1.7019070877826044E-4</v>
      </c>
      <c r="AG19" s="712">
        <v>1.1788898114650761E-3</v>
      </c>
      <c r="AH19" s="712">
        <v>6.035938003967615E-5</v>
      </c>
    </row>
    <row r="20" spans="1:34">
      <c r="A20" s="20">
        <v>9</v>
      </c>
      <c r="B20" s="581" t="s">
        <v>969</v>
      </c>
      <c r="C20" s="712">
        <v>0.36428373156160987</v>
      </c>
      <c r="D20" s="712">
        <v>8.2150270337610229E-2</v>
      </c>
      <c r="E20" s="712">
        <v>6.7673200509891203E-3</v>
      </c>
      <c r="F20" s="712">
        <v>1.4730756848925469E-2</v>
      </c>
      <c r="G20" s="712">
        <v>3.6041371375841569E-2</v>
      </c>
      <c r="H20" s="712">
        <v>4.7400095963548802E-4</v>
      </c>
      <c r="I20" s="712">
        <v>4.4986941692272766E-4</v>
      </c>
      <c r="J20" s="712">
        <v>0</v>
      </c>
      <c r="K20" s="712">
        <v>0</v>
      </c>
      <c r="L20" s="712">
        <v>0</v>
      </c>
      <c r="M20" s="712">
        <v>0.36475773252124538</v>
      </c>
      <c r="N20" s="712">
        <v>8.2600139754532953E-2</v>
      </c>
      <c r="O20" s="712">
        <v>6.7673200509891203E-3</v>
      </c>
      <c r="P20" s="712">
        <v>1.4730756848925469E-2</v>
      </c>
      <c r="Q20" s="712">
        <v>3.6041371375841569E-2</v>
      </c>
      <c r="R20" s="712">
        <v>4.8574853021097104E-2</v>
      </c>
      <c r="S20" s="712">
        <v>0.24558023012835045</v>
      </c>
      <c r="T20" s="712">
        <v>0.13007543323609633</v>
      </c>
      <c r="U20" s="712">
        <v>3.1604781174916448E-2</v>
      </c>
      <c r="V20" s="712">
        <v>2.7584225856679754E-3</v>
      </c>
      <c r="W20" s="712">
        <v>9.0844591438068958E-2</v>
      </c>
      <c r="X20" s="712">
        <v>1.1533175869338933E-4</v>
      </c>
      <c r="Y20" s="712">
        <v>1.1217556193170808E-4</v>
      </c>
      <c r="Z20" s="712">
        <v>0</v>
      </c>
      <c r="AA20" s="712">
        <v>0</v>
      </c>
      <c r="AB20" s="712">
        <v>6.8343608980765591E-7</v>
      </c>
      <c r="AC20" s="712">
        <v>0.24569556188704383</v>
      </c>
      <c r="AD20" s="712">
        <v>0.13018760879802804</v>
      </c>
      <c r="AE20" s="712">
        <v>3.1604781174916448E-2</v>
      </c>
      <c r="AF20" s="712">
        <v>2.7584225856679754E-3</v>
      </c>
      <c r="AG20" s="712">
        <v>9.0845274874158763E-2</v>
      </c>
      <c r="AH20" s="712">
        <v>8.9530115116514875E-2</v>
      </c>
    </row>
    <row r="21" spans="1:34">
      <c r="A21" s="20">
        <v>10</v>
      </c>
      <c r="B21" s="581" t="s">
        <v>426</v>
      </c>
      <c r="C21" s="714">
        <v>0.94382978118529337</v>
      </c>
      <c r="D21" s="714">
        <v>0</v>
      </c>
      <c r="E21" s="714">
        <v>0</v>
      </c>
      <c r="F21" s="714">
        <v>0</v>
      </c>
      <c r="G21" s="714">
        <v>0</v>
      </c>
      <c r="H21" s="584"/>
      <c r="I21" s="584"/>
      <c r="J21" s="584"/>
      <c r="K21" s="584"/>
      <c r="L21" s="584"/>
      <c r="M21" s="714">
        <v>0.94382978118529337</v>
      </c>
      <c r="N21" s="714">
        <v>0</v>
      </c>
      <c r="O21" s="714">
        <v>0</v>
      </c>
      <c r="P21" s="714">
        <v>0</v>
      </c>
      <c r="Q21" s="714">
        <v>0</v>
      </c>
      <c r="R21" s="714">
        <v>0.20592955348346639</v>
      </c>
      <c r="S21" s="714">
        <v>0.96678470455058496</v>
      </c>
      <c r="T21" s="714">
        <v>0</v>
      </c>
      <c r="U21" s="714">
        <v>0</v>
      </c>
      <c r="V21" s="714">
        <v>0</v>
      </c>
      <c r="W21" s="714">
        <v>0</v>
      </c>
      <c r="X21" s="584"/>
      <c r="Y21" s="584"/>
      <c r="Z21" s="584"/>
      <c r="AA21" s="584"/>
      <c r="AB21" s="584"/>
      <c r="AC21" s="714">
        <v>0.96678470455058496</v>
      </c>
      <c r="AD21" s="714">
        <v>0</v>
      </c>
      <c r="AE21" s="714">
        <v>0</v>
      </c>
      <c r="AF21" s="714">
        <v>0</v>
      </c>
      <c r="AG21" s="714">
        <v>0</v>
      </c>
      <c r="AH21" s="712">
        <v>0.11604223614398895</v>
      </c>
    </row>
    <row r="22" spans="1:34">
      <c r="A22" s="20">
        <v>11</v>
      </c>
      <c r="B22" s="583" t="s">
        <v>927</v>
      </c>
      <c r="C22" s="712">
        <v>0.94154309655327606</v>
      </c>
      <c r="D22" s="712">
        <v>0</v>
      </c>
      <c r="E22" s="712">
        <v>0</v>
      </c>
      <c r="F22" s="712">
        <v>0</v>
      </c>
      <c r="G22" s="712">
        <v>0</v>
      </c>
      <c r="H22" s="584"/>
      <c r="I22" s="584"/>
      <c r="J22" s="584"/>
      <c r="K22" s="584"/>
      <c r="L22" s="584"/>
      <c r="M22" s="712">
        <v>0.94154309655327606</v>
      </c>
      <c r="N22" s="712">
        <v>0</v>
      </c>
      <c r="O22" s="712">
        <v>0</v>
      </c>
      <c r="P22" s="712">
        <v>0</v>
      </c>
      <c r="Q22" s="712">
        <v>0</v>
      </c>
      <c r="R22" s="712">
        <v>0.19787411575987929</v>
      </c>
      <c r="S22" s="712">
        <v>0.96445881168718872</v>
      </c>
      <c r="T22" s="712">
        <v>0</v>
      </c>
      <c r="U22" s="712">
        <v>0</v>
      </c>
      <c r="V22" s="712">
        <v>0</v>
      </c>
      <c r="W22" s="712">
        <v>0</v>
      </c>
      <c r="X22" s="584"/>
      <c r="Y22" s="584"/>
      <c r="Z22" s="584"/>
      <c r="AA22" s="584"/>
      <c r="AB22" s="584"/>
      <c r="AC22" s="712">
        <v>0.96445881168718872</v>
      </c>
      <c r="AD22" s="712">
        <v>0</v>
      </c>
      <c r="AE22" s="712">
        <v>0</v>
      </c>
      <c r="AF22" s="712">
        <v>0</v>
      </c>
      <c r="AG22" s="712">
        <v>0</v>
      </c>
      <c r="AH22" s="712">
        <v>0.10844817917199548</v>
      </c>
    </row>
    <row r="23" spans="1:34">
      <c r="A23" s="20">
        <v>12</v>
      </c>
      <c r="B23" s="583" t="s">
        <v>928</v>
      </c>
      <c r="C23" s="712">
        <v>1</v>
      </c>
      <c r="D23" s="712">
        <v>0</v>
      </c>
      <c r="E23" s="712">
        <v>0</v>
      </c>
      <c r="F23" s="712">
        <v>0</v>
      </c>
      <c r="G23" s="712">
        <v>0</v>
      </c>
      <c r="H23" s="584"/>
      <c r="I23" s="584"/>
      <c r="J23" s="584"/>
      <c r="K23" s="584"/>
      <c r="L23" s="584"/>
      <c r="M23" s="712">
        <v>1</v>
      </c>
      <c r="N23" s="712">
        <v>0</v>
      </c>
      <c r="O23" s="712">
        <v>0</v>
      </c>
      <c r="P23" s="712">
        <v>0</v>
      </c>
      <c r="Q23" s="712">
        <v>0</v>
      </c>
      <c r="R23" s="712">
        <v>7.6212896880927085E-3</v>
      </c>
      <c r="S23" s="712">
        <v>1</v>
      </c>
      <c r="T23" s="712">
        <v>0</v>
      </c>
      <c r="U23" s="712">
        <v>0</v>
      </c>
      <c r="V23" s="712">
        <v>0</v>
      </c>
      <c r="W23" s="712">
        <v>0</v>
      </c>
      <c r="X23" s="584"/>
      <c r="Y23" s="584"/>
      <c r="Z23" s="584"/>
      <c r="AA23" s="584"/>
      <c r="AB23" s="584"/>
      <c r="AC23" s="712">
        <v>1</v>
      </c>
      <c r="AD23" s="712">
        <v>0</v>
      </c>
      <c r="AE23" s="712">
        <v>0</v>
      </c>
      <c r="AF23" s="712">
        <v>0</v>
      </c>
      <c r="AG23" s="712">
        <v>0</v>
      </c>
      <c r="AH23" s="712">
        <v>5.3940923097485268E-3</v>
      </c>
    </row>
    <row r="24" spans="1:34">
      <c r="A24" s="20">
        <v>13</v>
      </c>
      <c r="B24" s="583" t="s">
        <v>929</v>
      </c>
      <c r="C24" s="712">
        <v>1</v>
      </c>
      <c r="D24" s="712">
        <v>0</v>
      </c>
      <c r="E24" s="712">
        <v>0</v>
      </c>
      <c r="F24" s="712">
        <v>0</v>
      </c>
      <c r="G24" s="712">
        <v>0</v>
      </c>
      <c r="H24" s="584"/>
      <c r="I24" s="584"/>
      <c r="J24" s="584"/>
      <c r="K24" s="584"/>
      <c r="L24" s="584"/>
      <c r="M24" s="712">
        <v>1</v>
      </c>
      <c r="N24" s="712">
        <v>0</v>
      </c>
      <c r="O24" s="712">
        <v>0</v>
      </c>
      <c r="P24" s="712">
        <v>0</v>
      </c>
      <c r="Q24" s="712">
        <v>0</v>
      </c>
      <c r="R24" s="712">
        <v>4.3414803549439191E-4</v>
      </c>
      <c r="S24" s="712">
        <v>1</v>
      </c>
      <c r="T24" s="712">
        <v>0</v>
      </c>
      <c r="U24" s="712">
        <v>0</v>
      </c>
      <c r="V24" s="712">
        <v>0</v>
      </c>
      <c r="W24" s="712">
        <v>0</v>
      </c>
      <c r="X24" s="584"/>
      <c r="Y24" s="584"/>
      <c r="Z24" s="584"/>
      <c r="AA24" s="584"/>
      <c r="AB24" s="584"/>
      <c r="AC24" s="712">
        <v>1</v>
      </c>
      <c r="AD24" s="712">
        <v>0</v>
      </c>
      <c r="AE24" s="712">
        <v>0</v>
      </c>
      <c r="AF24" s="712">
        <v>0</v>
      </c>
      <c r="AG24" s="712">
        <v>0</v>
      </c>
      <c r="AH24" s="712">
        <v>2.1999646622449416E-3</v>
      </c>
    </row>
    <row r="25" spans="1:34">
      <c r="A25" s="20">
        <v>14</v>
      </c>
      <c r="B25" s="582" t="s">
        <v>970</v>
      </c>
      <c r="C25" s="712">
        <v>1.0000000000000002</v>
      </c>
      <c r="D25" s="712">
        <v>0</v>
      </c>
      <c r="E25" s="712">
        <v>0</v>
      </c>
      <c r="F25" s="712">
        <v>0</v>
      </c>
      <c r="G25" s="712">
        <v>0</v>
      </c>
      <c r="H25" s="584"/>
      <c r="I25" s="584"/>
      <c r="J25" s="584"/>
      <c r="K25" s="584"/>
      <c r="L25" s="584"/>
      <c r="M25" s="712">
        <v>1.0000000000000002</v>
      </c>
      <c r="N25" s="712">
        <v>0</v>
      </c>
      <c r="O25" s="712">
        <v>0</v>
      </c>
      <c r="P25" s="712">
        <v>0</v>
      </c>
      <c r="Q25" s="712">
        <v>0</v>
      </c>
      <c r="R25" s="712">
        <v>3.2103094309778725E-3</v>
      </c>
      <c r="S25" s="712">
        <v>1</v>
      </c>
      <c r="T25" s="712">
        <v>0</v>
      </c>
      <c r="U25" s="712">
        <v>0</v>
      </c>
      <c r="V25" s="712">
        <v>0</v>
      </c>
      <c r="W25" s="712">
        <v>0</v>
      </c>
      <c r="X25" s="584"/>
      <c r="Y25" s="584"/>
      <c r="Z25" s="584"/>
      <c r="AA25" s="584"/>
      <c r="AB25" s="584"/>
      <c r="AC25" s="712">
        <v>1</v>
      </c>
      <c r="AD25" s="712">
        <v>0</v>
      </c>
      <c r="AE25" s="712">
        <v>0</v>
      </c>
      <c r="AF25" s="712">
        <v>0</v>
      </c>
      <c r="AG25" s="712">
        <v>0</v>
      </c>
      <c r="AH25" s="712">
        <v>2.1424907375122084E-3</v>
      </c>
    </row>
    <row r="26" spans="1:34">
      <c r="A26" s="20">
        <v>15</v>
      </c>
      <c r="B26" s="565" t="s">
        <v>931</v>
      </c>
      <c r="C26" s="712">
        <v>1</v>
      </c>
      <c r="D26" s="712">
        <v>0</v>
      </c>
      <c r="E26" s="712">
        <v>0</v>
      </c>
      <c r="F26" s="712">
        <v>0</v>
      </c>
      <c r="G26" s="712">
        <v>0</v>
      </c>
      <c r="H26" s="584"/>
      <c r="I26" s="584"/>
      <c r="J26" s="584"/>
      <c r="K26" s="584"/>
      <c r="L26" s="584"/>
      <c r="M26" s="712">
        <v>1</v>
      </c>
      <c r="N26" s="712">
        <v>0</v>
      </c>
      <c r="O26" s="712">
        <v>0</v>
      </c>
      <c r="P26" s="712">
        <v>0</v>
      </c>
      <c r="Q26" s="712">
        <v>0</v>
      </c>
      <c r="R26" s="712">
        <v>9.9620087990520906E-4</v>
      </c>
      <c r="S26" s="712">
        <v>0</v>
      </c>
      <c r="T26" s="712">
        <v>0</v>
      </c>
      <c r="U26" s="712">
        <v>0</v>
      </c>
      <c r="V26" s="712">
        <v>0</v>
      </c>
      <c r="W26" s="712">
        <v>0</v>
      </c>
      <c r="X26" s="584"/>
      <c r="Y26" s="584"/>
      <c r="Z26" s="584"/>
      <c r="AA26" s="584"/>
      <c r="AB26" s="584"/>
      <c r="AC26" s="712">
        <v>0</v>
      </c>
      <c r="AD26" s="712">
        <v>0</v>
      </c>
      <c r="AE26" s="712">
        <v>0</v>
      </c>
      <c r="AF26" s="712">
        <v>0</v>
      </c>
      <c r="AG26" s="712">
        <v>0</v>
      </c>
      <c r="AH26" s="712">
        <v>0</v>
      </c>
    </row>
    <row r="27" spans="1:34">
      <c r="A27" s="20">
        <v>16</v>
      </c>
      <c r="B27" s="565" t="s">
        <v>932</v>
      </c>
      <c r="C27" s="712">
        <v>1.0000000000000002</v>
      </c>
      <c r="D27" s="712">
        <v>0</v>
      </c>
      <c r="E27" s="712">
        <v>0</v>
      </c>
      <c r="F27" s="712">
        <v>0</v>
      </c>
      <c r="G27" s="712">
        <v>0</v>
      </c>
      <c r="H27" s="714">
        <v>0</v>
      </c>
      <c r="I27" s="714">
        <v>0</v>
      </c>
      <c r="J27" s="714">
        <v>0</v>
      </c>
      <c r="K27" s="714">
        <v>0</v>
      </c>
      <c r="L27" s="714">
        <v>0</v>
      </c>
      <c r="M27" s="714">
        <v>1.0000000000000002</v>
      </c>
      <c r="N27" s="714">
        <v>0</v>
      </c>
      <c r="O27" s="714">
        <v>0</v>
      </c>
      <c r="P27" s="714">
        <v>0</v>
      </c>
      <c r="Q27" s="714">
        <v>0</v>
      </c>
      <c r="R27" s="714">
        <v>2.2141085510726639E-3</v>
      </c>
      <c r="S27" s="714">
        <v>1</v>
      </c>
      <c r="T27" s="714">
        <v>0</v>
      </c>
      <c r="U27" s="714">
        <v>0</v>
      </c>
      <c r="V27" s="714">
        <v>0</v>
      </c>
      <c r="W27" s="714">
        <v>0</v>
      </c>
      <c r="X27" s="714">
        <v>0</v>
      </c>
      <c r="Y27" s="714">
        <v>0</v>
      </c>
      <c r="Z27" s="714">
        <v>0</v>
      </c>
      <c r="AA27" s="714">
        <v>0</v>
      </c>
      <c r="AB27" s="714">
        <v>0</v>
      </c>
      <c r="AC27" s="714">
        <v>1</v>
      </c>
      <c r="AD27" s="714">
        <v>0</v>
      </c>
      <c r="AE27" s="714">
        <v>0</v>
      </c>
      <c r="AF27" s="714">
        <v>0</v>
      </c>
      <c r="AG27" s="714">
        <v>0</v>
      </c>
      <c r="AH27" s="712">
        <v>2.1424907375122084E-3</v>
      </c>
    </row>
    <row r="28" spans="1:34" ht="26.4">
      <c r="A28" s="20">
        <v>17</v>
      </c>
      <c r="B28" s="585" t="s">
        <v>933</v>
      </c>
      <c r="C28" s="712">
        <v>1</v>
      </c>
      <c r="D28" s="712">
        <v>0</v>
      </c>
      <c r="E28" s="712">
        <v>0</v>
      </c>
      <c r="F28" s="712">
        <v>0</v>
      </c>
      <c r="G28" s="712">
        <v>0</v>
      </c>
      <c r="H28" s="584"/>
      <c r="I28" s="584"/>
      <c r="J28" s="584"/>
      <c r="K28" s="584"/>
      <c r="L28" s="584"/>
      <c r="M28" s="712">
        <v>1</v>
      </c>
      <c r="N28" s="712">
        <v>0</v>
      </c>
      <c r="O28" s="712">
        <v>0</v>
      </c>
      <c r="P28" s="712">
        <v>0</v>
      </c>
      <c r="Q28" s="712">
        <v>7.2166048221771302E-5</v>
      </c>
      <c r="R28" s="712">
        <v>6.8253766846331293E-5</v>
      </c>
      <c r="S28" s="712">
        <v>1</v>
      </c>
      <c r="T28" s="712">
        <v>0</v>
      </c>
      <c r="U28" s="712">
        <v>0</v>
      </c>
      <c r="V28" s="712">
        <v>0</v>
      </c>
      <c r="W28" s="712">
        <v>0</v>
      </c>
      <c r="X28" s="584"/>
      <c r="Y28" s="584"/>
      <c r="Z28" s="584"/>
      <c r="AA28" s="584"/>
      <c r="AB28" s="584"/>
      <c r="AC28" s="712">
        <v>1</v>
      </c>
      <c r="AD28" s="712">
        <v>0</v>
      </c>
      <c r="AE28" s="712">
        <v>0</v>
      </c>
      <c r="AF28" s="712">
        <v>0</v>
      </c>
      <c r="AG28" s="712">
        <v>0</v>
      </c>
      <c r="AH28" s="712">
        <v>2.2518924124533638E-6</v>
      </c>
    </row>
    <row r="41" spans="1:18">
      <c r="M41" s="1090" t="s">
        <v>1509</v>
      </c>
      <c r="N41" s="1090"/>
      <c r="O41" s="1090"/>
      <c r="P41" s="1090"/>
      <c r="Q41" s="1090"/>
      <c r="R41" s="1090"/>
    </row>
    <row r="42" spans="1:18">
      <c r="A42" s="756"/>
      <c r="B42" s="757"/>
      <c r="C42" s="30" t="s">
        <v>58</v>
      </c>
      <c r="D42" s="385" t="s">
        <v>57</v>
      </c>
      <c r="E42" s="385" t="s">
        <v>56</v>
      </c>
      <c r="F42" s="385" t="s">
        <v>59</v>
      </c>
      <c r="G42" s="385" t="s">
        <v>60</v>
      </c>
      <c r="H42" s="385" t="s">
        <v>107</v>
      </c>
      <c r="I42" s="385" t="s">
        <v>108</v>
      </c>
      <c r="J42" s="385" t="s">
        <v>109</v>
      </c>
      <c r="K42" s="385" t="s">
        <v>196</v>
      </c>
      <c r="L42" s="385" t="s">
        <v>197</v>
      </c>
      <c r="M42" s="385" t="s">
        <v>198</v>
      </c>
      <c r="N42" s="385" t="s">
        <v>199</v>
      </c>
      <c r="O42" s="385" t="s">
        <v>200</v>
      </c>
      <c r="P42" s="385" t="s">
        <v>403</v>
      </c>
      <c r="Q42" s="385" t="s">
        <v>404</v>
      </c>
      <c r="R42" s="385" t="s">
        <v>529</v>
      </c>
    </row>
    <row r="43" spans="1:18">
      <c r="A43" s="574"/>
      <c r="B43" s="575"/>
      <c r="C43" s="1091" t="str">
        <f>CONCATENATE('Ref Date'!$D$2,": KPIs on stock")</f>
        <v>Jun 24: KPIs on stock</v>
      </c>
      <c r="D43" s="1092"/>
      <c r="E43" s="1092"/>
      <c r="F43" s="1092"/>
      <c r="G43" s="1092"/>
      <c r="H43" s="1092"/>
      <c r="I43" s="1092"/>
      <c r="J43" s="1092"/>
      <c r="K43" s="1092"/>
      <c r="L43" s="1092"/>
      <c r="M43" s="1092"/>
      <c r="N43" s="1092"/>
      <c r="O43" s="1092"/>
      <c r="P43" s="1092"/>
      <c r="Q43" s="1092"/>
      <c r="R43" s="1092"/>
    </row>
    <row r="44" spans="1:18" ht="13.2" customHeight="1">
      <c r="A44" s="574"/>
      <c r="B44" s="575"/>
      <c r="C44" s="1094" t="s">
        <v>910</v>
      </c>
      <c r="D44" s="1095"/>
      <c r="E44" s="1095"/>
      <c r="F44" s="1095"/>
      <c r="G44" s="1096"/>
      <c r="H44" s="1094" t="s">
        <v>911</v>
      </c>
      <c r="I44" s="1095"/>
      <c r="J44" s="1095"/>
      <c r="K44" s="1095"/>
      <c r="L44" s="1096"/>
      <c r="M44" s="1094" t="s">
        <v>912</v>
      </c>
      <c r="N44" s="1095"/>
      <c r="O44" s="1095"/>
      <c r="P44" s="1095"/>
      <c r="Q44" s="1095"/>
      <c r="R44" s="1095"/>
    </row>
    <row r="45" spans="1:18">
      <c r="A45" s="574"/>
      <c r="B45" s="575"/>
      <c r="C45" s="951" t="s">
        <v>960</v>
      </c>
      <c r="D45" s="1047"/>
      <c r="E45" s="1047"/>
      <c r="F45" s="1047"/>
      <c r="G45" s="952"/>
      <c r="H45" s="951" t="s">
        <v>960</v>
      </c>
      <c r="I45" s="1047"/>
      <c r="J45" s="1047"/>
      <c r="K45" s="1047"/>
      <c r="L45" s="952"/>
      <c r="M45" s="951" t="s">
        <v>960</v>
      </c>
      <c r="N45" s="1047"/>
      <c r="O45" s="1047"/>
      <c r="P45" s="1047"/>
      <c r="Q45" s="952"/>
      <c r="R45" s="953" t="s">
        <v>961</v>
      </c>
    </row>
    <row r="46" spans="1:18">
      <c r="A46" s="574"/>
      <c r="B46" s="575"/>
      <c r="C46" s="576"/>
      <c r="D46" s="951" t="s">
        <v>964</v>
      </c>
      <c r="E46" s="1047"/>
      <c r="F46" s="1047"/>
      <c r="G46" s="952"/>
      <c r="H46" s="576"/>
      <c r="I46" s="951" t="s">
        <v>964</v>
      </c>
      <c r="J46" s="1047"/>
      <c r="K46" s="1047"/>
      <c r="L46" s="952"/>
      <c r="M46" s="576"/>
      <c r="N46" s="951" t="s">
        <v>964</v>
      </c>
      <c r="O46" s="1047"/>
      <c r="P46" s="1047"/>
      <c r="Q46" s="952"/>
      <c r="R46" s="1089"/>
    </row>
    <row r="47" spans="1:18" ht="39.6">
      <c r="A47" s="574"/>
      <c r="B47" s="577" t="s">
        <v>965</v>
      </c>
      <c r="C47" s="530"/>
      <c r="D47" s="530"/>
      <c r="E47" s="305" t="s">
        <v>915</v>
      </c>
      <c r="F47" s="19" t="s">
        <v>916</v>
      </c>
      <c r="G47" s="19" t="s">
        <v>917</v>
      </c>
      <c r="H47" s="530"/>
      <c r="I47" s="530"/>
      <c r="J47" s="305" t="s">
        <v>915</v>
      </c>
      <c r="K47" s="19" t="s">
        <v>918</v>
      </c>
      <c r="L47" s="19" t="s">
        <v>917</v>
      </c>
      <c r="M47" s="530"/>
      <c r="N47" s="530"/>
      <c r="O47" s="305" t="s">
        <v>915</v>
      </c>
      <c r="P47" s="19" t="s">
        <v>919</v>
      </c>
      <c r="Q47" s="19" t="s">
        <v>917</v>
      </c>
      <c r="R47" s="954"/>
    </row>
    <row r="48" spans="1:18">
      <c r="A48" s="20">
        <v>1</v>
      </c>
      <c r="B48" s="578" t="s">
        <v>966</v>
      </c>
      <c r="C48" s="711">
        <f>C12</f>
        <v>0.32069138013595022</v>
      </c>
      <c r="D48" s="711">
        <f t="shared" ref="D48:R48" si="0">D12</f>
        <v>7.6453659527850127E-3</v>
      </c>
      <c r="E48" s="712">
        <f t="shared" si="0"/>
        <v>4.7025031703537746E-4</v>
      </c>
      <c r="F48" s="711">
        <f t="shared" si="0"/>
        <v>1.1496346254911431E-3</v>
      </c>
      <c r="G48" s="711">
        <f t="shared" si="0"/>
        <v>3.2893224710378224E-3</v>
      </c>
      <c r="H48" s="711">
        <f t="shared" si="0"/>
        <v>4.1802431786867787E-5</v>
      </c>
      <c r="I48" s="711">
        <f t="shared" si="0"/>
        <v>3.2492182569603871E-5</v>
      </c>
      <c r="J48" s="712">
        <f t="shared" si="0"/>
        <v>0</v>
      </c>
      <c r="K48" s="711">
        <f t="shared" si="0"/>
        <v>0</v>
      </c>
      <c r="L48" s="711">
        <f t="shared" si="0"/>
        <v>2.8376313838570221E-5</v>
      </c>
      <c r="M48" s="711">
        <f t="shared" si="0"/>
        <v>0.32073318256773709</v>
      </c>
      <c r="N48" s="711">
        <f t="shared" si="0"/>
        <v>7.6778581353546165E-3</v>
      </c>
      <c r="O48" s="712">
        <f t="shared" si="0"/>
        <v>4.7025031703537746E-4</v>
      </c>
      <c r="P48" s="711">
        <f t="shared" si="0"/>
        <v>1.1496346254911431E-3</v>
      </c>
      <c r="Q48" s="711">
        <f t="shared" si="0"/>
        <v>3.3176987848763926E-3</v>
      </c>
      <c r="R48" s="711">
        <f t="shared" si="0"/>
        <v>0.29586875743422164</v>
      </c>
    </row>
    <row r="49" spans="1:18" ht="26.4">
      <c r="A49" s="20">
        <v>2</v>
      </c>
      <c r="B49" s="580" t="s">
        <v>921</v>
      </c>
      <c r="C49" s="712">
        <f t="shared" ref="C49:R49" si="1">C13</f>
        <v>0.7576266512195422</v>
      </c>
      <c r="D49" s="712">
        <f t="shared" si="1"/>
        <v>1.806751747754462E-2</v>
      </c>
      <c r="E49" s="712">
        <f t="shared" si="1"/>
        <v>1.1112948515908006E-3</v>
      </c>
      <c r="F49" s="712">
        <f t="shared" si="1"/>
        <v>2.7168148414511571E-3</v>
      </c>
      <c r="G49" s="712">
        <f t="shared" si="1"/>
        <v>7.7733219837707443E-3</v>
      </c>
      <c r="H49" s="712">
        <f t="shared" si="1"/>
        <v>9.8787444783853169E-5</v>
      </c>
      <c r="I49" s="712">
        <f t="shared" si="1"/>
        <v>7.6785477645584764E-5</v>
      </c>
      <c r="J49" s="712">
        <f t="shared" si="1"/>
        <v>0</v>
      </c>
      <c r="K49" s="712">
        <f t="shared" si="1"/>
        <v>0</v>
      </c>
      <c r="L49" s="712">
        <f t="shared" si="1"/>
        <v>6.7058862766392353E-5</v>
      </c>
      <c r="M49" s="712">
        <f t="shared" si="1"/>
        <v>0.75772543866432607</v>
      </c>
      <c r="N49" s="712">
        <f t="shared" si="1"/>
        <v>1.8144302955190206E-2</v>
      </c>
      <c r="O49" s="712">
        <f t="shared" si="1"/>
        <v>1.1112948515908006E-3</v>
      </c>
      <c r="P49" s="712">
        <f t="shared" si="1"/>
        <v>2.7168148414511571E-3</v>
      </c>
      <c r="Q49" s="712">
        <f t="shared" si="1"/>
        <v>7.8403808465371365E-3</v>
      </c>
      <c r="R49" s="712">
        <f t="shared" si="1"/>
        <v>0.29580050366737531</v>
      </c>
    </row>
    <row r="50" spans="1:18">
      <c r="A50" s="20">
        <v>3</v>
      </c>
      <c r="B50" s="581" t="s">
        <v>967</v>
      </c>
      <c r="C50" s="712">
        <f t="shared" ref="C50:R50" si="2">C14</f>
        <v>0.23206980859515364</v>
      </c>
      <c r="D50" s="712">
        <f t="shared" si="2"/>
        <v>3.5549834812850782E-2</v>
      </c>
      <c r="E50" s="712">
        <f t="shared" si="2"/>
        <v>0</v>
      </c>
      <c r="F50" s="712">
        <f t="shared" si="2"/>
        <v>2.3129585835649628E-3</v>
      </c>
      <c r="G50" s="712">
        <f t="shared" si="2"/>
        <v>1.4405589942654649E-2</v>
      </c>
      <c r="H50" s="712">
        <f t="shared" si="2"/>
        <v>1.6270764886252735E-4</v>
      </c>
      <c r="I50" s="712">
        <f t="shared" si="2"/>
        <v>2.2602713701423076E-5</v>
      </c>
      <c r="J50" s="712">
        <f t="shared" si="2"/>
        <v>0</v>
      </c>
      <c r="K50" s="712">
        <f t="shared" si="2"/>
        <v>0</v>
      </c>
      <c r="L50" s="712">
        <f t="shared" si="2"/>
        <v>7.7811344401671572E-8</v>
      </c>
      <c r="M50" s="712">
        <f t="shared" si="2"/>
        <v>0.23223251624401617</v>
      </c>
      <c r="N50" s="712">
        <f t="shared" si="2"/>
        <v>3.5572437526552203E-2</v>
      </c>
      <c r="O50" s="712">
        <f t="shared" si="2"/>
        <v>0</v>
      </c>
      <c r="P50" s="712">
        <f t="shared" si="2"/>
        <v>2.3129585835649628E-3</v>
      </c>
      <c r="Q50" s="712">
        <f t="shared" si="2"/>
        <v>1.4405667753999051E-2</v>
      </c>
      <c r="R50" s="712">
        <f t="shared" si="2"/>
        <v>3.8085787731833916E-2</v>
      </c>
    </row>
    <row r="51" spans="1:18">
      <c r="A51" s="20">
        <v>4</v>
      </c>
      <c r="B51" s="582" t="s">
        <v>419</v>
      </c>
      <c r="C51" s="712">
        <f t="shared" ref="C51:R51" si="3">C15</f>
        <v>0.2196323299712879</v>
      </c>
      <c r="D51" s="712">
        <f t="shared" si="3"/>
        <v>3.5970162405587952E-2</v>
      </c>
      <c r="E51" s="712">
        <f t="shared" si="3"/>
        <v>0</v>
      </c>
      <c r="F51" s="712">
        <f t="shared" si="3"/>
        <v>2.5641085903938422E-3</v>
      </c>
      <c r="G51" s="712">
        <f t="shared" si="3"/>
        <v>1.2284334158953646E-2</v>
      </c>
      <c r="H51" s="712">
        <f t="shared" si="3"/>
        <v>1.7576796134086679E-4</v>
      </c>
      <c r="I51" s="712">
        <f t="shared" si="3"/>
        <v>2.3948013633916362E-5</v>
      </c>
      <c r="J51" s="712">
        <f t="shared" si="3"/>
        <v>0</v>
      </c>
      <c r="K51" s="712">
        <f t="shared" si="3"/>
        <v>0</v>
      </c>
      <c r="L51" s="712">
        <f t="shared" si="3"/>
        <v>8.8353025672076911E-8</v>
      </c>
      <c r="M51" s="712">
        <f t="shared" si="3"/>
        <v>0.21980809793262876</v>
      </c>
      <c r="N51" s="712">
        <f t="shared" si="3"/>
        <v>3.5994110419221868E-2</v>
      </c>
      <c r="O51" s="712">
        <f t="shared" si="3"/>
        <v>0</v>
      </c>
      <c r="P51" s="712">
        <f t="shared" si="3"/>
        <v>2.5641085903938422E-3</v>
      </c>
      <c r="Q51" s="712">
        <f t="shared" si="3"/>
        <v>1.2284422511979318E-2</v>
      </c>
      <c r="R51" s="712">
        <f t="shared" si="3"/>
        <v>3.3530140118816387E-2</v>
      </c>
    </row>
    <row r="52" spans="1:18">
      <c r="A52" s="20">
        <v>5</v>
      </c>
      <c r="B52" s="582" t="s">
        <v>421</v>
      </c>
      <c r="C52" s="712">
        <f t="shared" ref="C52:R52" si="4">C16</f>
        <v>0.32361121750293625</v>
      </c>
      <c r="D52" s="712">
        <f t="shared" si="4"/>
        <v>3.2456170798977037E-2</v>
      </c>
      <c r="E52" s="712">
        <f t="shared" si="4"/>
        <v>0</v>
      </c>
      <c r="F52" s="712">
        <f t="shared" si="4"/>
        <v>4.6446290629809886E-4</v>
      </c>
      <c r="G52" s="712">
        <f t="shared" si="4"/>
        <v>3.0018299637782388E-2</v>
      </c>
      <c r="H52" s="712">
        <f t="shared" si="4"/>
        <v>6.6582104353129715E-5</v>
      </c>
      <c r="I52" s="712">
        <f t="shared" si="4"/>
        <v>1.2701136786334208E-5</v>
      </c>
      <c r="J52" s="712">
        <f t="shared" si="4"/>
        <v>0</v>
      </c>
      <c r="K52" s="712">
        <f t="shared" si="4"/>
        <v>0</v>
      </c>
      <c r="L52" s="712">
        <f t="shared" si="4"/>
        <v>0</v>
      </c>
      <c r="M52" s="712">
        <f t="shared" si="4"/>
        <v>0.32367779960728937</v>
      </c>
      <c r="N52" s="712">
        <f t="shared" si="4"/>
        <v>3.2468871935763373E-2</v>
      </c>
      <c r="O52" s="712">
        <f t="shared" si="4"/>
        <v>0</v>
      </c>
      <c r="P52" s="712">
        <f t="shared" si="4"/>
        <v>4.6446290629809886E-4</v>
      </c>
      <c r="Q52" s="712">
        <f t="shared" si="4"/>
        <v>3.0018299637782388E-2</v>
      </c>
      <c r="R52" s="712">
        <f t="shared" si="4"/>
        <v>4.5556476130175277E-3</v>
      </c>
    </row>
    <row r="53" spans="1:18">
      <c r="A53" s="20">
        <v>6</v>
      </c>
      <c r="B53" s="583" t="s">
        <v>924</v>
      </c>
      <c r="C53" s="712">
        <f t="shared" ref="C53:R53" si="5">C17</f>
        <v>0.33723148919059059</v>
      </c>
      <c r="D53" s="712">
        <f t="shared" si="5"/>
        <v>3.2303489304843697E-2</v>
      </c>
      <c r="E53" s="712">
        <f t="shared" si="5"/>
        <v>0</v>
      </c>
      <c r="F53" s="712">
        <f t="shared" si="5"/>
        <v>7.7378947213876785E-4</v>
      </c>
      <c r="G53" s="712">
        <f t="shared" si="5"/>
        <v>1.6148263048248582E-2</v>
      </c>
      <c r="H53" s="712">
        <f t="shared" si="5"/>
        <v>3.9371761387135574E-4</v>
      </c>
      <c r="I53" s="712">
        <f t="shared" si="5"/>
        <v>6.6174184560893878E-5</v>
      </c>
      <c r="J53" s="712">
        <f t="shared" si="5"/>
        <v>0</v>
      </c>
      <c r="K53" s="712">
        <f t="shared" si="5"/>
        <v>0</v>
      </c>
      <c r="L53" s="712">
        <f t="shared" si="5"/>
        <v>1.3508620193958825E-7</v>
      </c>
      <c r="M53" s="712">
        <f t="shared" si="5"/>
        <v>0.33762520680446195</v>
      </c>
      <c r="N53" s="712">
        <f t="shared" si="5"/>
        <v>3.2369663489404593E-2</v>
      </c>
      <c r="O53" s="712">
        <f t="shared" si="5"/>
        <v>0</v>
      </c>
      <c r="P53" s="712">
        <f t="shared" si="5"/>
        <v>7.7378947213876785E-4</v>
      </c>
      <c r="Q53" s="712">
        <f t="shared" si="5"/>
        <v>1.6148398134450521E-2</v>
      </c>
      <c r="R53" s="712">
        <f t="shared" si="5"/>
        <v>5.6476500126563772E-4</v>
      </c>
    </row>
    <row r="54" spans="1:18">
      <c r="A54" s="20">
        <v>7</v>
      </c>
      <c r="B54" s="583" t="s">
        <v>968</v>
      </c>
      <c r="C54" s="712">
        <f t="shared" ref="C54:R54" si="6">C18</f>
        <v>0.31082365557870056</v>
      </c>
      <c r="D54" s="712">
        <f t="shared" si="6"/>
        <v>7.5958722446210145E-3</v>
      </c>
      <c r="E54" s="712">
        <f t="shared" si="6"/>
        <v>0</v>
      </c>
      <c r="F54" s="712">
        <f t="shared" si="6"/>
        <v>8.4217653035240125E-4</v>
      </c>
      <c r="G54" s="712">
        <f t="shared" si="6"/>
        <v>1.4210758278209899E-3</v>
      </c>
      <c r="H54" s="712">
        <f t="shared" si="6"/>
        <v>0</v>
      </c>
      <c r="I54" s="712">
        <f t="shared" si="6"/>
        <v>0</v>
      </c>
      <c r="J54" s="712">
        <f t="shared" si="6"/>
        <v>0</v>
      </c>
      <c r="K54" s="712">
        <f t="shared" si="6"/>
        <v>0</v>
      </c>
      <c r="L54" s="712">
        <f t="shared" si="6"/>
        <v>0</v>
      </c>
      <c r="M54" s="712">
        <f t="shared" si="6"/>
        <v>0.31082365557870056</v>
      </c>
      <c r="N54" s="712">
        <f t="shared" si="6"/>
        <v>7.5958722446210145E-3</v>
      </c>
      <c r="O54" s="712">
        <f t="shared" si="6"/>
        <v>0</v>
      </c>
      <c r="P54" s="712">
        <f t="shared" si="6"/>
        <v>8.4217653035240125E-4</v>
      </c>
      <c r="Q54" s="712">
        <f t="shared" si="6"/>
        <v>1.4210758278209899E-3</v>
      </c>
      <c r="R54" s="712">
        <f t="shared" si="6"/>
        <v>4.8033630635866474E-6</v>
      </c>
    </row>
    <row r="55" spans="1:18">
      <c r="A55" s="20">
        <v>8</v>
      </c>
      <c r="B55" s="583" t="s">
        <v>925</v>
      </c>
      <c r="C55" s="712">
        <f t="shared" ref="C55:R55" si="7">C19</f>
        <v>0.26799400732548045</v>
      </c>
      <c r="D55" s="712">
        <f t="shared" si="7"/>
        <v>4.2866602769241632E-2</v>
      </c>
      <c r="E55" s="712">
        <f t="shared" si="7"/>
        <v>0</v>
      </c>
      <c r="F55" s="712">
        <f t="shared" si="7"/>
        <v>1.3016768249241358E-3</v>
      </c>
      <c r="G55" s="712">
        <f t="shared" si="7"/>
        <v>6.0817598451919233E-3</v>
      </c>
      <c r="H55" s="712">
        <f t="shared" si="7"/>
        <v>9.0152155283455761E-4</v>
      </c>
      <c r="I55" s="712">
        <f t="shared" si="7"/>
        <v>1.463868260854529E-4</v>
      </c>
      <c r="J55" s="712">
        <f t="shared" si="7"/>
        <v>0</v>
      </c>
      <c r="K55" s="712">
        <f t="shared" si="7"/>
        <v>0</v>
      </c>
      <c r="L55" s="712">
        <f t="shared" si="7"/>
        <v>2.2324275074757678E-10</v>
      </c>
      <c r="M55" s="712">
        <f t="shared" si="7"/>
        <v>0.26889552887831503</v>
      </c>
      <c r="N55" s="712">
        <f t="shared" si="7"/>
        <v>4.3012989595327088E-2</v>
      </c>
      <c r="O55" s="712">
        <f t="shared" si="7"/>
        <v>0</v>
      </c>
      <c r="P55" s="712">
        <f t="shared" si="7"/>
        <v>1.3016768249241358E-3</v>
      </c>
      <c r="Q55" s="712">
        <f t="shared" si="7"/>
        <v>6.081760068434674E-3</v>
      </c>
      <c r="R55" s="712">
        <f t="shared" si="7"/>
        <v>4.5372560009423931E-4</v>
      </c>
    </row>
    <row r="56" spans="1:18">
      <c r="A56" s="20">
        <v>9</v>
      </c>
      <c r="B56" s="581" t="s">
        <v>969</v>
      </c>
      <c r="C56" s="712">
        <f t="shared" ref="C56:R56" si="8">C20</f>
        <v>0.36428373156160987</v>
      </c>
      <c r="D56" s="712">
        <f t="shared" si="8"/>
        <v>8.2150270337610229E-2</v>
      </c>
      <c r="E56" s="712">
        <f t="shared" si="8"/>
        <v>6.7673200509891203E-3</v>
      </c>
      <c r="F56" s="712">
        <f t="shared" si="8"/>
        <v>1.4730756848925469E-2</v>
      </c>
      <c r="G56" s="712">
        <f t="shared" si="8"/>
        <v>3.6041371375841569E-2</v>
      </c>
      <c r="H56" s="712">
        <f t="shared" si="8"/>
        <v>4.7400095963548802E-4</v>
      </c>
      <c r="I56" s="712">
        <f t="shared" si="8"/>
        <v>4.4986941692272766E-4</v>
      </c>
      <c r="J56" s="712">
        <f t="shared" si="8"/>
        <v>0</v>
      </c>
      <c r="K56" s="712">
        <f t="shared" si="8"/>
        <v>0</v>
      </c>
      <c r="L56" s="712">
        <f t="shared" si="8"/>
        <v>0</v>
      </c>
      <c r="M56" s="712">
        <f t="shared" si="8"/>
        <v>0.36475773252124538</v>
      </c>
      <c r="N56" s="712">
        <f t="shared" si="8"/>
        <v>8.2600139754532953E-2</v>
      </c>
      <c r="O56" s="712">
        <f t="shared" si="8"/>
        <v>6.7673200509891203E-3</v>
      </c>
      <c r="P56" s="712">
        <f t="shared" si="8"/>
        <v>1.4730756848925469E-2</v>
      </c>
      <c r="Q56" s="712">
        <f t="shared" si="8"/>
        <v>3.6041371375841569E-2</v>
      </c>
      <c r="R56" s="712">
        <f t="shared" si="8"/>
        <v>4.8574853021097104E-2</v>
      </c>
    </row>
    <row r="57" spans="1:18">
      <c r="A57" s="20">
        <v>10</v>
      </c>
      <c r="B57" s="581" t="s">
        <v>426</v>
      </c>
      <c r="C57" s="714">
        <f t="shared" ref="C57:G57" si="9">C21</f>
        <v>0.94382978118529337</v>
      </c>
      <c r="D57" s="714">
        <f t="shared" si="9"/>
        <v>0</v>
      </c>
      <c r="E57" s="714">
        <f t="shared" si="9"/>
        <v>0</v>
      </c>
      <c r="F57" s="714">
        <f t="shared" si="9"/>
        <v>0</v>
      </c>
      <c r="G57" s="714">
        <f t="shared" si="9"/>
        <v>0</v>
      </c>
      <c r="H57" s="584"/>
      <c r="I57" s="584"/>
      <c r="J57" s="584"/>
      <c r="K57" s="584"/>
      <c r="L57" s="584"/>
      <c r="M57" s="714">
        <f t="shared" ref="M57:R57" si="10">M21</f>
        <v>0.94382978118529337</v>
      </c>
      <c r="N57" s="714">
        <f t="shared" si="10"/>
        <v>0</v>
      </c>
      <c r="O57" s="714">
        <f t="shared" si="10"/>
        <v>0</v>
      </c>
      <c r="P57" s="714">
        <f t="shared" si="10"/>
        <v>0</v>
      </c>
      <c r="Q57" s="714">
        <f t="shared" si="10"/>
        <v>0</v>
      </c>
      <c r="R57" s="714">
        <f t="shared" si="10"/>
        <v>0.20592955348346639</v>
      </c>
    </row>
    <row r="58" spans="1:18">
      <c r="A58" s="20">
        <v>11</v>
      </c>
      <c r="B58" s="583" t="s">
        <v>927</v>
      </c>
      <c r="C58" s="712">
        <f t="shared" ref="C58:G58" si="11">C22</f>
        <v>0.94154309655327606</v>
      </c>
      <c r="D58" s="712">
        <f t="shared" si="11"/>
        <v>0</v>
      </c>
      <c r="E58" s="712">
        <f t="shared" si="11"/>
        <v>0</v>
      </c>
      <c r="F58" s="712">
        <f t="shared" si="11"/>
        <v>0</v>
      </c>
      <c r="G58" s="712">
        <f t="shared" si="11"/>
        <v>0</v>
      </c>
      <c r="H58" s="584"/>
      <c r="I58" s="584"/>
      <c r="J58" s="584"/>
      <c r="K58" s="584"/>
      <c r="L58" s="584"/>
      <c r="M58" s="712">
        <f t="shared" ref="M58:R58" si="12">M22</f>
        <v>0.94154309655327606</v>
      </c>
      <c r="N58" s="712">
        <f t="shared" si="12"/>
        <v>0</v>
      </c>
      <c r="O58" s="712">
        <f t="shared" si="12"/>
        <v>0</v>
      </c>
      <c r="P58" s="712">
        <f t="shared" si="12"/>
        <v>0</v>
      </c>
      <c r="Q58" s="712">
        <f t="shared" si="12"/>
        <v>0</v>
      </c>
      <c r="R58" s="712">
        <f t="shared" si="12"/>
        <v>0.19787411575987929</v>
      </c>
    </row>
    <row r="59" spans="1:18">
      <c r="A59" s="20">
        <v>12</v>
      </c>
      <c r="B59" s="583" t="s">
        <v>928</v>
      </c>
      <c r="C59" s="712">
        <f t="shared" ref="C59:G59" si="13">C23</f>
        <v>1</v>
      </c>
      <c r="D59" s="712">
        <f t="shared" si="13"/>
        <v>0</v>
      </c>
      <c r="E59" s="712">
        <f t="shared" si="13"/>
        <v>0</v>
      </c>
      <c r="F59" s="712">
        <f t="shared" si="13"/>
        <v>0</v>
      </c>
      <c r="G59" s="712">
        <f t="shared" si="13"/>
        <v>0</v>
      </c>
      <c r="H59" s="584"/>
      <c r="I59" s="584"/>
      <c r="J59" s="584"/>
      <c r="K59" s="584"/>
      <c r="L59" s="584"/>
      <c r="M59" s="712">
        <f t="shared" ref="M59:R59" si="14">M23</f>
        <v>1</v>
      </c>
      <c r="N59" s="712">
        <f t="shared" si="14"/>
        <v>0</v>
      </c>
      <c r="O59" s="712">
        <f t="shared" si="14"/>
        <v>0</v>
      </c>
      <c r="P59" s="712">
        <f t="shared" si="14"/>
        <v>0</v>
      </c>
      <c r="Q59" s="712">
        <f t="shared" si="14"/>
        <v>0</v>
      </c>
      <c r="R59" s="712">
        <f t="shared" si="14"/>
        <v>7.6212896880927085E-3</v>
      </c>
    </row>
    <row r="60" spans="1:18">
      <c r="A60" s="20">
        <v>13</v>
      </c>
      <c r="B60" s="583" t="s">
        <v>929</v>
      </c>
      <c r="C60" s="712">
        <f t="shared" ref="C60:G60" si="15">C24</f>
        <v>1</v>
      </c>
      <c r="D60" s="712">
        <f t="shared" si="15"/>
        <v>0</v>
      </c>
      <c r="E60" s="712">
        <f t="shared" si="15"/>
        <v>0</v>
      </c>
      <c r="F60" s="712">
        <f t="shared" si="15"/>
        <v>0</v>
      </c>
      <c r="G60" s="712">
        <f t="shared" si="15"/>
        <v>0</v>
      </c>
      <c r="H60" s="584"/>
      <c r="I60" s="584"/>
      <c r="J60" s="584"/>
      <c r="K60" s="584"/>
      <c r="L60" s="584"/>
      <c r="M60" s="712">
        <f t="shared" ref="M60:R60" si="16">M24</f>
        <v>1</v>
      </c>
      <c r="N60" s="712">
        <f t="shared" si="16"/>
        <v>0</v>
      </c>
      <c r="O60" s="712">
        <f t="shared" si="16"/>
        <v>0</v>
      </c>
      <c r="P60" s="712">
        <f t="shared" si="16"/>
        <v>0</v>
      </c>
      <c r="Q60" s="712">
        <f t="shared" si="16"/>
        <v>0</v>
      </c>
      <c r="R60" s="712">
        <f t="shared" si="16"/>
        <v>4.3414803549439191E-4</v>
      </c>
    </row>
    <row r="61" spans="1:18">
      <c r="A61" s="20">
        <v>14</v>
      </c>
      <c r="B61" s="582" t="s">
        <v>970</v>
      </c>
      <c r="C61" s="712">
        <f t="shared" ref="C61:G61" si="17">C25</f>
        <v>1.0000000000000002</v>
      </c>
      <c r="D61" s="712">
        <f t="shared" si="17"/>
        <v>0</v>
      </c>
      <c r="E61" s="712">
        <f t="shared" si="17"/>
        <v>0</v>
      </c>
      <c r="F61" s="712">
        <f t="shared" si="17"/>
        <v>0</v>
      </c>
      <c r="G61" s="712">
        <f t="shared" si="17"/>
        <v>0</v>
      </c>
      <c r="H61" s="584"/>
      <c r="I61" s="584"/>
      <c r="J61" s="584"/>
      <c r="K61" s="584"/>
      <c r="L61" s="584"/>
      <c r="M61" s="712">
        <f t="shared" ref="M61:R61" si="18">M25</f>
        <v>1.0000000000000002</v>
      </c>
      <c r="N61" s="712">
        <f t="shared" si="18"/>
        <v>0</v>
      </c>
      <c r="O61" s="712">
        <f t="shared" si="18"/>
        <v>0</v>
      </c>
      <c r="P61" s="712">
        <f t="shared" si="18"/>
        <v>0</v>
      </c>
      <c r="Q61" s="712">
        <f t="shared" si="18"/>
        <v>0</v>
      </c>
      <c r="R61" s="712">
        <f t="shared" si="18"/>
        <v>3.2103094309778725E-3</v>
      </c>
    </row>
    <row r="62" spans="1:18">
      <c r="A62" s="20">
        <v>15</v>
      </c>
      <c r="B62" s="565" t="s">
        <v>931</v>
      </c>
      <c r="C62" s="712">
        <f t="shared" ref="C62:G62" si="19">C26</f>
        <v>1</v>
      </c>
      <c r="D62" s="712">
        <f t="shared" si="19"/>
        <v>0</v>
      </c>
      <c r="E62" s="712">
        <f t="shared" si="19"/>
        <v>0</v>
      </c>
      <c r="F62" s="712">
        <f t="shared" si="19"/>
        <v>0</v>
      </c>
      <c r="G62" s="712">
        <f t="shared" si="19"/>
        <v>0</v>
      </c>
      <c r="H62" s="584"/>
      <c r="I62" s="584"/>
      <c r="J62" s="584"/>
      <c r="K62" s="584"/>
      <c r="L62" s="584"/>
      <c r="M62" s="712">
        <f t="shared" ref="M62:R62" si="20">M26</f>
        <v>1</v>
      </c>
      <c r="N62" s="712">
        <f t="shared" si="20"/>
        <v>0</v>
      </c>
      <c r="O62" s="712">
        <f t="shared" si="20"/>
        <v>0</v>
      </c>
      <c r="P62" s="712">
        <f t="shared" si="20"/>
        <v>0</v>
      </c>
      <c r="Q62" s="712">
        <f t="shared" si="20"/>
        <v>0</v>
      </c>
      <c r="R62" s="712">
        <f t="shared" si="20"/>
        <v>9.9620087990520906E-4</v>
      </c>
    </row>
    <row r="63" spans="1:18">
      <c r="A63" s="20">
        <v>16</v>
      </c>
      <c r="B63" s="565" t="s">
        <v>932</v>
      </c>
      <c r="C63" s="712">
        <f t="shared" ref="C63:L63" si="21">C27</f>
        <v>1.0000000000000002</v>
      </c>
      <c r="D63" s="712">
        <f t="shared" si="21"/>
        <v>0</v>
      </c>
      <c r="E63" s="712">
        <f t="shared" si="21"/>
        <v>0</v>
      </c>
      <c r="F63" s="712">
        <f t="shared" si="21"/>
        <v>0</v>
      </c>
      <c r="G63" s="712">
        <f t="shared" si="21"/>
        <v>0</v>
      </c>
      <c r="H63" s="714">
        <f t="shared" si="21"/>
        <v>0</v>
      </c>
      <c r="I63" s="714">
        <f t="shared" si="21"/>
        <v>0</v>
      </c>
      <c r="J63" s="714">
        <f t="shared" si="21"/>
        <v>0</v>
      </c>
      <c r="K63" s="714">
        <f t="shared" si="21"/>
        <v>0</v>
      </c>
      <c r="L63" s="714">
        <f t="shared" si="21"/>
        <v>0</v>
      </c>
      <c r="M63" s="714">
        <f t="shared" ref="M63:R63" si="22">M27</f>
        <v>1.0000000000000002</v>
      </c>
      <c r="N63" s="714">
        <f t="shared" si="22"/>
        <v>0</v>
      </c>
      <c r="O63" s="714">
        <f t="shared" si="22"/>
        <v>0</v>
      </c>
      <c r="P63" s="714">
        <f t="shared" si="22"/>
        <v>0</v>
      </c>
      <c r="Q63" s="714">
        <f t="shared" si="22"/>
        <v>0</v>
      </c>
      <c r="R63" s="714">
        <f t="shared" si="22"/>
        <v>2.2141085510726639E-3</v>
      </c>
    </row>
    <row r="64" spans="1:18" ht="26.4">
      <c r="A64" s="20">
        <v>17</v>
      </c>
      <c r="B64" s="585" t="s">
        <v>933</v>
      </c>
      <c r="C64" s="712">
        <f t="shared" ref="C64:G64" si="23">C28</f>
        <v>1</v>
      </c>
      <c r="D64" s="712">
        <f t="shared" si="23"/>
        <v>0</v>
      </c>
      <c r="E64" s="712">
        <f t="shared" si="23"/>
        <v>0</v>
      </c>
      <c r="F64" s="712">
        <f t="shared" si="23"/>
        <v>0</v>
      </c>
      <c r="G64" s="712">
        <f t="shared" si="23"/>
        <v>0</v>
      </c>
      <c r="H64" s="584"/>
      <c r="I64" s="584"/>
      <c r="J64" s="584"/>
      <c r="K64" s="584"/>
      <c r="L64" s="584"/>
      <c r="M64" s="712">
        <f t="shared" ref="M64:R64" si="24">M28</f>
        <v>1</v>
      </c>
      <c r="N64" s="712">
        <f t="shared" si="24"/>
        <v>0</v>
      </c>
      <c r="O64" s="712">
        <f t="shared" si="24"/>
        <v>0</v>
      </c>
      <c r="P64" s="712">
        <f t="shared" si="24"/>
        <v>0</v>
      </c>
      <c r="Q64" s="712">
        <f t="shared" si="24"/>
        <v>7.2166048221771302E-5</v>
      </c>
      <c r="R64" s="712">
        <f t="shared" si="24"/>
        <v>6.8253766846331293E-5</v>
      </c>
    </row>
    <row r="71" spans="1:18">
      <c r="M71" s="1090" t="s">
        <v>1509</v>
      </c>
      <c r="N71" s="1090"/>
      <c r="O71" s="1090"/>
      <c r="P71" s="1090"/>
      <c r="Q71" s="1090"/>
      <c r="R71" s="1090"/>
    </row>
    <row r="72" spans="1:18">
      <c r="A72" s="756"/>
      <c r="B72" s="757"/>
      <c r="C72" s="385" t="s">
        <v>530</v>
      </c>
      <c r="D72" s="385" t="s">
        <v>947</v>
      </c>
      <c r="E72" s="385" t="s">
        <v>948</v>
      </c>
      <c r="F72" s="385" t="s">
        <v>949</v>
      </c>
      <c r="G72" s="385" t="s">
        <v>950</v>
      </c>
      <c r="H72" s="385" t="s">
        <v>951</v>
      </c>
      <c r="I72" s="385" t="s">
        <v>952</v>
      </c>
      <c r="J72" s="385" t="s">
        <v>610</v>
      </c>
      <c r="K72" s="385" t="s">
        <v>611</v>
      </c>
      <c r="L72" s="385" t="s">
        <v>953</v>
      </c>
      <c r="M72" s="385" t="s">
        <v>954</v>
      </c>
      <c r="N72" s="385" t="s">
        <v>955</v>
      </c>
      <c r="O72" s="385" t="s">
        <v>956</v>
      </c>
      <c r="P72" s="385" t="s">
        <v>957</v>
      </c>
      <c r="Q72" s="385" t="s">
        <v>958</v>
      </c>
      <c r="R72" s="385" t="s">
        <v>959</v>
      </c>
    </row>
    <row r="73" spans="1:18">
      <c r="A73" s="574"/>
      <c r="B73" s="575"/>
      <c r="C73" s="1091" t="str">
        <f>CONCATENATE('Ref Date'!$D$2,": KPIs on flows")</f>
        <v>Jun 24: KPIs on flows</v>
      </c>
      <c r="D73" s="1092"/>
      <c r="E73" s="1092"/>
      <c r="F73" s="1092"/>
      <c r="G73" s="1092"/>
      <c r="H73" s="1092"/>
      <c r="I73" s="1092"/>
      <c r="J73" s="1092"/>
      <c r="K73" s="1092"/>
      <c r="L73" s="1092"/>
      <c r="M73" s="1092"/>
      <c r="N73" s="1092"/>
      <c r="O73" s="1092"/>
      <c r="P73" s="1092"/>
      <c r="Q73" s="1092"/>
      <c r="R73" s="1093"/>
    </row>
    <row r="74" spans="1:18">
      <c r="A74" s="574"/>
      <c r="B74" s="575"/>
      <c r="C74" s="1094" t="s">
        <v>910</v>
      </c>
      <c r="D74" s="1095"/>
      <c r="E74" s="1095"/>
      <c r="F74" s="1095"/>
      <c r="G74" s="1096"/>
      <c r="H74" s="1094" t="s">
        <v>911</v>
      </c>
      <c r="I74" s="1095"/>
      <c r="J74" s="1095"/>
      <c r="K74" s="1095"/>
      <c r="L74" s="1096"/>
      <c r="M74" s="1094" t="s">
        <v>912</v>
      </c>
      <c r="N74" s="1095"/>
      <c r="O74" s="1095"/>
      <c r="P74" s="1095"/>
      <c r="Q74" s="1095"/>
      <c r="R74" s="1096"/>
    </row>
    <row r="75" spans="1:18">
      <c r="A75" s="574"/>
      <c r="B75" s="575"/>
      <c r="C75" s="951" t="s">
        <v>962</v>
      </c>
      <c r="D75" s="1047"/>
      <c r="E75" s="1047"/>
      <c r="F75" s="1047"/>
      <c r="G75" s="952"/>
      <c r="H75" s="951" t="s">
        <v>962</v>
      </c>
      <c r="I75" s="1047"/>
      <c r="J75" s="1047"/>
      <c r="K75" s="1047"/>
      <c r="L75" s="952"/>
      <c r="M75" s="951" t="s">
        <v>962</v>
      </c>
      <c r="N75" s="1047"/>
      <c r="O75" s="1047"/>
      <c r="P75" s="1047"/>
      <c r="Q75" s="952"/>
      <c r="R75" s="953" t="s">
        <v>963</v>
      </c>
    </row>
    <row r="76" spans="1:18">
      <c r="A76" s="574"/>
      <c r="B76" s="575"/>
      <c r="C76" s="576"/>
      <c r="D76" s="951" t="s">
        <v>964</v>
      </c>
      <c r="E76" s="1047"/>
      <c r="F76" s="1047"/>
      <c r="G76" s="952"/>
      <c r="H76" s="576"/>
      <c r="I76" s="951" t="s">
        <v>964</v>
      </c>
      <c r="J76" s="1047"/>
      <c r="K76" s="1047"/>
      <c r="L76" s="952"/>
      <c r="M76" s="576"/>
      <c r="N76" s="951" t="s">
        <v>964</v>
      </c>
      <c r="O76" s="1047"/>
      <c r="P76" s="1047"/>
      <c r="Q76" s="952"/>
      <c r="R76" s="1089"/>
    </row>
    <row r="77" spans="1:18" ht="39.6">
      <c r="A77" s="574"/>
      <c r="B77" s="577" t="s">
        <v>965</v>
      </c>
      <c r="C77" s="530"/>
      <c r="D77" s="530"/>
      <c r="E77" s="305" t="s">
        <v>915</v>
      </c>
      <c r="F77" s="19" t="s">
        <v>916</v>
      </c>
      <c r="G77" s="19" t="s">
        <v>917</v>
      </c>
      <c r="H77" s="530"/>
      <c r="I77" s="530"/>
      <c r="J77" s="305" t="s">
        <v>915</v>
      </c>
      <c r="K77" s="19" t="s">
        <v>918</v>
      </c>
      <c r="L77" s="19" t="s">
        <v>917</v>
      </c>
      <c r="M77" s="530"/>
      <c r="N77" s="530"/>
      <c r="O77" s="305" t="s">
        <v>915</v>
      </c>
      <c r="P77" s="19" t="s">
        <v>919</v>
      </c>
      <c r="Q77" s="19" t="s">
        <v>917</v>
      </c>
      <c r="R77" s="954"/>
    </row>
    <row r="78" spans="1:18">
      <c r="A78" s="20">
        <v>1</v>
      </c>
      <c r="B78" s="578" t="s">
        <v>966</v>
      </c>
      <c r="C78" s="711">
        <f>S12</f>
        <v>0.14177074987424415</v>
      </c>
      <c r="D78" s="711">
        <f t="shared" ref="D78:R78" si="25">T12</f>
        <v>1.1998497527666921E-2</v>
      </c>
      <c r="E78" s="712">
        <f t="shared" si="25"/>
        <v>2.8994936264149676E-3</v>
      </c>
      <c r="F78" s="711">
        <f t="shared" si="25"/>
        <v>2.6792870424913667E-4</v>
      </c>
      <c r="G78" s="711">
        <f t="shared" si="25"/>
        <v>8.3563450456710289E-3</v>
      </c>
      <c r="H78" s="711">
        <f t="shared" si="25"/>
        <v>1.0819481647694414E-5</v>
      </c>
      <c r="I78" s="711">
        <f t="shared" si="25"/>
        <v>1.0383005324881361E-5</v>
      </c>
      <c r="J78" s="712">
        <f t="shared" si="25"/>
        <v>0</v>
      </c>
      <c r="K78" s="711">
        <f t="shared" si="25"/>
        <v>0</v>
      </c>
      <c r="L78" s="711">
        <f t="shared" si="25"/>
        <v>6.3450424646371827E-8</v>
      </c>
      <c r="M78" s="711">
        <f t="shared" si="25"/>
        <v>0.14178156935589184</v>
      </c>
      <c r="N78" s="711">
        <f t="shared" si="25"/>
        <v>1.2008880532991803E-2</v>
      </c>
      <c r="O78" s="712">
        <f t="shared" si="25"/>
        <v>2.8994936264149676E-3</v>
      </c>
      <c r="P78" s="711">
        <f t="shared" si="25"/>
        <v>2.6792870424913667E-4</v>
      </c>
      <c r="Q78" s="711">
        <f t="shared" si="25"/>
        <v>8.3564084960956759E-3</v>
      </c>
      <c r="R78" s="711">
        <f t="shared" si="25"/>
        <v>0.21550466521589165</v>
      </c>
    </row>
    <row r="79" spans="1:18" ht="26.4">
      <c r="A79" s="20">
        <v>2</v>
      </c>
      <c r="B79" s="580" t="s">
        <v>921</v>
      </c>
      <c r="C79" s="712">
        <f t="shared" ref="C79:R79" si="26">S13</f>
        <v>0.64198843086490109</v>
      </c>
      <c r="D79" s="712">
        <f t="shared" si="26"/>
        <v>5.4334353071088116E-2</v>
      </c>
      <c r="E79" s="712">
        <f t="shared" si="26"/>
        <v>1.313015317640643E-2</v>
      </c>
      <c r="F79" s="712">
        <f t="shared" si="26"/>
        <v>1.2132963132245155E-3</v>
      </c>
      <c r="G79" s="712">
        <f t="shared" si="26"/>
        <v>3.7841121444445881E-2</v>
      </c>
      <c r="H79" s="712">
        <f t="shared" si="26"/>
        <v>4.899526249319454E-5</v>
      </c>
      <c r="I79" s="712">
        <f t="shared" si="26"/>
        <v>4.701871013101673E-5</v>
      </c>
      <c r="J79" s="712">
        <f t="shared" si="26"/>
        <v>0</v>
      </c>
      <c r="K79" s="712">
        <f t="shared" si="26"/>
        <v>0</v>
      </c>
      <c r="L79" s="712">
        <f t="shared" si="26"/>
        <v>2.873307901507568E-7</v>
      </c>
      <c r="M79" s="712">
        <f t="shared" si="26"/>
        <v>0.64203742612739434</v>
      </c>
      <c r="N79" s="712">
        <f t="shared" si="26"/>
        <v>5.4381371781219136E-2</v>
      </c>
      <c r="O79" s="712">
        <f t="shared" si="26"/>
        <v>1.313015317640643E-2</v>
      </c>
      <c r="P79" s="712">
        <f t="shared" si="26"/>
        <v>1.2132963132245155E-3</v>
      </c>
      <c r="Q79" s="712">
        <f t="shared" si="26"/>
        <v>3.7841408775236035E-2</v>
      </c>
      <c r="R79" s="712">
        <f t="shared" si="26"/>
        <v>0.21550241332347919</v>
      </c>
    </row>
    <row r="80" spans="1:18">
      <c r="A80" s="20">
        <v>3</v>
      </c>
      <c r="B80" s="581" t="s">
        <v>967</v>
      </c>
      <c r="C80" s="712">
        <f t="shared" ref="C80:R80" si="27">S14</f>
        <v>0.26104161298576167</v>
      </c>
      <c r="D80" s="712">
        <f t="shared" si="27"/>
        <v>8.1560346707267688E-3</v>
      </c>
      <c r="E80" s="712">
        <f t="shared" si="27"/>
        <v>0</v>
      </c>
      <c r="F80" s="712">
        <f t="shared" si="27"/>
        <v>1.8627620005331809E-3</v>
      </c>
      <c r="G80" s="712">
        <f t="shared" si="27"/>
        <v>2.7641820642449731E-3</v>
      </c>
      <c r="H80" s="712">
        <f t="shared" si="27"/>
        <v>2.9910695717146721E-5</v>
      </c>
      <c r="I80" s="712">
        <f t="shared" si="27"/>
        <v>1.14996740116961E-5</v>
      </c>
      <c r="J80" s="712">
        <f t="shared" si="27"/>
        <v>0</v>
      </c>
      <c r="K80" s="712">
        <f t="shared" si="27"/>
        <v>0</v>
      </c>
      <c r="L80" s="712">
        <f t="shared" si="27"/>
        <v>9.4043042915753535E-8</v>
      </c>
      <c r="M80" s="712">
        <f t="shared" si="27"/>
        <v>0.26107152368147885</v>
      </c>
      <c r="N80" s="712">
        <f t="shared" si="27"/>
        <v>8.1675343447384641E-3</v>
      </c>
      <c r="O80" s="712">
        <f t="shared" si="27"/>
        <v>0</v>
      </c>
      <c r="P80" s="712">
        <f t="shared" si="27"/>
        <v>1.8627620005331809E-3</v>
      </c>
      <c r="Q80" s="712">
        <f t="shared" si="27"/>
        <v>2.7642761072878886E-3</v>
      </c>
      <c r="R80" s="712">
        <f t="shared" si="27"/>
        <v>7.78757132546314E-3</v>
      </c>
    </row>
    <row r="81" spans="1:18">
      <c r="A81" s="20">
        <v>4</v>
      </c>
      <c r="B81" s="582" t="s">
        <v>419</v>
      </c>
      <c r="C81" s="712">
        <f t="shared" ref="C81:R81" si="28">S15</f>
        <v>0.28621864945908615</v>
      </c>
      <c r="D81" s="712">
        <f t="shared" si="28"/>
        <v>8.0095500390337058E-3</v>
      </c>
      <c r="E81" s="712">
        <f t="shared" si="28"/>
        <v>0</v>
      </c>
      <c r="F81" s="712">
        <f t="shared" si="28"/>
        <v>2.6941800348937069E-3</v>
      </c>
      <c r="G81" s="712">
        <f t="shared" si="28"/>
        <v>1.3099223051142458E-3</v>
      </c>
      <c r="H81" s="712">
        <f t="shared" si="28"/>
        <v>2.3918471213333974E-5</v>
      </c>
      <c r="I81" s="712">
        <f t="shared" si="28"/>
        <v>1.8425977669078345E-5</v>
      </c>
      <c r="J81" s="712">
        <f t="shared" si="28"/>
        <v>0</v>
      </c>
      <c r="K81" s="712">
        <f t="shared" si="28"/>
        <v>0</v>
      </c>
      <c r="L81" s="712">
        <f t="shared" si="28"/>
        <v>0</v>
      </c>
      <c r="M81" s="712">
        <f t="shared" si="28"/>
        <v>0.28624256793029951</v>
      </c>
      <c r="N81" s="712">
        <f t="shared" si="28"/>
        <v>8.0279760167027842E-3</v>
      </c>
      <c r="O81" s="712">
        <f t="shared" si="28"/>
        <v>0</v>
      </c>
      <c r="P81" s="712">
        <f t="shared" si="28"/>
        <v>2.6941800348937069E-3</v>
      </c>
      <c r="Q81" s="712">
        <f t="shared" si="28"/>
        <v>1.3099223051142458E-3</v>
      </c>
      <c r="R81" s="712">
        <f t="shared" si="28"/>
        <v>3.1306304187227051E-3</v>
      </c>
    </row>
    <row r="82" spans="1:18">
      <c r="A82" s="20">
        <v>5</v>
      </c>
      <c r="B82" s="582" t="s">
        <v>421</v>
      </c>
      <c r="C82" s="712">
        <f t="shared" ref="C82:R82" si="29">S16</f>
        <v>0.24411633997604901</v>
      </c>
      <c r="D82" s="712">
        <f t="shared" si="29"/>
        <v>8.2545090239636628E-3</v>
      </c>
      <c r="E82" s="712">
        <f t="shared" si="29"/>
        <v>0</v>
      </c>
      <c r="F82" s="712">
        <f t="shared" si="29"/>
        <v>1.3038408887629355E-3</v>
      </c>
      <c r="G82" s="712">
        <f t="shared" si="29"/>
        <v>3.7418087788269388E-3</v>
      </c>
      <c r="H82" s="712">
        <f t="shared" si="29"/>
        <v>3.393897107711521E-5</v>
      </c>
      <c r="I82" s="712">
        <f t="shared" si="29"/>
        <v>6.8434635608127134E-6</v>
      </c>
      <c r="J82" s="712">
        <f t="shared" si="29"/>
        <v>0</v>
      </c>
      <c r="K82" s="712">
        <f t="shared" si="29"/>
        <v>0</v>
      </c>
      <c r="L82" s="712">
        <f t="shared" si="29"/>
        <v>1.5726351676698266E-7</v>
      </c>
      <c r="M82" s="712">
        <f t="shared" si="29"/>
        <v>0.24415027894712613</v>
      </c>
      <c r="N82" s="712">
        <f t="shared" si="29"/>
        <v>8.2613524875244752E-3</v>
      </c>
      <c r="O82" s="712">
        <f t="shared" si="29"/>
        <v>0</v>
      </c>
      <c r="P82" s="712">
        <f t="shared" si="29"/>
        <v>1.3038408887629355E-3</v>
      </c>
      <c r="Q82" s="712">
        <f t="shared" si="29"/>
        <v>3.741966042343706E-3</v>
      </c>
      <c r="R82" s="712">
        <f t="shared" si="29"/>
        <v>4.6569409067404336E-3</v>
      </c>
    </row>
    <row r="83" spans="1:18">
      <c r="A83" s="20">
        <v>6</v>
      </c>
      <c r="B83" s="583" t="s">
        <v>924</v>
      </c>
      <c r="C83" s="712">
        <f t="shared" ref="C83:R83" si="30">S17</f>
        <v>8.7925893767448873E-2</v>
      </c>
      <c r="D83" s="712">
        <f t="shared" si="30"/>
        <v>0</v>
      </c>
      <c r="E83" s="712">
        <f t="shared" si="30"/>
        <v>0</v>
      </c>
      <c r="F83" s="712">
        <f t="shared" si="30"/>
        <v>3.329901612402421E-4</v>
      </c>
      <c r="G83" s="712">
        <f t="shared" si="30"/>
        <v>4.4398696733834961E-4</v>
      </c>
      <c r="H83" s="712">
        <f t="shared" si="30"/>
        <v>0</v>
      </c>
      <c r="I83" s="712">
        <f t="shared" si="30"/>
        <v>0</v>
      </c>
      <c r="J83" s="712">
        <f t="shared" si="30"/>
        <v>0</v>
      </c>
      <c r="K83" s="712">
        <f t="shared" si="30"/>
        <v>0</v>
      </c>
      <c r="L83" s="712">
        <f t="shared" si="30"/>
        <v>0</v>
      </c>
      <c r="M83" s="712">
        <f t="shared" si="30"/>
        <v>8.7925893767448873E-2</v>
      </c>
      <c r="N83" s="712">
        <f t="shared" si="30"/>
        <v>0</v>
      </c>
      <c r="O83" s="712">
        <f t="shared" si="30"/>
        <v>0</v>
      </c>
      <c r="P83" s="712">
        <f t="shared" si="30"/>
        <v>3.329901612402421E-4</v>
      </c>
      <c r="Q83" s="712">
        <f t="shared" si="30"/>
        <v>4.4398696733834961E-4</v>
      </c>
      <c r="R83" s="712">
        <f t="shared" si="30"/>
        <v>4.6569409067404336E-3</v>
      </c>
    </row>
    <row r="84" spans="1:18">
      <c r="A84" s="20">
        <v>7</v>
      </c>
      <c r="B84" s="583" t="s">
        <v>968</v>
      </c>
      <c r="C84" s="712">
        <f t="shared" ref="C84:R84" si="31">S18</f>
        <v>0</v>
      </c>
      <c r="D84" s="712">
        <f t="shared" si="31"/>
        <v>0</v>
      </c>
      <c r="E84" s="712">
        <f t="shared" si="31"/>
        <v>0</v>
      </c>
      <c r="F84" s="712">
        <f t="shared" si="31"/>
        <v>0</v>
      </c>
      <c r="G84" s="712">
        <f t="shared" si="31"/>
        <v>0</v>
      </c>
      <c r="H84" s="712">
        <f t="shared" si="31"/>
        <v>0</v>
      </c>
      <c r="I84" s="712">
        <f t="shared" si="31"/>
        <v>0</v>
      </c>
      <c r="J84" s="712">
        <f t="shared" si="31"/>
        <v>0</v>
      </c>
      <c r="K84" s="712">
        <f t="shared" si="31"/>
        <v>0</v>
      </c>
      <c r="L84" s="712">
        <f t="shared" si="31"/>
        <v>0</v>
      </c>
      <c r="M84" s="712">
        <f t="shared" si="31"/>
        <v>0</v>
      </c>
      <c r="N84" s="712">
        <f t="shared" si="31"/>
        <v>0</v>
      </c>
      <c r="O84" s="712">
        <f t="shared" si="31"/>
        <v>0</v>
      </c>
      <c r="P84" s="712">
        <f t="shared" si="31"/>
        <v>0</v>
      </c>
      <c r="Q84" s="712">
        <f t="shared" si="31"/>
        <v>0</v>
      </c>
      <c r="R84" s="712">
        <f t="shared" si="31"/>
        <v>1.5557814517613705E-7</v>
      </c>
    </row>
    <row r="85" spans="1:18">
      <c r="A85" s="20">
        <v>8</v>
      </c>
      <c r="B85" s="583" t="s">
        <v>925</v>
      </c>
      <c r="C85" s="712">
        <f t="shared" ref="C85:R85" si="32">S19</f>
        <v>5.1265812584960109E-2</v>
      </c>
      <c r="D85" s="712">
        <f t="shared" si="32"/>
        <v>8.0322656577873248E-3</v>
      </c>
      <c r="E85" s="712">
        <f t="shared" si="32"/>
        <v>0</v>
      </c>
      <c r="F85" s="713">
        <f t="shared" si="32"/>
        <v>1.7019070877826044E-4</v>
      </c>
      <c r="G85" s="712">
        <f t="shared" si="32"/>
        <v>1.1702827572356771E-3</v>
      </c>
      <c r="H85" s="712">
        <f t="shared" si="32"/>
        <v>1.8146620527415539E-4</v>
      </c>
      <c r="I85" s="712">
        <f t="shared" si="32"/>
        <v>3.6561849840925806E-5</v>
      </c>
      <c r="J85" s="712">
        <f t="shared" si="32"/>
        <v>0</v>
      </c>
      <c r="K85" s="712">
        <f t="shared" si="32"/>
        <v>0</v>
      </c>
      <c r="L85" s="712">
        <f t="shared" si="32"/>
        <v>8.6070542293991567E-6</v>
      </c>
      <c r="M85" s="712">
        <f t="shared" si="32"/>
        <v>5.1447278790234266E-2</v>
      </c>
      <c r="N85" s="712">
        <f t="shared" si="32"/>
        <v>8.0688275076282508E-3</v>
      </c>
      <c r="O85" s="712">
        <f t="shared" si="32"/>
        <v>0</v>
      </c>
      <c r="P85" s="712">
        <f t="shared" si="32"/>
        <v>1.7019070877826044E-4</v>
      </c>
      <c r="Q85" s="712">
        <f t="shared" si="32"/>
        <v>1.1788898114650761E-3</v>
      </c>
      <c r="R85" s="712">
        <f t="shared" si="32"/>
        <v>6.035938003967615E-5</v>
      </c>
    </row>
    <row r="86" spans="1:18">
      <c r="A86" s="20">
        <v>9</v>
      </c>
      <c r="B86" s="581" t="s">
        <v>969</v>
      </c>
      <c r="C86" s="712">
        <f t="shared" ref="C86:R86" si="33">S20</f>
        <v>0.24558023012835045</v>
      </c>
      <c r="D86" s="712">
        <f t="shared" si="33"/>
        <v>0.13007543323609633</v>
      </c>
      <c r="E86" s="712">
        <f t="shared" si="33"/>
        <v>3.1604781174916448E-2</v>
      </c>
      <c r="F86" s="712">
        <f t="shared" si="33"/>
        <v>2.7584225856679754E-3</v>
      </c>
      <c r="G86" s="712">
        <f t="shared" si="33"/>
        <v>9.0844591438068958E-2</v>
      </c>
      <c r="H86" s="712">
        <f t="shared" si="33"/>
        <v>1.1533175869338933E-4</v>
      </c>
      <c r="I86" s="712">
        <f t="shared" si="33"/>
        <v>1.1217556193170808E-4</v>
      </c>
      <c r="J86" s="712">
        <f t="shared" si="33"/>
        <v>0</v>
      </c>
      <c r="K86" s="712">
        <f t="shared" si="33"/>
        <v>0</v>
      </c>
      <c r="L86" s="712">
        <f t="shared" si="33"/>
        <v>6.8343608980765591E-7</v>
      </c>
      <c r="M86" s="712">
        <f t="shared" si="33"/>
        <v>0.24569556188704383</v>
      </c>
      <c r="N86" s="712">
        <f t="shared" si="33"/>
        <v>0.13018760879802804</v>
      </c>
      <c r="O86" s="712">
        <f t="shared" si="33"/>
        <v>3.1604781174916448E-2</v>
      </c>
      <c r="P86" s="712">
        <f t="shared" si="33"/>
        <v>2.7584225856679754E-3</v>
      </c>
      <c r="Q86" s="712">
        <f t="shared" si="33"/>
        <v>9.0845274874158763E-2</v>
      </c>
      <c r="R86" s="712">
        <f t="shared" si="33"/>
        <v>8.9530115116514875E-2</v>
      </c>
    </row>
    <row r="87" spans="1:18">
      <c r="A87" s="20">
        <v>10</v>
      </c>
      <c r="B87" s="581" t="s">
        <v>426</v>
      </c>
      <c r="C87" s="714">
        <f t="shared" ref="C87:G87" si="34">S21</f>
        <v>0.96678470455058496</v>
      </c>
      <c r="D87" s="714">
        <f t="shared" si="34"/>
        <v>0</v>
      </c>
      <c r="E87" s="714">
        <f t="shared" si="34"/>
        <v>0</v>
      </c>
      <c r="F87" s="714">
        <f t="shared" si="34"/>
        <v>0</v>
      </c>
      <c r="G87" s="714">
        <f t="shared" si="34"/>
        <v>0</v>
      </c>
      <c r="H87" s="584"/>
      <c r="I87" s="584"/>
      <c r="J87" s="584"/>
      <c r="K87" s="584"/>
      <c r="L87" s="584"/>
      <c r="M87" s="714">
        <f t="shared" ref="M87:R87" si="35">AC21</f>
        <v>0.96678470455058496</v>
      </c>
      <c r="N87" s="714">
        <f t="shared" si="35"/>
        <v>0</v>
      </c>
      <c r="O87" s="714">
        <f t="shared" si="35"/>
        <v>0</v>
      </c>
      <c r="P87" s="714">
        <f t="shared" si="35"/>
        <v>0</v>
      </c>
      <c r="Q87" s="714">
        <f t="shared" si="35"/>
        <v>0</v>
      </c>
      <c r="R87" s="712">
        <f t="shared" si="35"/>
        <v>0.11604223614398895</v>
      </c>
    </row>
    <row r="88" spans="1:18">
      <c r="A88" s="20">
        <v>11</v>
      </c>
      <c r="B88" s="583" t="s">
        <v>927</v>
      </c>
      <c r="C88" s="712">
        <f t="shared" ref="C88:G88" si="36">S22</f>
        <v>0.96445881168718872</v>
      </c>
      <c r="D88" s="712">
        <f t="shared" si="36"/>
        <v>0</v>
      </c>
      <c r="E88" s="712">
        <f t="shared" si="36"/>
        <v>0</v>
      </c>
      <c r="F88" s="712">
        <f t="shared" si="36"/>
        <v>0</v>
      </c>
      <c r="G88" s="712">
        <f t="shared" si="36"/>
        <v>0</v>
      </c>
      <c r="H88" s="584"/>
      <c r="I88" s="584"/>
      <c r="J88" s="584"/>
      <c r="K88" s="584"/>
      <c r="L88" s="584"/>
      <c r="M88" s="712">
        <f t="shared" ref="M88:R88" si="37">AC22</f>
        <v>0.96445881168718872</v>
      </c>
      <c r="N88" s="712">
        <f t="shared" si="37"/>
        <v>0</v>
      </c>
      <c r="O88" s="712">
        <f t="shared" si="37"/>
        <v>0</v>
      </c>
      <c r="P88" s="712">
        <f t="shared" si="37"/>
        <v>0</v>
      </c>
      <c r="Q88" s="712">
        <f t="shared" si="37"/>
        <v>0</v>
      </c>
      <c r="R88" s="712">
        <f t="shared" si="37"/>
        <v>0.10844817917199548</v>
      </c>
    </row>
    <row r="89" spans="1:18">
      <c r="A89" s="20">
        <v>12</v>
      </c>
      <c r="B89" s="583" t="s">
        <v>928</v>
      </c>
      <c r="C89" s="712">
        <f t="shared" ref="C89:G89" si="38">S23</f>
        <v>1</v>
      </c>
      <c r="D89" s="712">
        <f t="shared" si="38"/>
        <v>0</v>
      </c>
      <c r="E89" s="712">
        <f t="shared" si="38"/>
        <v>0</v>
      </c>
      <c r="F89" s="712">
        <f t="shared" si="38"/>
        <v>0</v>
      </c>
      <c r="G89" s="712">
        <f t="shared" si="38"/>
        <v>0</v>
      </c>
      <c r="H89" s="584"/>
      <c r="I89" s="584"/>
      <c r="J89" s="584"/>
      <c r="K89" s="584"/>
      <c r="L89" s="584"/>
      <c r="M89" s="712">
        <f t="shared" ref="M89:R89" si="39">AC23</f>
        <v>1</v>
      </c>
      <c r="N89" s="712">
        <f t="shared" si="39"/>
        <v>0</v>
      </c>
      <c r="O89" s="712">
        <f t="shared" si="39"/>
        <v>0</v>
      </c>
      <c r="P89" s="712">
        <f t="shared" si="39"/>
        <v>0</v>
      </c>
      <c r="Q89" s="712">
        <f t="shared" si="39"/>
        <v>0</v>
      </c>
      <c r="R89" s="712">
        <f t="shared" si="39"/>
        <v>5.3940923097485268E-3</v>
      </c>
    </row>
    <row r="90" spans="1:18">
      <c r="A90" s="20">
        <v>13</v>
      </c>
      <c r="B90" s="583" t="s">
        <v>929</v>
      </c>
      <c r="C90" s="712">
        <f t="shared" ref="C90:G90" si="40">S24</f>
        <v>1</v>
      </c>
      <c r="D90" s="712">
        <f t="shared" si="40"/>
        <v>0</v>
      </c>
      <c r="E90" s="712">
        <f t="shared" si="40"/>
        <v>0</v>
      </c>
      <c r="F90" s="712">
        <f t="shared" si="40"/>
        <v>0</v>
      </c>
      <c r="G90" s="712">
        <f t="shared" si="40"/>
        <v>0</v>
      </c>
      <c r="H90" s="584"/>
      <c r="I90" s="584"/>
      <c r="J90" s="584"/>
      <c r="K90" s="584"/>
      <c r="L90" s="584"/>
      <c r="M90" s="712">
        <f t="shared" ref="M90:R90" si="41">AC24</f>
        <v>1</v>
      </c>
      <c r="N90" s="712">
        <f t="shared" si="41"/>
        <v>0</v>
      </c>
      <c r="O90" s="712">
        <f t="shared" si="41"/>
        <v>0</v>
      </c>
      <c r="P90" s="712">
        <f t="shared" si="41"/>
        <v>0</v>
      </c>
      <c r="Q90" s="712">
        <f t="shared" si="41"/>
        <v>0</v>
      </c>
      <c r="R90" s="712">
        <f t="shared" si="41"/>
        <v>2.1999646622449416E-3</v>
      </c>
    </row>
    <row r="91" spans="1:18">
      <c r="A91" s="20">
        <v>14</v>
      </c>
      <c r="B91" s="582" t="s">
        <v>970</v>
      </c>
      <c r="C91" s="712">
        <f t="shared" ref="C91:G91" si="42">S25</f>
        <v>1</v>
      </c>
      <c r="D91" s="712">
        <f t="shared" si="42"/>
        <v>0</v>
      </c>
      <c r="E91" s="712">
        <f t="shared" si="42"/>
        <v>0</v>
      </c>
      <c r="F91" s="712">
        <f t="shared" si="42"/>
        <v>0</v>
      </c>
      <c r="G91" s="712">
        <f t="shared" si="42"/>
        <v>0</v>
      </c>
      <c r="H91" s="584"/>
      <c r="I91" s="584"/>
      <c r="J91" s="584"/>
      <c r="K91" s="584"/>
      <c r="L91" s="584"/>
      <c r="M91" s="712">
        <f t="shared" ref="M91:R91" si="43">AC25</f>
        <v>1</v>
      </c>
      <c r="N91" s="712">
        <f t="shared" si="43"/>
        <v>0</v>
      </c>
      <c r="O91" s="712">
        <f t="shared" si="43"/>
        <v>0</v>
      </c>
      <c r="P91" s="712">
        <f t="shared" si="43"/>
        <v>0</v>
      </c>
      <c r="Q91" s="712">
        <f t="shared" si="43"/>
        <v>0</v>
      </c>
      <c r="R91" s="712">
        <f t="shared" si="43"/>
        <v>2.1424907375122084E-3</v>
      </c>
    </row>
    <row r="92" spans="1:18">
      <c r="A92" s="20">
        <v>15</v>
      </c>
      <c r="B92" s="565" t="s">
        <v>931</v>
      </c>
      <c r="C92" s="712">
        <f t="shared" ref="C92:G92" si="44">S26</f>
        <v>0</v>
      </c>
      <c r="D92" s="712">
        <f t="shared" si="44"/>
        <v>0</v>
      </c>
      <c r="E92" s="712">
        <f t="shared" si="44"/>
        <v>0</v>
      </c>
      <c r="F92" s="712">
        <f t="shared" si="44"/>
        <v>0</v>
      </c>
      <c r="G92" s="712">
        <f t="shared" si="44"/>
        <v>0</v>
      </c>
      <c r="H92" s="584"/>
      <c r="I92" s="584"/>
      <c r="J92" s="584"/>
      <c r="K92" s="584"/>
      <c r="L92" s="584"/>
      <c r="M92" s="712">
        <f t="shared" ref="M92:R92" si="45">AC26</f>
        <v>0</v>
      </c>
      <c r="N92" s="712">
        <f t="shared" si="45"/>
        <v>0</v>
      </c>
      <c r="O92" s="712">
        <f t="shared" si="45"/>
        <v>0</v>
      </c>
      <c r="P92" s="712">
        <f t="shared" si="45"/>
        <v>0</v>
      </c>
      <c r="Q92" s="712">
        <f t="shared" si="45"/>
        <v>0</v>
      </c>
      <c r="R92" s="712">
        <f t="shared" si="45"/>
        <v>0</v>
      </c>
    </row>
    <row r="93" spans="1:18">
      <c r="A93" s="20">
        <v>16</v>
      </c>
      <c r="B93" s="565" t="s">
        <v>932</v>
      </c>
      <c r="C93" s="714">
        <f t="shared" ref="C93:R93" si="46">S27</f>
        <v>1</v>
      </c>
      <c r="D93" s="714">
        <f t="shared" si="46"/>
        <v>0</v>
      </c>
      <c r="E93" s="714">
        <f t="shared" si="46"/>
        <v>0</v>
      </c>
      <c r="F93" s="714">
        <f t="shared" si="46"/>
        <v>0</v>
      </c>
      <c r="G93" s="714">
        <f t="shared" si="46"/>
        <v>0</v>
      </c>
      <c r="H93" s="714">
        <f t="shared" si="46"/>
        <v>0</v>
      </c>
      <c r="I93" s="714">
        <f t="shared" si="46"/>
        <v>0</v>
      </c>
      <c r="J93" s="714">
        <f t="shared" si="46"/>
        <v>0</v>
      </c>
      <c r="K93" s="714">
        <f t="shared" si="46"/>
        <v>0</v>
      </c>
      <c r="L93" s="714">
        <f t="shared" si="46"/>
        <v>0</v>
      </c>
      <c r="M93" s="714">
        <f t="shared" si="46"/>
        <v>1</v>
      </c>
      <c r="N93" s="714">
        <f t="shared" si="46"/>
        <v>0</v>
      </c>
      <c r="O93" s="714">
        <f t="shared" si="46"/>
        <v>0</v>
      </c>
      <c r="P93" s="714">
        <f t="shared" si="46"/>
        <v>0</v>
      </c>
      <c r="Q93" s="714">
        <f t="shared" si="46"/>
        <v>0</v>
      </c>
      <c r="R93" s="712">
        <f t="shared" si="46"/>
        <v>2.1424907375122084E-3</v>
      </c>
    </row>
    <row r="94" spans="1:18" ht="26.4">
      <c r="A94" s="20">
        <v>17</v>
      </c>
      <c r="B94" s="585" t="s">
        <v>933</v>
      </c>
      <c r="C94" s="712">
        <f t="shared" ref="C94:G94" si="47">S28</f>
        <v>1</v>
      </c>
      <c r="D94" s="712">
        <f t="shared" si="47"/>
        <v>0</v>
      </c>
      <c r="E94" s="712">
        <f t="shared" si="47"/>
        <v>0</v>
      </c>
      <c r="F94" s="712">
        <f t="shared" si="47"/>
        <v>0</v>
      </c>
      <c r="G94" s="712">
        <f t="shared" si="47"/>
        <v>0</v>
      </c>
      <c r="H94" s="584"/>
      <c r="I94" s="584"/>
      <c r="J94" s="584"/>
      <c r="K94" s="584"/>
      <c r="L94" s="584"/>
      <c r="M94" s="712">
        <f t="shared" ref="M94:R94" si="48">AC28</f>
        <v>1</v>
      </c>
      <c r="N94" s="712">
        <f t="shared" si="48"/>
        <v>0</v>
      </c>
      <c r="O94" s="712">
        <f t="shared" si="48"/>
        <v>0</v>
      </c>
      <c r="P94" s="712">
        <f t="shared" si="48"/>
        <v>0</v>
      </c>
      <c r="Q94" s="712">
        <f t="shared" si="48"/>
        <v>0</v>
      </c>
      <c r="R94" s="712">
        <f t="shared" si="48"/>
        <v>2.2518924124533638E-6</v>
      </c>
    </row>
  </sheetData>
  <mergeCells count="48">
    <mergeCell ref="AH9:AH11"/>
    <mergeCell ref="D10:G10"/>
    <mergeCell ref="I10:L10"/>
    <mergeCell ref="N10:Q10"/>
    <mergeCell ref="T10:W10"/>
    <mergeCell ref="Y10:AB10"/>
    <mergeCell ref="AD10:AG10"/>
    <mergeCell ref="C9:G9"/>
    <mergeCell ref="H9:L9"/>
    <mergeCell ref="M9:Q9"/>
    <mergeCell ref="R9:R11"/>
    <mergeCell ref="S9:W9"/>
    <mergeCell ref="X9:AB9"/>
    <mergeCell ref="AC5:AH5"/>
    <mergeCell ref="M5:R5"/>
    <mergeCell ref="M41:R41"/>
    <mergeCell ref="C43:R43"/>
    <mergeCell ref="C44:G44"/>
    <mergeCell ref="H44:L44"/>
    <mergeCell ref="M8:R8"/>
    <mergeCell ref="M44:R44"/>
    <mergeCell ref="C7:R7"/>
    <mergeCell ref="S7:AH7"/>
    <mergeCell ref="C8:G8"/>
    <mergeCell ref="H8:L8"/>
    <mergeCell ref="S8:W8"/>
    <mergeCell ref="X8:AB8"/>
    <mergeCell ref="AC8:AH8"/>
    <mergeCell ref="AC9:AG9"/>
    <mergeCell ref="C45:G45"/>
    <mergeCell ref="H45:L45"/>
    <mergeCell ref="M45:Q45"/>
    <mergeCell ref="R45:R47"/>
    <mergeCell ref="D46:G46"/>
    <mergeCell ref="I46:L46"/>
    <mergeCell ref="N46:Q46"/>
    <mergeCell ref="M71:R71"/>
    <mergeCell ref="C73:R73"/>
    <mergeCell ref="C74:G74"/>
    <mergeCell ref="H74:L74"/>
    <mergeCell ref="M74:R74"/>
    <mergeCell ref="C75:G75"/>
    <mergeCell ref="H75:L75"/>
    <mergeCell ref="M75:Q75"/>
    <mergeCell ref="R75:R77"/>
    <mergeCell ref="D76:G76"/>
    <mergeCell ref="I76:L76"/>
    <mergeCell ref="N76:Q76"/>
  </mergeCells>
  <hyperlinks>
    <hyperlink ref="A1" location="Index!B5" display="&lt;- back" xr:uid="{6A0C9248-D2F0-4157-9068-8178FA6BE38E}"/>
  </hyperlinks>
  <pageMargins left="0.7" right="0.7" top="0.75" bottom="0.75" header="0.3" footer="0.3"/>
  <pageSetup paperSize="9"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955D2-50D1-4103-8A76-5353A5B79433}">
  <dimension ref="A1:G21"/>
  <sheetViews>
    <sheetView zoomScale="80" zoomScaleNormal="80" workbookViewId="0"/>
  </sheetViews>
  <sheetFormatPr defaultColWidth="8.88671875" defaultRowHeight="14.4"/>
  <cols>
    <col min="1" max="1" width="7.44140625" style="5" customWidth="1"/>
    <col min="2" max="2" width="60.6640625" style="5" customWidth="1"/>
    <col min="3" max="3" width="62.109375" style="5" bestFit="1" customWidth="1"/>
    <col min="4" max="4" width="35" style="5" bestFit="1" customWidth="1"/>
    <col min="5" max="5" width="35" style="5" customWidth="1"/>
    <col min="6" max="6" width="36.6640625" style="5" customWidth="1"/>
    <col min="7" max="7" width="41.6640625" style="5" customWidth="1"/>
    <col min="8" max="16384" width="8.88671875" style="5"/>
  </cols>
  <sheetData>
    <row r="1" spans="1:7">
      <c r="A1" s="38" t="s">
        <v>991</v>
      </c>
    </row>
    <row r="2" spans="1:7">
      <c r="A2" s="38"/>
    </row>
    <row r="3" spans="1:7" ht="17.399999999999999">
      <c r="A3" s="587" t="s">
        <v>791</v>
      </c>
    </row>
    <row r="5" spans="1:7">
      <c r="G5" s="586" t="s">
        <v>993</v>
      </c>
    </row>
    <row r="6" spans="1:7">
      <c r="B6" s="26" t="s">
        <v>58</v>
      </c>
      <c r="C6" s="26" t="s">
        <v>57</v>
      </c>
      <c r="D6" s="26" t="s">
        <v>56</v>
      </c>
      <c r="E6" s="26" t="s">
        <v>59</v>
      </c>
      <c r="F6" s="26" t="s">
        <v>60</v>
      </c>
      <c r="G6" s="26" t="s">
        <v>107</v>
      </c>
    </row>
    <row r="7" spans="1:7">
      <c r="B7" s="1103" t="s">
        <v>971</v>
      </c>
      <c r="C7" s="1103" t="s">
        <v>972</v>
      </c>
      <c r="D7" s="1103" t="s">
        <v>973</v>
      </c>
      <c r="E7" s="1098" t="s">
        <v>974</v>
      </c>
      <c r="F7" s="1098" t="s">
        <v>975</v>
      </c>
      <c r="G7" s="1100" t="s">
        <v>976</v>
      </c>
    </row>
    <row r="8" spans="1:7">
      <c r="B8" s="1104"/>
      <c r="C8" s="1104"/>
      <c r="D8" s="1104"/>
      <c r="E8" s="1099"/>
      <c r="F8" s="1099"/>
      <c r="G8" s="1101"/>
    </row>
    <row r="9" spans="1:7" ht="14.4" customHeight="1">
      <c r="A9" s="4">
        <v>1</v>
      </c>
      <c r="B9" s="1100" t="s">
        <v>977</v>
      </c>
      <c r="C9" s="27" t="s">
        <v>967</v>
      </c>
      <c r="D9" s="27"/>
      <c r="E9" s="2"/>
      <c r="F9" s="2"/>
      <c r="G9" s="27"/>
    </row>
    <row r="10" spans="1:7">
      <c r="A10" s="4">
        <v>2</v>
      </c>
      <c r="B10" s="1102"/>
      <c r="C10" s="27" t="s">
        <v>423</v>
      </c>
      <c r="D10" s="27">
        <v>127.6</v>
      </c>
      <c r="E10" s="2" t="s">
        <v>1511</v>
      </c>
      <c r="F10" s="2" t="s">
        <v>1512</v>
      </c>
      <c r="G10" s="27" t="s">
        <v>1556</v>
      </c>
    </row>
    <row r="11" spans="1:7">
      <c r="A11" s="4">
        <v>3</v>
      </c>
      <c r="B11" s="1102"/>
      <c r="C11" s="28" t="s">
        <v>849</v>
      </c>
      <c r="D11" s="27"/>
      <c r="E11" s="2"/>
      <c r="F11" s="2"/>
      <c r="G11" s="27"/>
    </row>
    <row r="12" spans="1:7">
      <c r="A12" s="4">
        <v>4</v>
      </c>
      <c r="B12" s="1101"/>
      <c r="C12" s="27" t="s">
        <v>979</v>
      </c>
      <c r="D12" s="27"/>
      <c r="E12" s="2"/>
      <c r="F12" s="2"/>
      <c r="G12" s="27"/>
    </row>
    <row r="13" spans="1:7" ht="14.4" customHeight="1">
      <c r="A13" s="4">
        <v>5</v>
      </c>
      <c r="B13" s="1100" t="s">
        <v>980</v>
      </c>
      <c r="C13" s="27" t="s">
        <v>967</v>
      </c>
      <c r="D13" s="27"/>
      <c r="E13" s="2"/>
      <c r="F13" s="2"/>
      <c r="G13" s="27"/>
    </row>
    <row r="14" spans="1:7">
      <c r="A14" s="4">
        <v>6</v>
      </c>
      <c r="B14" s="1102"/>
      <c r="C14" s="27" t="s">
        <v>423</v>
      </c>
      <c r="D14" s="771">
        <v>11193.74692103392</v>
      </c>
      <c r="E14" s="2" t="s">
        <v>1511</v>
      </c>
      <c r="F14" s="2" t="s">
        <v>1512</v>
      </c>
      <c r="G14" s="27" t="s">
        <v>1556</v>
      </c>
    </row>
    <row r="15" spans="1:7">
      <c r="A15" s="4">
        <v>7</v>
      </c>
      <c r="B15" s="1102"/>
      <c r="C15" s="28" t="s">
        <v>849</v>
      </c>
      <c r="D15" s="771">
        <v>4742.792838863671</v>
      </c>
      <c r="E15" s="2" t="s">
        <v>1511</v>
      </c>
      <c r="F15" s="2" t="s">
        <v>1512</v>
      </c>
      <c r="G15" s="27" t="s">
        <v>1556</v>
      </c>
    </row>
    <row r="16" spans="1:7">
      <c r="A16" s="4">
        <v>8</v>
      </c>
      <c r="B16" s="1102"/>
      <c r="C16" s="27" t="s">
        <v>426</v>
      </c>
      <c r="D16" s="771">
        <v>11590.423106958715</v>
      </c>
      <c r="E16" s="2" t="s">
        <v>1511</v>
      </c>
      <c r="F16" s="2" t="s">
        <v>1512</v>
      </c>
      <c r="G16" s="27" t="s">
        <v>1556</v>
      </c>
    </row>
    <row r="17" spans="1:7">
      <c r="A17" s="4">
        <v>9</v>
      </c>
      <c r="B17" s="1102"/>
      <c r="C17" s="28" t="s">
        <v>850</v>
      </c>
      <c r="D17" s="771">
        <v>10813.093432040823</v>
      </c>
      <c r="E17" s="2" t="s">
        <v>1511</v>
      </c>
      <c r="F17" s="2" t="s">
        <v>1512</v>
      </c>
      <c r="G17" s="27" t="s">
        <v>1556</v>
      </c>
    </row>
    <row r="18" spans="1:7">
      <c r="A18" s="4">
        <v>10</v>
      </c>
      <c r="B18" s="1102"/>
      <c r="C18" s="28" t="s">
        <v>978</v>
      </c>
      <c r="D18" s="771">
        <v>5.0469678485648855</v>
      </c>
      <c r="E18" s="2" t="s">
        <v>1511</v>
      </c>
      <c r="F18" s="2" t="s">
        <v>1512</v>
      </c>
      <c r="G18" s="27" t="s">
        <v>1556</v>
      </c>
    </row>
    <row r="19" spans="1:7">
      <c r="A19" s="4">
        <v>11</v>
      </c>
      <c r="B19" s="1101"/>
      <c r="C19" s="27" t="s">
        <v>979</v>
      </c>
      <c r="D19" s="27"/>
      <c r="E19" s="2"/>
      <c r="F19" s="2"/>
      <c r="G19" s="27"/>
    </row>
    <row r="21" spans="1:7" ht="72.599999999999994" customHeight="1">
      <c r="B21" s="1097" t="s">
        <v>1559</v>
      </c>
      <c r="C21" s="1097"/>
      <c r="D21" s="1097"/>
      <c r="E21" s="1097"/>
      <c r="F21" s="1097"/>
      <c r="G21" s="1097"/>
    </row>
  </sheetData>
  <mergeCells count="9">
    <mergeCell ref="B21:G21"/>
    <mergeCell ref="E7:E8"/>
    <mergeCell ref="F7:F8"/>
    <mergeCell ref="G7:G8"/>
    <mergeCell ref="B9:B12"/>
    <mergeCell ref="B13:B19"/>
    <mergeCell ref="B7:B8"/>
    <mergeCell ref="C7:C8"/>
    <mergeCell ref="D7:D8"/>
  </mergeCells>
  <hyperlinks>
    <hyperlink ref="A1" location="Index!B5" display="&lt;- back" xr:uid="{CAD4BC76-097A-420E-B2E7-99BEE0CD2598}"/>
  </hyperlinks>
  <pageMargins left="0.7" right="0.7" top="0.75" bottom="0.75" header="0.3" footer="0.3"/>
  <pageSetup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E9FB8-57A0-4012-A84C-C014E166053E}">
  <sheetPr>
    <pageSetUpPr fitToPage="1"/>
  </sheetPr>
  <dimension ref="A1:AB306"/>
  <sheetViews>
    <sheetView showGridLines="0" zoomScaleNormal="100" zoomScalePageLayoutView="85" workbookViewId="0"/>
  </sheetViews>
  <sheetFormatPr defaultColWidth="8.77734375" defaultRowHeight="11.4"/>
  <cols>
    <col min="1" max="1" width="7.77734375" style="774" customWidth="1"/>
    <col min="2" max="2" width="48.21875" style="774" customWidth="1"/>
    <col min="3" max="3" width="20.21875" style="780" customWidth="1"/>
    <col min="4" max="8" width="8.88671875" style="780" customWidth="1"/>
    <col min="9" max="16384" width="8.77734375" style="780"/>
  </cols>
  <sheetData>
    <row r="1" spans="1:28" s="774" customFormat="1" ht="12" customHeight="1">
      <c r="A1" s="38" t="s">
        <v>991</v>
      </c>
    </row>
    <row r="2" spans="1:28" s="774" customFormat="1" ht="12" customHeight="1">
      <c r="A2" s="38"/>
    </row>
    <row r="3" spans="1:28" s="774" customFormat="1">
      <c r="A3" s="775" t="s">
        <v>1517</v>
      </c>
      <c r="B3" s="776"/>
      <c r="D3" s="776"/>
      <c r="E3" s="776"/>
    </row>
    <row r="4" spans="1:28" s="774" customFormat="1">
      <c r="A4" s="775"/>
      <c r="B4" s="776"/>
      <c r="D4" s="776"/>
      <c r="E4" s="776"/>
    </row>
    <row r="5" spans="1:28">
      <c r="A5" s="777"/>
      <c r="B5" s="778"/>
      <c r="C5" s="779" t="s">
        <v>58</v>
      </c>
      <c r="D5" s="779" t="s">
        <v>57</v>
      </c>
      <c r="E5" s="779" t="s">
        <v>56</v>
      </c>
      <c r="F5" s="779" t="s">
        <v>59</v>
      </c>
      <c r="G5" s="779" t="s">
        <v>60</v>
      </c>
      <c r="H5" s="779" t="s">
        <v>107</v>
      </c>
    </row>
    <row r="6" spans="1:28" s="777" customFormat="1" ht="51" customHeight="1">
      <c r="B6" s="778"/>
      <c r="C6" s="781" t="s">
        <v>1518</v>
      </c>
      <c r="D6" s="1108" t="s">
        <v>1519</v>
      </c>
      <c r="E6" s="1109"/>
      <c r="F6" s="1109"/>
      <c r="G6" s="1109"/>
      <c r="H6" s="1110"/>
      <c r="I6" s="774"/>
      <c r="J6" s="774"/>
      <c r="K6" s="774"/>
      <c r="L6" s="774"/>
      <c r="M6" s="774"/>
      <c r="N6" s="774"/>
      <c r="O6" s="774"/>
      <c r="P6" s="774"/>
      <c r="Q6" s="774"/>
      <c r="R6" s="774"/>
      <c r="S6" s="774"/>
      <c r="T6" s="774"/>
      <c r="U6" s="774"/>
      <c r="V6" s="774"/>
      <c r="W6" s="774"/>
      <c r="X6" s="774"/>
      <c r="Y6" s="774"/>
      <c r="Z6" s="774"/>
      <c r="AA6" s="774"/>
      <c r="AB6" s="774"/>
    </row>
    <row r="7" spans="1:28" s="785" customFormat="1" ht="16.5" customHeight="1">
      <c r="A7" s="782"/>
      <c r="B7" s="783"/>
      <c r="C7" s="784" t="s">
        <v>1520</v>
      </c>
      <c r="D7" s="784" t="s">
        <v>1520</v>
      </c>
      <c r="E7" s="784" t="s">
        <v>1521</v>
      </c>
      <c r="F7" s="784" t="s">
        <v>1522</v>
      </c>
      <c r="G7" s="784" t="s">
        <v>1523</v>
      </c>
      <c r="H7" s="784" t="s">
        <v>1524</v>
      </c>
    </row>
    <row r="8" spans="1:28" ht="20.100000000000001" customHeight="1">
      <c r="A8" s="1111" t="s">
        <v>1525</v>
      </c>
      <c r="B8" s="1112"/>
      <c r="C8" s="786"/>
      <c r="D8" s="786"/>
      <c r="E8" s="786"/>
      <c r="F8" s="786"/>
      <c r="G8" s="786"/>
      <c r="H8" s="787"/>
    </row>
    <row r="9" spans="1:28" ht="28.5" customHeight="1">
      <c r="A9" s="788" t="s">
        <v>730</v>
      </c>
      <c r="B9" s="789" t="s">
        <v>1526</v>
      </c>
      <c r="C9" s="795">
        <v>36521452893.650002</v>
      </c>
      <c r="D9" s="790" t="s">
        <v>1044</v>
      </c>
      <c r="E9" s="790" t="s">
        <v>1044</v>
      </c>
      <c r="F9" s="790" t="s">
        <v>1044</v>
      </c>
      <c r="G9" s="790" t="s">
        <v>1044</v>
      </c>
      <c r="H9" s="790" t="s">
        <v>1044</v>
      </c>
    </row>
    <row r="10" spans="1:28" ht="28.5" customHeight="1">
      <c r="A10" s="788" t="s">
        <v>1527</v>
      </c>
      <c r="B10" s="791" t="s">
        <v>1528</v>
      </c>
      <c r="C10" s="795">
        <v>25345559624.720001</v>
      </c>
      <c r="D10" s="792"/>
      <c r="E10" s="792"/>
      <c r="F10" s="792"/>
      <c r="G10" s="792"/>
      <c r="H10" s="792"/>
    </row>
    <row r="11" spans="1:28" ht="28.5" customHeight="1">
      <c r="A11" s="788" t="s">
        <v>994</v>
      </c>
      <c r="B11" s="789" t="s">
        <v>1529</v>
      </c>
      <c r="C11" s="795">
        <v>92563633099.449997</v>
      </c>
      <c r="D11" s="790" t="s">
        <v>1044</v>
      </c>
      <c r="E11" s="790" t="s">
        <v>1044</v>
      </c>
      <c r="F11" s="790" t="s">
        <v>1044</v>
      </c>
      <c r="G11" s="790" t="s">
        <v>1044</v>
      </c>
      <c r="H11" s="790" t="s">
        <v>1044</v>
      </c>
    </row>
    <row r="12" spans="1:28" ht="28.5" customHeight="1">
      <c r="A12" s="788" t="s">
        <v>995</v>
      </c>
      <c r="B12" s="789" t="s">
        <v>1530</v>
      </c>
      <c r="C12" s="837">
        <v>0.394555093299023</v>
      </c>
      <c r="D12" s="793" t="s">
        <v>1044</v>
      </c>
      <c r="E12" s="793" t="s">
        <v>1044</v>
      </c>
      <c r="F12" s="793" t="s">
        <v>1044</v>
      </c>
      <c r="G12" s="793" t="s">
        <v>1044</v>
      </c>
      <c r="H12" s="793" t="s">
        <v>1044</v>
      </c>
    </row>
    <row r="13" spans="1:28" ht="28.5" customHeight="1">
      <c r="A13" s="788" t="s">
        <v>116</v>
      </c>
      <c r="B13" s="791" t="s">
        <v>1528</v>
      </c>
      <c r="C13" s="838">
        <v>0.273817683857426</v>
      </c>
      <c r="D13" s="792"/>
      <c r="E13" s="792"/>
      <c r="F13" s="792"/>
      <c r="G13" s="792"/>
      <c r="H13" s="792"/>
    </row>
    <row r="14" spans="1:28" ht="28.5" customHeight="1">
      <c r="A14" s="788" t="s">
        <v>996</v>
      </c>
      <c r="B14" s="789" t="s">
        <v>1531</v>
      </c>
      <c r="C14" s="795">
        <v>217240115312.85001</v>
      </c>
      <c r="D14" s="790" t="s">
        <v>1044</v>
      </c>
      <c r="E14" s="790" t="s">
        <v>1044</v>
      </c>
      <c r="F14" s="790" t="s">
        <v>1044</v>
      </c>
      <c r="G14" s="790" t="s">
        <v>1044</v>
      </c>
      <c r="H14" s="790" t="s">
        <v>1044</v>
      </c>
    </row>
    <row r="15" spans="1:28" ht="28.5" customHeight="1">
      <c r="A15" s="788" t="s">
        <v>998</v>
      </c>
      <c r="B15" s="789" t="s">
        <v>1532</v>
      </c>
      <c r="C15" s="837">
        <v>0.168115602595106</v>
      </c>
      <c r="D15" s="793" t="s">
        <v>1044</v>
      </c>
      <c r="E15" s="793" t="s">
        <v>1044</v>
      </c>
      <c r="F15" s="793" t="s">
        <v>1044</v>
      </c>
      <c r="G15" s="793" t="s">
        <v>1044</v>
      </c>
      <c r="H15" s="793" t="s">
        <v>1044</v>
      </c>
    </row>
    <row r="16" spans="1:28" ht="28.5" customHeight="1">
      <c r="A16" s="788" t="s">
        <v>120</v>
      </c>
      <c r="B16" s="791" t="s">
        <v>1533</v>
      </c>
      <c r="C16" s="838">
        <v>0.116670715204784</v>
      </c>
      <c r="D16" s="792"/>
      <c r="E16" s="792"/>
      <c r="F16" s="792"/>
      <c r="G16" s="792"/>
      <c r="H16" s="792"/>
    </row>
    <row r="17" spans="1:8" ht="42" customHeight="1">
      <c r="A17" s="788" t="s">
        <v>1534</v>
      </c>
      <c r="B17" s="789" t="s">
        <v>1535</v>
      </c>
      <c r="C17" s="792"/>
      <c r="D17" s="793" t="s">
        <v>1044</v>
      </c>
      <c r="E17" s="793" t="s">
        <v>1044</v>
      </c>
      <c r="F17" s="793" t="s">
        <v>1044</v>
      </c>
      <c r="G17" s="793" t="s">
        <v>1044</v>
      </c>
      <c r="H17" s="793" t="s">
        <v>1044</v>
      </c>
    </row>
    <row r="18" spans="1:8" ht="61.5" customHeight="1">
      <c r="A18" s="788" t="s">
        <v>1536</v>
      </c>
      <c r="B18" s="789" t="s">
        <v>1537</v>
      </c>
      <c r="C18" s="792"/>
      <c r="D18" s="793" t="s">
        <v>1044</v>
      </c>
      <c r="E18" s="793" t="s">
        <v>1044</v>
      </c>
      <c r="F18" s="793" t="s">
        <v>1044</v>
      </c>
      <c r="G18" s="793" t="s">
        <v>1044</v>
      </c>
      <c r="H18" s="793" t="s">
        <v>1044</v>
      </c>
    </row>
    <row r="19" spans="1:8" ht="97.5" customHeight="1">
      <c r="A19" s="788" t="s">
        <v>1538</v>
      </c>
      <c r="B19" s="789" t="s">
        <v>1539</v>
      </c>
      <c r="C19" s="792"/>
      <c r="D19" s="793" t="s">
        <v>1044</v>
      </c>
      <c r="E19" s="793" t="s">
        <v>1044</v>
      </c>
      <c r="F19" s="793" t="s">
        <v>1044</v>
      </c>
      <c r="G19" s="793" t="s">
        <v>1044</v>
      </c>
      <c r="H19" s="793" t="s">
        <v>1044</v>
      </c>
    </row>
    <row r="20" spans="1:8" ht="28.95" customHeight="1">
      <c r="A20" s="1111" t="s">
        <v>1518</v>
      </c>
      <c r="B20" s="1112"/>
      <c r="C20" s="786"/>
      <c r="D20" s="786"/>
      <c r="E20" s="786"/>
      <c r="F20" s="786"/>
      <c r="G20" s="786"/>
      <c r="H20" s="787"/>
    </row>
    <row r="21" spans="1:8" ht="25.95" customHeight="1">
      <c r="A21" s="788" t="s">
        <v>318</v>
      </c>
      <c r="B21" s="789" t="s">
        <v>1540</v>
      </c>
      <c r="C21" s="839">
        <v>0.28599999999999998</v>
      </c>
      <c r="D21" s="794"/>
      <c r="E21" s="794"/>
      <c r="F21" s="794"/>
      <c r="G21" s="794"/>
      <c r="H21" s="794"/>
    </row>
    <row r="22" spans="1:8" ht="24.45" customHeight="1">
      <c r="A22" s="788" t="s">
        <v>320</v>
      </c>
      <c r="B22" s="791" t="s">
        <v>1541</v>
      </c>
      <c r="C22" s="839">
        <v>0.1575</v>
      </c>
      <c r="D22" s="794"/>
      <c r="E22" s="794"/>
      <c r="F22" s="794"/>
      <c r="G22" s="794"/>
      <c r="H22" s="794"/>
    </row>
    <row r="23" spans="1:8" ht="28.5" customHeight="1">
      <c r="A23" s="788" t="s">
        <v>322</v>
      </c>
      <c r="B23" s="789" t="s">
        <v>1542</v>
      </c>
      <c r="C23" s="839">
        <v>9.7299999999999998E-2</v>
      </c>
      <c r="D23" s="794"/>
      <c r="E23" s="794"/>
      <c r="F23" s="794"/>
      <c r="G23" s="794"/>
      <c r="H23" s="794"/>
    </row>
    <row r="24" spans="1:8" ht="30" customHeight="1">
      <c r="A24" s="788" t="s">
        <v>324</v>
      </c>
      <c r="B24" s="791" t="s">
        <v>1543</v>
      </c>
      <c r="C24" s="839">
        <v>8.9499999999999996E-2</v>
      </c>
      <c r="D24" s="794"/>
      <c r="E24" s="794"/>
      <c r="F24" s="794"/>
      <c r="G24" s="794"/>
      <c r="H24" s="794"/>
    </row>
    <row r="25" spans="1:8" s="774" customFormat="1"/>
    <row r="26" spans="1:8" s="774" customFormat="1" ht="30" customHeight="1">
      <c r="A26" s="1107" t="s">
        <v>1544</v>
      </c>
      <c r="B26" s="1054"/>
      <c r="C26" s="1054"/>
      <c r="D26" s="1054"/>
      <c r="E26" s="1054"/>
      <c r="F26" s="1054"/>
      <c r="G26" s="1054"/>
      <c r="H26" s="1054"/>
    </row>
    <row r="27" spans="1:8" s="774" customFormat="1" ht="45" customHeight="1">
      <c r="A27" s="1107" t="s">
        <v>1545</v>
      </c>
      <c r="B27" s="1054"/>
      <c r="C27" s="1054"/>
      <c r="D27" s="1054"/>
      <c r="E27" s="1054"/>
      <c r="F27" s="1054"/>
      <c r="G27" s="1054"/>
      <c r="H27" s="1054"/>
    </row>
    <row r="28" spans="1:8" s="774" customFormat="1" ht="60" customHeight="1">
      <c r="A28" s="1107" t="s">
        <v>1546</v>
      </c>
      <c r="B28" s="1054"/>
      <c r="C28" s="1054"/>
      <c r="D28" s="1054"/>
      <c r="E28" s="1054"/>
      <c r="F28" s="1054"/>
      <c r="G28" s="1054"/>
      <c r="H28" s="1054"/>
    </row>
    <row r="29" spans="1:8" s="774" customFormat="1" ht="30" customHeight="1">
      <c r="A29" s="1105" t="s">
        <v>1547</v>
      </c>
      <c r="B29" s="1106"/>
      <c r="C29" s="1106"/>
      <c r="D29" s="1106"/>
      <c r="E29" s="1106"/>
      <c r="F29" s="1106"/>
      <c r="G29" s="1106"/>
      <c r="H29" s="1106"/>
    </row>
    <row r="30" spans="1:8" s="774" customFormat="1" ht="45" customHeight="1">
      <c r="A30" s="1107" t="s">
        <v>1548</v>
      </c>
      <c r="B30" s="1054"/>
      <c r="C30" s="1054"/>
      <c r="D30" s="1054"/>
      <c r="E30" s="1054"/>
      <c r="F30" s="1054"/>
      <c r="G30" s="1054"/>
      <c r="H30" s="1054"/>
    </row>
    <row r="31" spans="1:8" s="774" customFormat="1"/>
    <row r="32" spans="1:8" s="774" customFormat="1"/>
    <row r="33" s="774" customFormat="1"/>
    <row r="34" s="774" customFormat="1"/>
    <row r="35" s="774" customFormat="1"/>
    <row r="36" s="774" customFormat="1"/>
    <row r="37" s="774" customFormat="1"/>
    <row r="38" s="774" customFormat="1"/>
    <row r="39" s="774" customFormat="1"/>
    <row r="40" s="774" customFormat="1"/>
    <row r="41" s="774" customFormat="1"/>
    <row r="42" s="774" customFormat="1"/>
    <row r="43" s="774" customFormat="1"/>
    <row r="44" s="774" customFormat="1"/>
    <row r="45" s="774" customFormat="1"/>
    <row r="46" s="774" customFormat="1"/>
    <row r="47" s="774" customFormat="1"/>
    <row r="48" s="774" customFormat="1"/>
    <row r="49" s="774" customFormat="1"/>
    <row r="50" s="774" customFormat="1"/>
    <row r="51" s="774" customFormat="1"/>
    <row r="52" s="774" customFormat="1"/>
    <row r="53" s="774" customFormat="1"/>
    <row r="54" s="774" customFormat="1"/>
    <row r="55" s="774" customFormat="1"/>
    <row r="56" s="774" customFormat="1"/>
    <row r="57" s="774" customFormat="1"/>
    <row r="58" s="774" customFormat="1"/>
    <row r="59" s="774" customFormat="1"/>
    <row r="60" s="774" customFormat="1"/>
    <row r="61" s="774" customFormat="1"/>
    <row r="62" s="774" customFormat="1"/>
    <row r="63" s="774" customFormat="1"/>
    <row r="64" s="774" customFormat="1"/>
    <row r="65" s="774" customFormat="1"/>
    <row r="66" s="774" customFormat="1"/>
    <row r="67" s="774" customFormat="1"/>
    <row r="68" s="774" customFormat="1"/>
    <row r="69" s="774" customFormat="1"/>
    <row r="70" s="774" customFormat="1"/>
    <row r="71" s="774" customFormat="1"/>
    <row r="72" s="774" customFormat="1"/>
    <row r="73" s="774" customFormat="1"/>
    <row r="74" s="774" customFormat="1"/>
    <row r="75" s="774" customFormat="1"/>
    <row r="76" s="774" customFormat="1"/>
    <row r="77" s="774" customFormat="1"/>
    <row r="78" s="774" customFormat="1"/>
    <row r="79" s="774" customFormat="1"/>
    <row r="80" s="774" customFormat="1"/>
    <row r="81" s="774" customFormat="1"/>
    <row r="82" s="774" customFormat="1"/>
    <row r="83" s="774" customFormat="1"/>
    <row r="84" s="774" customFormat="1"/>
    <row r="85" s="774" customFormat="1"/>
    <row r="86" s="774" customFormat="1"/>
    <row r="87" s="774" customFormat="1"/>
    <row r="88" s="774" customFormat="1"/>
    <row r="89" s="774" customFormat="1"/>
    <row r="90" s="774" customFormat="1"/>
    <row r="91" s="774" customFormat="1"/>
    <row r="92" s="774" customFormat="1"/>
    <row r="93" s="774" customFormat="1"/>
    <row r="94" s="774" customFormat="1"/>
    <row r="95" s="774" customFormat="1"/>
    <row r="96" s="774" customFormat="1"/>
    <row r="97" s="774" customFormat="1"/>
    <row r="98" s="774" customFormat="1"/>
    <row r="99" s="774" customFormat="1"/>
    <row r="100" s="774" customFormat="1"/>
    <row r="101" s="774" customFormat="1"/>
    <row r="102" s="774" customFormat="1"/>
    <row r="103" s="774" customFormat="1"/>
    <row r="104" s="774" customFormat="1"/>
    <row r="105" s="774" customFormat="1"/>
    <row r="106" s="774" customFormat="1"/>
    <row r="107" s="774" customFormat="1"/>
    <row r="108" s="774" customFormat="1"/>
    <row r="109" s="774" customFormat="1"/>
    <row r="110" s="774" customFormat="1"/>
    <row r="111" s="774" customFormat="1"/>
    <row r="112" s="774" customFormat="1"/>
    <row r="113" s="774" customFormat="1"/>
    <row r="114" s="774" customFormat="1"/>
    <row r="115" s="774" customFormat="1"/>
    <row r="116" s="774" customFormat="1"/>
    <row r="117" s="774" customFormat="1"/>
    <row r="118" s="774" customFormat="1"/>
    <row r="119" s="774" customFormat="1"/>
    <row r="120" s="774" customFormat="1"/>
    <row r="121" s="774" customFormat="1"/>
    <row r="122" s="774" customFormat="1"/>
    <row r="123" s="774" customFormat="1"/>
    <row r="124" s="774" customFormat="1"/>
    <row r="125" s="774" customFormat="1"/>
    <row r="126" s="774" customFormat="1"/>
    <row r="127" s="774" customFormat="1"/>
    <row r="128" s="774" customFormat="1"/>
    <row r="129" s="774" customFormat="1"/>
    <row r="130" s="774" customFormat="1"/>
    <row r="131" s="774" customFormat="1"/>
    <row r="132" s="774" customFormat="1"/>
    <row r="133" s="774" customFormat="1"/>
    <row r="134" s="774" customFormat="1"/>
    <row r="135" s="774" customFormat="1"/>
    <row r="136" s="774" customFormat="1"/>
    <row r="137" s="774" customFormat="1"/>
    <row r="138" s="774" customFormat="1"/>
    <row r="139" s="774" customFormat="1"/>
    <row r="140" s="774" customFormat="1"/>
    <row r="141" s="774" customFormat="1"/>
    <row r="142" s="774" customFormat="1"/>
    <row r="143" s="774" customFormat="1"/>
    <row r="144" s="774" customFormat="1"/>
    <row r="145" s="774" customFormat="1"/>
    <row r="146" s="774" customFormat="1"/>
    <row r="147" s="774" customFormat="1"/>
    <row r="148" s="774" customFormat="1"/>
    <row r="149" s="774" customFormat="1"/>
    <row r="150" s="774" customFormat="1"/>
    <row r="151" s="774" customFormat="1"/>
    <row r="152" s="774" customFormat="1"/>
    <row r="153" s="774" customFormat="1"/>
    <row r="154" s="774" customFormat="1"/>
    <row r="155" s="774" customFormat="1"/>
    <row r="156" s="774" customFormat="1"/>
    <row r="157" s="774" customFormat="1"/>
    <row r="158" s="774" customFormat="1"/>
    <row r="159" s="774" customFormat="1"/>
    <row r="160" s="774" customFormat="1"/>
    <row r="161" s="774" customFormat="1"/>
    <row r="162" s="774" customFormat="1"/>
    <row r="163" s="774" customFormat="1"/>
    <row r="164" s="774" customFormat="1"/>
    <row r="165" s="774" customFormat="1"/>
    <row r="166" s="774" customFormat="1"/>
    <row r="167" s="774" customFormat="1"/>
    <row r="168" s="774" customFormat="1"/>
    <row r="169" s="774" customFormat="1"/>
    <row r="170" s="774" customFormat="1"/>
    <row r="171" s="774" customFormat="1"/>
    <row r="172" s="774" customFormat="1"/>
    <row r="173" s="774" customFormat="1"/>
    <row r="174" s="774" customFormat="1"/>
    <row r="175" s="774" customFormat="1"/>
    <row r="176" s="774" customFormat="1"/>
    <row r="177" s="774" customFormat="1"/>
    <row r="178" s="774" customFormat="1"/>
    <row r="179" s="774" customFormat="1"/>
    <row r="180" s="774" customFormat="1"/>
    <row r="181" s="774" customFormat="1"/>
    <row r="182" s="774" customFormat="1"/>
    <row r="183" s="774" customFormat="1"/>
    <row r="184" s="774" customFormat="1"/>
    <row r="185" s="774" customFormat="1"/>
    <row r="186" s="774" customFormat="1"/>
    <row r="187" s="774" customFormat="1"/>
    <row r="188" s="774" customFormat="1"/>
    <row r="189" s="774" customFormat="1"/>
    <row r="190" s="774" customFormat="1"/>
    <row r="191" s="774" customFormat="1"/>
    <row r="192" s="774" customFormat="1"/>
    <row r="193" s="774" customFormat="1"/>
    <row r="194" s="774" customFormat="1"/>
    <row r="195" s="774" customFormat="1"/>
    <row r="196" s="774" customFormat="1"/>
    <row r="197" s="774" customFormat="1"/>
    <row r="198" s="774" customFormat="1"/>
    <row r="199" s="774" customFormat="1"/>
    <row r="200" s="774" customFormat="1"/>
    <row r="201" s="774" customFormat="1"/>
    <row r="202" s="774" customFormat="1"/>
    <row r="203" s="774" customFormat="1"/>
    <row r="204" s="774" customFormat="1"/>
    <row r="205" s="774" customFormat="1"/>
    <row r="206" s="774" customFormat="1"/>
    <row r="207" s="774" customFormat="1"/>
    <row r="208" s="774" customFormat="1"/>
    <row r="209" s="774" customFormat="1"/>
    <row r="210" s="774" customFormat="1"/>
    <row r="211" s="774" customFormat="1"/>
    <row r="212" s="774" customFormat="1"/>
    <row r="213" s="774" customFormat="1"/>
    <row r="214" s="774" customFormat="1"/>
    <row r="215" s="774" customFormat="1"/>
    <row r="216" s="774" customFormat="1"/>
    <row r="217" s="774" customFormat="1"/>
    <row r="218" s="774" customFormat="1"/>
    <row r="219" s="774" customFormat="1"/>
    <row r="220" s="774" customFormat="1"/>
    <row r="221" s="774" customFormat="1"/>
    <row r="222" s="774" customFormat="1"/>
    <row r="223" s="774" customFormat="1"/>
    <row r="224" s="774" customFormat="1"/>
    <row r="225" s="774" customFormat="1"/>
    <row r="226" s="774" customFormat="1"/>
    <row r="227" s="774" customFormat="1"/>
    <row r="228" s="774" customFormat="1"/>
    <row r="229" s="774" customFormat="1"/>
    <row r="230" s="774" customFormat="1"/>
    <row r="231" s="774" customFormat="1"/>
    <row r="232" s="774" customFormat="1"/>
    <row r="233" s="774" customFormat="1"/>
    <row r="234" s="774" customFormat="1"/>
    <row r="235" s="774" customFormat="1"/>
    <row r="236" s="774" customFormat="1"/>
    <row r="237" s="774" customFormat="1"/>
    <row r="238" s="774" customFormat="1"/>
    <row r="239" s="774" customFormat="1"/>
    <row r="240" s="774" customFormat="1"/>
    <row r="241" s="774" customFormat="1"/>
    <row r="242" s="774" customFormat="1"/>
    <row r="243" s="774" customFormat="1"/>
    <row r="244" s="774" customFormat="1"/>
    <row r="245" s="774" customFormat="1"/>
    <row r="246" s="774" customFormat="1"/>
    <row r="247" s="774" customFormat="1"/>
    <row r="248" s="774" customFormat="1"/>
    <row r="249" s="774" customFormat="1"/>
    <row r="250" s="774" customFormat="1"/>
    <row r="251" s="774" customFormat="1"/>
    <row r="252" s="774" customFormat="1"/>
    <row r="253" s="774" customFormat="1"/>
    <row r="254" s="774" customFormat="1"/>
    <row r="255" s="774" customFormat="1"/>
    <row r="256" s="774" customFormat="1"/>
    <row r="257" s="774" customFormat="1"/>
    <row r="258" s="774" customFormat="1"/>
    <row r="259" s="774" customFormat="1"/>
    <row r="260" s="774" customFormat="1"/>
    <row r="261" s="774" customFormat="1"/>
    <row r="262" s="774" customFormat="1"/>
    <row r="263" s="774" customFormat="1"/>
    <row r="264" s="774" customFormat="1"/>
    <row r="265" s="774" customFormat="1"/>
    <row r="266" s="774" customFormat="1"/>
    <row r="267" s="774" customFormat="1"/>
    <row r="268" s="774" customFormat="1"/>
    <row r="269" s="774" customFormat="1"/>
    <row r="270" s="774" customFormat="1"/>
    <row r="271" s="774" customFormat="1"/>
    <row r="272" s="774" customFormat="1"/>
    <row r="273" s="774" customFormat="1"/>
    <row r="274" s="774" customFormat="1"/>
    <row r="275" s="774" customFormat="1"/>
    <row r="276" s="774" customFormat="1"/>
    <row r="277" s="774" customFormat="1"/>
    <row r="278" s="774" customFormat="1"/>
    <row r="279" s="774" customFormat="1"/>
    <row r="280" s="774" customFormat="1"/>
    <row r="281" s="774" customFormat="1"/>
    <row r="282" s="774" customFormat="1"/>
    <row r="283" s="774" customFormat="1"/>
    <row r="284" s="774" customFormat="1"/>
    <row r="285" s="774" customFormat="1"/>
    <row r="286" s="774" customFormat="1"/>
    <row r="287" s="774" customFormat="1"/>
    <row r="288" s="774" customFormat="1"/>
    <row r="289" s="774" customFormat="1"/>
    <row r="290" s="774" customFormat="1"/>
    <row r="291" s="774" customFormat="1"/>
    <row r="292" s="774" customFormat="1"/>
    <row r="293" s="774" customFormat="1"/>
    <row r="294" s="774" customFormat="1"/>
    <row r="295" s="774" customFormat="1"/>
    <row r="296" s="774" customFormat="1"/>
    <row r="297" s="774" customFormat="1"/>
    <row r="298" s="774" customFormat="1"/>
    <row r="299" s="774" customFormat="1"/>
    <row r="300" s="774" customFormat="1"/>
    <row r="301" s="774" customFormat="1"/>
    <row r="302" s="774" customFormat="1"/>
    <row r="303" s="774" customFormat="1"/>
    <row r="304" s="774" customFormat="1"/>
    <row r="305" s="774" customFormat="1"/>
    <row r="306" s="774" customFormat="1"/>
  </sheetData>
  <mergeCells count="8">
    <mergeCell ref="A29:H29"/>
    <mergeCell ref="A30:H30"/>
    <mergeCell ref="D6:H6"/>
    <mergeCell ref="A8:B8"/>
    <mergeCell ref="A20:B20"/>
    <mergeCell ref="A26:H26"/>
    <mergeCell ref="A27:H27"/>
    <mergeCell ref="A28:H28"/>
  </mergeCells>
  <conditionalFormatting sqref="C8:H24">
    <cfRule type="cellIs" dxfId="0" priority="1" stopIfTrue="1" operator="lessThan">
      <formula>0</formula>
    </cfRule>
  </conditionalFormatting>
  <hyperlinks>
    <hyperlink ref="A1" location="Index!B5" display="&lt;- back" xr:uid="{94EC2849-A52F-4CAF-93C2-BC648C477E9A}"/>
  </hyperlinks>
  <pageMargins left="0.70866141732283472" right="0.70866141732283472" top="0.74803149606299213" bottom="0.74803149606299213" header="0.31496062992125984" footer="0.31496062992125984"/>
  <pageSetup paperSize="9" scale="81" orientation="portrait" r:id="rId1"/>
  <headerFooter>
    <oddHeader>&amp;CEN
Annex III</oddHead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9A8951-9A5B-4DC1-BE9D-06FDFB2E7446}">
  <sheetPr>
    <pageSetUpPr fitToPage="1"/>
  </sheetPr>
  <dimension ref="A1:H132"/>
  <sheetViews>
    <sheetView showGridLines="0" zoomScale="80" zoomScaleNormal="80" workbookViewId="0"/>
  </sheetViews>
  <sheetFormatPr defaultColWidth="8.88671875" defaultRowHeight="13.2"/>
  <cols>
    <col min="1" max="1" width="10.88671875" style="82" customWidth="1"/>
    <col min="2" max="2" width="95.44140625" style="82" customWidth="1"/>
    <col min="3" max="3" width="21.88671875" style="82" customWidth="1"/>
    <col min="4" max="4" width="43.6640625" style="82" customWidth="1"/>
    <col min="5" max="5" width="8.88671875" style="82"/>
    <col min="6" max="6" width="10.88671875" style="82" customWidth="1"/>
    <col min="7" max="7" width="2.33203125" style="82" customWidth="1"/>
    <col min="8" max="8" width="21.88671875" style="82" customWidth="1"/>
    <col min="9" max="9" width="43.6640625" style="82" customWidth="1"/>
    <col min="10" max="16384" width="8.88671875" style="82"/>
  </cols>
  <sheetData>
    <row r="1" spans="1:4">
      <c r="A1" s="38" t="s">
        <v>991</v>
      </c>
    </row>
    <row r="3" spans="1:4" ht="24" customHeight="1">
      <c r="A3" s="83" t="s">
        <v>1040</v>
      </c>
      <c r="B3" s="52"/>
    </row>
    <row r="4" spans="1:4" ht="17.399999999999999">
      <c r="A4" s="52"/>
      <c r="B4" s="52"/>
    </row>
    <row r="5" spans="1:4">
      <c r="D5" s="84" t="s">
        <v>993</v>
      </c>
    </row>
    <row r="6" spans="1:4">
      <c r="A6" s="590"/>
      <c r="B6" s="591"/>
      <c r="C6" s="56" t="s">
        <v>695</v>
      </c>
      <c r="D6" s="56" t="s">
        <v>111</v>
      </c>
    </row>
    <row r="7" spans="1:4" ht="39.6">
      <c r="A7" s="592"/>
      <c r="B7" s="593"/>
      <c r="C7" s="85" t="s">
        <v>112</v>
      </c>
      <c r="D7" s="86" t="s">
        <v>1115</v>
      </c>
    </row>
    <row r="8" spans="1:4" ht="14.4" customHeight="1">
      <c r="A8" s="602"/>
      <c r="B8" s="898" t="s">
        <v>1041</v>
      </c>
      <c r="C8" s="898"/>
      <c r="D8" s="899"/>
    </row>
    <row r="9" spans="1:4">
      <c r="A9" s="87" t="s">
        <v>730</v>
      </c>
      <c r="B9" s="88" t="s">
        <v>1042</v>
      </c>
      <c r="C9" s="89">
        <v>2337.3203579299998</v>
      </c>
      <c r="D9" s="113" t="s">
        <v>58</v>
      </c>
    </row>
    <row r="10" spans="1:4">
      <c r="A10" s="87"/>
      <c r="B10" s="116" t="s">
        <v>1043</v>
      </c>
      <c r="C10" s="89">
        <v>2337.3203579299998</v>
      </c>
      <c r="D10" s="113" t="s">
        <v>58</v>
      </c>
    </row>
    <row r="11" spans="1:4">
      <c r="A11" s="87" t="s">
        <v>994</v>
      </c>
      <c r="B11" s="88" t="s">
        <v>114</v>
      </c>
      <c r="C11" s="89">
        <v>16426.41182832</v>
      </c>
      <c r="D11" s="113" t="s">
        <v>57</v>
      </c>
    </row>
    <row r="12" spans="1:4">
      <c r="A12" s="87" t="s">
        <v>995</v>
      </c>
      <c r="B12" s="88" t="s">
        <v>115</v>
      </c>
      <c r="C12" s="89">
        <v>-1632.72824483</v>
      </c>
      <c r="D12" s="113" t="s">
        <v>56</v>
      </c>
    </row>
    <row r="13" spans="1:4">
      <c r="A13" s="87" t="s">
        <v>116</v>
      </c>
      <c r="B13" s="88" t="s">
        <v>117</v>
      </c>
      <c r="C13" s="89">
        <v>0</v>
      </c>
      <c r="D13" s="113" t="s">
        <v>1044</v>
      </c>
    </row>
    <row r="14" spans="1:4" ht="26.4">
      <c r="A14" s="87" t="s">
        <v>996</v>
      </c>
      <c r="B14" s="88" t="s">
        <v>118</v>
      </c>
      <c r="C14" s="89">
        <v>0</v>
      </c>
      <c r="D14" s="113" t="s">
        <v>1044</v>
      </c>
    </row>
    <row r="15" spans="1:4">
      <c r="A15" s="87" t="s">
        <v>998</v>
      </c>
      <c r="B15" s="88" t="s">
        <v>119</v>
      </c>
      <c r="C15" s="89">
        <v>7039.8652787999999</v>
      </c>
      <c r="D15" s="113" t="s">
        <v>59</v>
      </c>
    </row>
    <row r="16" spans="1:4">
      <c r="A16" s="87" t="s">
        <v>120</v>
      </c>
      <c r="B16" s="88" t="s">
        <v>121</v>
      </c>
      <c r="C16" s="89">
        <v>863.67674750000003</v>
      </c>
      <c r="D16" s="113" t="s">
        <v>57</v>
      </c>
    </row>
    <row r="17" spans="1:8" s="92" customFormat="1">
      <c r="A17" s="85" t="s">
        <v>999</v>
      </c>
      <c r="B17" s="90" t="s">
        <v>122</v>
      </c>
      <c r="C17" s="91">
        <v>25034.545967720001</v>
      </c>
      <c r="D17" s="114" t="s">
        <v>1044</v>
      </c>
      <c r="H17" s="82"/>
    </row>
    <row r="18" spans="1:8" ht="14.4" customHeight="1">
      <c r="A18" s="118"/>
      <c r="B18" s="898" t="s">
        <v>123</v>
      </c>
      <c r="C18" s="898"/>
      <c r="D18" s="899"/>
    </row>
    <row r="19" spans="1:8">
      <c r="A19" s="87" t="s">
        <v>1000</v>
      </c>
      <c r="B19" s="88" t="s">
        <v>124</v>
      </c>
      <c r="C19" s="89">
        <v>-90.933379349999996</v>
      </c>
      <c r="D19" s="113" t="s">
        <v>1044</v>
      </c>
    </row>
    <row r="20" spans="1:8">
      <c r="A20" s="87" t="s">
        <v>1001</v>
      </c>
      <c r="B20" s="88" t="s">
        <v>125</v>
      </c>
      <c r="C20" s="89">
        <v>-873.87392250999994</v>
      </c>
      <c r="D20" s="113" t="s">
        <v>60</v>
      </c>
    </row>
    <row r="21" spans="1:8">
      <c r="A21" s="87">
        <v>9</v>
      </c>
      <c r="B21" s="88" t="s">
        <v>91</v>
      </c>
      <c r="C21" s="89"/>
      <c r="D21" s="113" t="s">
        <v>1044</v>
      </c>
    </row>
    <row r="22" spans="1:8" ht="26.4">
      <c r="A22" s="87" t="s">
        <v>1003</v>
      </c>
      <c r="B22" s="88" t="s">
        <v>1116</v>
      </c>
      <c r="C22" s="89">
        <v>-85.17104046</v>
      </c>
      <c r="D22" s="113" t="s">
        <v>107</v>
      </c>
    </row>
    <row r="23" spans="1:8" ht="26.4">
      <c r="A23" s="87" t="s">
        <v>1004</v>
      </c>
      <c r="B23" s="88" t="s">
        <v>126</v>
      </c>
      <c r="C23" s="89">
        <v>-1.9836513600000001</v>
      </c>
      <c r="D23" s="113" t="s">
        <v>108</v>
      </c>
    </row>
    <row r="24" spans="1:8">
      <c r="A24" s="87" t="s">
        <v>1005</v>
      </c>
      <c r="B24" s="88" t="s">
        <v>127</v>
      </c>
      <c r="C24" s="89">
        <v>0</v>
      </c>
      <c r="D24" s="113" t="s">
        <v>1044</v>
      </c>
    </row>
    <row r="25" spans="1:8">
      <c r="A25" s="87" t="s">
        <v>1006</v>
      </c>
      <c r="B25" s="88" t="s">
        <v>128</v>
      </c>
      <c r="C25" s="89">
        <v>0</v>
      </c>
      <c r="D25" s="113" t="s">
        <v>1044</v>
      </c>
    </row>
    <row r="26" spans="1:8">
      <c r="A26" s="87" t="s">
        <v>1007</v>
      </c>
      <c r="B26" s="88" t="s">
        <v>129</v>
      </c>
      <c r="C26" s="89">
        <v>126.5998336</v>
      </c>
      <c r="D26" s="113" t="s">
        <v>109</v>
      </c>
    </row>
    <row r="27" spans="1:8">
      <c r="A27" s="87" t="s">
        <v>1008</v>
      </c>
      <c r="B27" s="88" t="s">
        <v>130</v>
      </c>
      <c r="C27" s="89">
        <v>0</v>
      </c>
      <c r="D27" s="113" t="s">
        <v>1044</v>
      </c>
    </row>
    <row r="28" spans="1:8">
      <c r="A28" s="87" t="s">
        <v>1009</v>
      </c>
      <c r="B28" s="88" t="s">
        <v>131</v>
      </c>
      <c r="C28" s="89">
        <v>-57.444401090000007</v>
      </c>
      <c r="D28" s="113" t="s">
        <v>1044</v>
      </c>
    </row>
    <row r="29" spans="1:8" ht="39.6">
      <c r="A29" s="87" t="s">
        <v>1010</v>
      </c>
      <c r="B29" s="88" t="s">
        <v>132</v>
      </c>
      <c r="C29" s="93">
        <v>0</v>
      </c>
      <c r="D29" s="113" t="s">
        <v>1044</v>
      </c>
    </row>
    <row r="30" spans="1:8" ht="39.6">
      <c r="A30" s="87" t="s">
        <v>1011</v>
      </c>
      <c r="B30" s="88" t="s">
        <v>133</v>
      </c>
      <c r="C30" s="93">
        <v>0</v>
      </c>
      <c r="D30" s="113" t="s">
        <v>1044</v>
      </c>
    </row>
    <row r="31" spans="1:8" ht="39.6">
      <c r="A31" s="87" t="s">
        <v>1012</v>
      </c>
      <c r="B31" s="88" t="s">
        <v>134</v>
      </c>
      <c r="C31" s="93">
        <v>0</v>
      </c>
      <c r="D31" s="113" t="s">
        <v>1044</v>
      </c>
    </row>
    <row r="32" spans="1:8">
      <c r="A32" s="87">
        <v>20</v>
      </c>
      <c r="B32" s="88" t="s">
        <v>91</v>
      </c>
      <c r="C32" s="93"/>
      <c r="D32" s="113" t="s">
        <v>1044</v>
      </c>
    </row>
    <row r="33" spans="1:8" ht="26.4">
      <c r="A33" s="87" t="s">
        <v>135</v>
      </c>
      <c r="B33" s="88" t="s">
        <v>136</v>
      </c>
      <c r="C33" s="89">
        <v>-23.64026891</v>
      </c>
      <c r="D33" s="113" t="s">
        <v>1044</v>
      </c>
    </row>
    <row r="34" spans="1:8">
      <c r="A34" s="87" t="s">
        <v>137</v>
      </c>
      <c r="B34" s="117" t="s">
        <v>1045</v>
      </c>
      <c r="C34" s="89">
        <v>0</v>
      </c>
      <c r="D34" s="113" t="s">
        <v>1044</v>
      </c>
    </row>
    <row r="35" spans="1:8">
      <c r="A35" s="87" t="s">
        <v>138</v>
      </c>
      <c r="B35" s="117" t="s">
        <v>1046</v>
      </c>
      <c r="C35" s="89">
        <v>-23.64026891</v>
      </c>
      <c r="D35" s="113" t="s">
        <v>1044</v>
      </c>
    </row>
    <row r="36" spans="1:8">
      <c r="A36" s="87" t="s">
        <v>139</v>
      </c>
      <c r="B36" s="117" t="s">
        <v>1047</v>
      </c>
      <c r="C36" s="89">
        <v>0</v>
      </c>
      <c r="D36" s="113" t="s">
        <v>1044</v>
      </c>
    </row>
    <row r="37" spans="1:8" ht="26.4">
      <c r="A37" s="87" t="s">
        <v>1014</v>
      </c>
      <c r="B37" s="88" t="s">
        <v>140</v>
      </c>
      <c r="C37" s="89">
        <v>0</v>
      </c>
      <c r="D37" s="113" t="s">
        <v>1044</v>
      </c>
    </row>
    <row r="38" spans="1:8">
      <c r="A38" s="87" t="s">
        <v>1015</v>
      </c>
      <c r="B38" s="88" t="s">
        <v>141</v>
      </c>
      <c r="C38" s="89">
        <v>0</v>
      </c>
      <c r="D38" s="113" t="s">
        <v>1044</v>
      </c>
    </row>
    <row r="39" spans="1:8">
      <c r="A39" s="87" t="s">
        <v>1016</v>
      </c>
      <c r="B39" s="117" t="s">
        <v>1048</v>
      </c>
      <c r="C39" s="89">
        <v>0</v>
      </c>
      <c r="D39" s="113" t="s">
        <v>1044</v>
      </c>
    </row>
    <row r="40" spans="1:8">
      <c r="A40" s="87">
        <v>24</v>
      </c>
      <c r="B40" s="94" t="s">
        <v>91</v>
      </c>
      <c r="C40" s="89"/>
      <c r="D40" s="113" t="s">
        <v>1044</v>
      </c>
    </row>
    <row r="41" spans="1:8">
      <c r="A41" s="87" t="s">
        <v>1018</v>
      </c>
      <c r="B41" s="117" t="s">
        <v>1049</v>
      </c>
      <c r="C41" s="89"/>
      <c r="D41" s="113" t="s">
        <v>1044</v>
      </c>
    </row>
    <row r="42" spans="1:8">
      <c r="A42" s="87" t="s">
        <v>142</v>
      </c>
      <c r="B42" s="88" t="s">
        <v>143</v>
      </c>
      <c r="C42" s="89">
        <v>0</v>
      </c>
      <c r="D42" s="113" t="s">
        <v>1044</v>
      </c>
    </row>
    <row r="43" spans="1:8" ht="39.6">
      <c r="A43" s="87" t="s">
        <v>144</v>
      </c>
      <c r="B43" s="88" t="s">
        <v>145</v>
      </c>
      <c r="C43" s="89">
        <v>0</v>
      </c>
      <c r="D43" s="113" t="s">
        <v>1044</v>
      </c>
    </row>
    <row r="44" spans="1:8">
      <c r="A44" s="87">
        <v>26</v>
      </c>
      <c r="B44" s="94" t="s">
        <v>91</v>
      </c>
      <c r="C44" s="89"/>
      <c r="D44" s="113" t="s">
        <v>1044</v>
      </c>
    </row>
    <row r="45" spans="1:8">
      <c r="A45" s="87" t="s">
        <v>1020</v>
      </c>
      <c r="B45" s="88" t="s">
        <v>146</v>
      </c>
      <c r="C45" s="89">
        <v>0</v>
      </c>
      <c r="D45" s="113" t="s">
        <v>1044</v>
      </c>
    </row>
    <row r="46" spans="1:8">
      <c r="A46" s="87" t="s">
        <v>147</v>
      </c>
      <c r="B46" s="88" t="s">
        <v>1050</v>
      </c>
      <c r="C46" s="89">
        <v>-302.09832318999997</v>
      </c>
      <c r="D46" s="113" t="s">
        <v>1044</v>
      </c>
    </row>
    <row r="47" spans="1:8" s="92" customFormat="1">
      <c r="A47" s="85" t="s">
        <v>1021</v>
      </c>
      <c r="B47" s="90" t="s">
        <v>148</v>
      </c>
      <c r="C47" s="95">
        <v>-1308.5451532699999</v>
      </c>
      <c r="D47" s="114" t="s">
        <v>1044</v>
      </c>
      <c r="H47" s="82"/>
    </row>
    <row r="48" spans="1:8" s="92" customFormat="1">
      <c r="A48" s="85" t="s">
        <v>1022</v>
      </c>
      <c r="B48" s="90" t="s">
        <v>149</v>
      </c>
      <c r="C48" s="91">
        <v>23726.000814450003</v>
      </c>
      <c r="D48" s="114" t="s">
        <v>1044</v>
      </c>
      <c r="H48" s="82"/>
    </row>
    <row r="49" spans="1:8" ht="14.4" customHeight="1">
      <c r="A49" s="118"/>
      <c r="B49" s="898" t="s">
        <v>150</v>
      </c>
      <c r="C49" s="898"/>
      <c r="D49" s="899"/>
    </row>
    <row r="50" spans="1:8">
      <c r="A50" s="87" t="s">
        <v>1051</v>
      </c>
      <c r="B50" s="88" t="s">
        <v>1042</v>
      </c>
      <c r="C50" s="89">
        <v>2687.8256041999998</v>
      </c>
      <c r="D50" s="113" t="s">
        <v>196</v>
      </c>
    </row>
    <row r="51" spans="1:8">
      <c r="A51" s="87" t="s">
        <v>1052</v>
      </c>
      <c r="B51" s="117" t="s">
        <v>1053</v>
      </c>
      <c r="C51" s="89">
        <v>2694.1950305400001</v>
      </c>
      <c r="D51" s="113" t="s">
        <v>1044</v>
      </c>
    </row>
    <row r="52" spans="1:8">
      <c r="A52" s="87" t="s">
        <v>1054</v>
      </c>
      <c r="B52" s="117" t="s">
        <v>1055</v>
      </c>
      <c r="C52" s="89">
        <v>0</v>
      </c>
      <c r="D52" s="113" t="s">
        <v>1044</v>
      </c>
    </row>
    <row r="53" spans="1:8" ht="26.4">
      <c r="A53" s="87" t="s">
        <v>1056</v>
      </c>
      <c r="B53" s="88" t="s">
        <v>1117</v>
      </c>
      <c r="C53" s="89">
        <v>0</v>
      </c>
      <c r="D53" s="113" t="s">
        <v>1044</v>
      </c>
    </row>
    <row r="54" spans="1:8">
      <c r="A54" s="87" t="s">
        <v>151</v>
      </c>
      <c r="B54" s="88" t="s">
        <v>152</v>
      </c>
      <c r="C54" s="89">
        <v>0</v>
      </c>
      <c r="D54" s="113" t="s">
        <v>1044</v>
      </c>
    </row>
    <row r="55" spans="1:8">
      <c r="A55" s="87" t="s">
        <v>153</v>
      </c>
      <c r="B55" s="88" t="s">
        <v>154</v>
      </c>
      <c r="C55" s="89">
        <v>0</v>
      </c>
      <c r="D55" s="113" t="s">
        <v>1044</v>
      </c>
    </row>
    <row r="56" spans="1:8" ht="26.4">
      <c r="A56" s="87" t="s">
        <v>1057</v>
      </c>
      <c r="B56" s="88" t="s">
        <v>155</v>
      </c>
      <c r="C56" s="89">
        <v>6.3694263399999995</v>
      </c>
      <c r="D56" s="113" t="s">
        <v>197</v>
      </c>
    </row>
    <row r="57" spans="1:8">
      <c r="A57" s="87" t="s">
        <v>1058</v>
      </c>
      <c r="B57" s="117" t="s">
        <v>1059</v>
      </c>
      <c r="C57" s="89">
        <v>0</v>
      </c>
      <c r="D57" s="113" t="s">
        <v>1044</v>
      </c>
    </row>
    <row r="58" spans="1:8" s="92" customFormat="1">
      <c r="A58" s="85" t="s">
        <v>1060</v>
      </c>
      <c r="B58" s="90" t="s">
        <v>1061</v>
      </c>
      <c r="C58" s="91">
        <v>2694.1950305400001</v>
      </c>
      <c r="D58" s="114" t="s">
        <v>1044</v>
      </c>
      <c r="H58" s="82"/>
    </row>
    <row r="59" spans="1:8" ht="14.4" customHeight="1">
      <c r="A59" s="118"/>
      <c r="B59" s="898" t="s">
        <v>156</v>
      </c>
      <c r="C59" s="898"/>
      <c r="D59" s="899"/>
    </row>
    <row r="60" spans="1:8">
      <c r="A60" s="87" t="s">
        <v>1062</v>
      </c>
      <c r="B60" s="88" t="s">
        <v>157</v>
      </c>
      <c r="C60" s="89">
        <v>-1.4</v>
      </c>
      <c r="D60" s="113" t="s">
        <v>1044</v>
      </c>
    </row>
    <row r="61" spans="1:8" ht="39.6">
      <c r="A61" s="87" t="s">
        <v>1063</v>
      </c>
      <c r="B61" s="88" t="s">
        <v>158</v>
      </c>
      <c r="C61" s="89">
        <v>0</v>
      </c>
      <c r="D61" s="113" t="s">
        <v>1044</v>
      </c>
    </row>
    <row r="62" spans="1:8" ht="39.6">
      <c r="A62" s="87" t="s">
        <v>1064</v>
      </c>
      <c r="B62" s="88" t="s">
        <v>159</v>
      </c>
      <c r="C62" s="89">
        <v>0</v>
      </c>
      <c r="D62" s="113" t="s">
        <v>1044</v>
      </c>
    </row>
    <row r="63" spans="1:8" ht="26.4">
      <c r="A63" s="87" t="s">
        <v>1065</v>
      </c>
      <c r="B63" s="88" t="s">
        <v>160</v>
      </c>
      <c r="C63" s="89">
        <v>0</v>
      </c>
      <c r="D63" s="113" t="s">
        <v>1044</v>
      </c>
    </row>
    <row r="64" spans="1:8">
      <c r="A64" s="87">
        <v>41</v>
      </c>
      <c r="B64" s="88" t="s">
        <v>91</v>
      </c>
      <c r="C64" s="89"/>
      <c r="D64" s="113" t="s">
        <v>1044</v>
      </c>
    </row>
    <row r="65" spans="1:8">
      <c r="A65" s="87" t="s">
        <v>1066</v>
      </c>
      <c r="B65" s="88" t="s">
        <v>161</v>
      </c>
      <c r="C65" s="89">
        <v>0</v>
      </c>
      <c r="D65" s="113" t="s">
        <v>1044</v>
      </c>
    </row>
    <row r="66" spans="1:8">
      <c r="A66" s="87" t="s">
        <v>162</v>
      </c>
      <c r="B66" s="88" t="s">
        <v>163</v>
      </c>
      <c r="C66" s="89">
        <v>0</v>
      </c>
      <c r="D66" s="113" t="s">
        <v>1044</v>
      </c>
    </row>
    <row r="67" spans="1:8">
      <c r="A67" s="85" t="s">
        <v>1067</v>
      </c>
      <c r="B67" s="90" t="s">
        <v>164</v>
      </c>
      <c r="C67" s="95">
        <v>-1.4</v>
      </c>
      <c r="D67" s="114" t="s">
        <v>1044</v>
      </c>
    </row>
    <row r="68" spans="1:8" s="92" customFormat="1">
      <c r="A68" s="85" t="s">
        <v>1068</v>
      </c>
      <c r="B68" s="90" t="s">
        <v>165</v>
      </c>
      <c r="C68" s="91">
        <v>2692.79503054</v>
      </c>
      <c r="D68" s="114" t="s">
        <v>1044</v>
      </c>
      <c r="H68" s="82"/>
    </row>
    <row r="69" spans="1:8" s="92" customFormat="1">
      <c r="A69" s="85" t="s">
        <v>1069</v>
      </c>
      <c r="B69" s="90" t="s">
        <v>166</v>
      </c>
      <c r="C69" s="95">
        <v>26418.795844990003</v>
      </c>
      <c r="D69" s="114" t="s">
        <v>1044</v>
      </c>
      <c r="H69" s="82"/>
    </row>
    <row r="70" spans="1:8" s="92" customFormat="1">
      <c r="A70" s="118"/>
      <c r="B70" s="898" t="s">
        <v>1070</v>
      </c>
      <c r="C70" s="898"/>
      <c r="D70" s="899"/>
      <c r="H70" s="82"/>
    </row>
    <row r="71" spans="1:8" ht="14.4" customHeight="1">
      <c r="A71" s="87" t="s">
        <v>1071</v>
      </c>
      <c r="B71" s="88" t="s">
        <v>1042</v>
      </c>
      <c r="C71" s="89">
        <v>3133.63117336</v>
      </c>
      <c r="D71" s="113" t="s">
        <v>198</v>
      </c>
    </row>
    <row r="72" spans="1:8" ht="26.4">
      <c r="A72" s="87" t="s">
        <v>1072</v>
      </c>
      <c r="B72" s="88" t="s">
        <v>1118</v>
      </c>
      <c r="C72" s="89">
        <v>0</v>
      </c>
      <c r="D72" s="113" t="s">
        <v>1044</v>
      </c>
    </row>
    <row r="73" spans="1:8">
      <c r="A73" s="87" t="s">
        <v>167</v>
      </c>
      <c r="B73" s="88" t="s">
        <v>1500</v>
      </c>
      <c r="C73" s="89">
        <v>0</v>
      </c>
      <c r="D73" s="113" t="s">
        <v>1044</v>
      </c>
    </row>
    <row r="74" spans="1:8">
      <c r="A74" s="87" t="s">
        <v>168</v>
      </c>
      <c r="B74" s="88" t="s">
        <v>1501</v>
      </c>
      <c r="C74" s="89">
        <v>0</v>
      </c>
      <c r="D74" s="113" t="s">
        <v>1044</v>
      </c>
    </row>
    <row r="75" spans="1:8" ht="26.4">
      <c r="A75" s="87" t="s">
        <v>1073</v>
      </c>
      <c r="B75" s="88" t="s">
        <v>1119</v>
      </c>
      <c r="C75" s="89">
        <v>418.73327508999995</v>
      </c>
      <c r="D75" s="113" t="s">
        <v>198</v>
      </c>
    </row>
    <row r="76" spans="1:8">
      <c r="A76" s="87" t="s">
        <v>1074</v>
      </c>
      <c r="B76" s="117" t="s">
        <v>1075</v>
      </c>
      <c r="C76" s="89">
        <v>0</v>
      </c>
      <c r="D76" s="113" t="s">
        <v>1044</v>
      </c>
    </row>
    <row r="77" spans="1:8">
      <c r="A77" s="87" t="s">
        <v>1076</v>
      </c>
      <c r="B77" s="88" t="s">
        <v>169</v>
      </c>
      <c r="C77" s="89">
        <v>157.96717143999999</v>
      </c>
      <c r="D77" s="113" t="s">
        <v>1044</v>
      </c>
    </row>
    <row r="78" spans="1:8">
      <c r="A78" s="85" t="s">
        <v>1077</v>
      </c>
      <c r="B78" s="90" t="s">
        <v>170</v>
      </c>
      <c r="C78" s="91">
        <v>3710.3316198899997</v>
      </c>
      <c r="D78" s="114" t="s">
        <v>1044</v>
      </c>
    </row>
    <row r="79" spans="1:8" s="92" customFormat="1">
      <c r="A79" s="118"/>
      <c r="B79" s="898" t="s">
        <v>171</v>
      </c>
      <c r="C79" s="898"/>
      <c r="D79" s="899"/>
      <c r="H79" s="82"/>
    </row>
    <row r="80" spans="1:8">
      <c r="A80" s="87" t="s">
        <v>1078</v>
      </c>
      <c r="B80" s="88" t="s">
        <v>172</v>
      </c>
      <c r="C80" s="89">
        <v>-67.082614390000003</v>
      </c>
      <c r="D80" s="113" t="s">
        <v>1044</v>
      </c>
    </row>
    <row r="81" spans="1:8" ht="39.6">
      <c r="A81" s="87" t="s">
        <v>1079</v>
      </c>
      <c r="B81" s="88" t="s">
        <v>173</v>
      </c>
      <c r="C81" s="89">
        <v>0</v>
      </c>
      <c r="D81" s="113" t="s">
        <v>1044</v>
      </c>
    </row>
    <row r="82" spans="1:8" ht="39.6">
      <c r="A82" s="87" t="s">
        <v>1080</v>
      </c>
      <c r="B82" s="88" t="s">
        <v>1120</v>
      </c>
      <c r="C82" s="89">
        <v>0</v>
      </c>
      <c r="D82" s="113" t="s">
        <v>1044</v>
      </c>
    </row>
    <row r="83" spans="1:8">
      <c r="A83" s="87" t="s">
        <v>174</v>
      </c>
      <c r="B83" s="88" t="s">
        <v>91</v>
      </c>
      <c r="C83" s="89"/>
      <c r="D83" s="113" t="s">
        <v>1044</v>
      </c>
    </row>
    <row r="84" spans="1:8" ht="39.6">
      <c r="A84" s="87" t="s">
        <v>1081</v>
      </c>
      <c r="B84" s="88" t="s">
        <v>1121</v>
      </c>
      <c r="C84" s="89">
        <v>0</v>
      </c>
      <c r="D84" s="113" t="s">
        <v>1044</v>
      </c>
    </row>
    <row r="85" spans="1:8">
      <c r="A85" s="87">
        <v>56</v>
      </c>
      <c r="B85" s="88" t="s">
        <v>91</v>
      </c>
      <c r="C85" s="89"/>
      <c r="D85" s="113" t="s">
        <v>1044</v>
      </c>
    </row>
    <row r="86" spans="1:8">
      <c r="A86" s="87" t="s">
        <v>1122</v>
      </c>
      <c r="B86" s="88" t="s">
        <v>175</v>
      </c>
      <c r="C86" s="89">
        <v>0</v>
      </c>
      <c r="D86" s="113" t="s">
        <v>1044</v>
      </c>
    </row>
    <row r="87" spans="1:8">
      <c r="A87" s="87" t="s">
        <v>1082</v>
      </c>
      <c r="B87" s="88" t="s">
        <v>1083</v>
      </c>
      <c r="C87" s="89">
        <v>0</v>
      </c>
      <c r="D87" s="113" t="s">
        <v>1044</v>
      </c>
    </row>
    <row r="88" spans="1:8">
      <c r="A88" s="85" t="s">
        <v>1084</v>
      </c>
      <c r="B88" s="90" t="s">
        <v>176</v>
      </c>
      <c r="C88" s="95">
        <v>-67.082614390000003</v>
      </c>
      <c r="D88" s="114" t="s">
        <v>1044</v>
      </c>
    </row>
    <row r="89" spans="1:8">
      <c r="A89" s="85" t="s">
        <v>1085</v>
      </c>
      <c r="B89" s="90" t="s">
        <v>177</v>
      </c>
      <c r="C89" s="95">
        <v>3643.2490054999998</v>
      </c>
      <c r="D89" s="114" t="s">
        <v>1044</v>
      </c>
    </row>
    <row r="90" spans="1:8">
      <c r="A90" s="85" t="s">
        <v>1086</v>
      </c>
      <c r="B90" s="90" t="s">
        <v>178</v>
      </c>
      <c r="C90" s="95">
        <v>30062.044850490001</v>
      </c>
      <c r="D90" s="114" t="s">
        <v>1044</v>
      </c>
    </row>
    <row r="91" spans="1:8" s="92" customFormat="1">
      <c r="A91" s="85" t="s">
        <v>1087</v>
      </c>
      <c r="B91" s="90" t="s">
        <v>1123</v>
      </c>
      <c r="C91" s="91">
        <v>152717.42703492002</v>
      </c>
      <c r="D91" s="114" t="s">
        <v>1044</v>
      </c>
      <c r="H91" s="82"/>
    </row>
    <row r="92" spans="1:8" s="92" customFormat="1">
      <c r="A92" s="603"/>
      <c r="B92" s="900" t="s">
        <v>1124</v>
      </c>
      <c r="C92" s="898"/>
      <c r="D92" s="899"/>
      <c r="H92" s="82"/>
    </row>
    <row r="93" spans="1:8" s="92" customFormat="1">
      <c r="A93" s="87" t="s">
        <v>1088</v>
      </c>
      <c r="B93" s="88" t="s">
        <v>1125</v>
      </c>
      <c r="C93" s="685">
        <v>0.15535883019451699</v>
      </c>
      <c r="D93" s="115" t="s">
        <v>1044</v>
      </c>
      <c r="H93" s="82"/>
    </row>
    <row r="94" spans="1:8" s="92" customFormat="1">
      <c r="A94" s="87" t="s">
        <v>1089</v>
      </c>
      <c r="B94" s="88" t="s">
        <v>295</v>
      </c>
      <c r="C94" s="685">
        <v>0.17299136292390599</v>
      </c>
      <c r="D94" s="115" t="s">
        <v>1044</v>
      </c>
      <c r="H94" s="82"/>
    </row>
    <row r="95" spans="1:8" ht="14.4" customHeight="1">
      <c r="A95" s="87" t="s">
        <v>1090</v>
      </c>
      <c r="B95" s="88" t="s">
        <v>1126</v>
      </c>
      <c r="C95" s="685">
        <v>0.19684750741403401</v>
      </c>
      <c r="D95" s="115" t="s">
        <v>1044</v>
      </c>
    </row>
    <row r="96" spans="1:8">
      <c r="A96" s="87" t="s">
        <v>1091</v>
      </c>
      <c r="B96" s="88" t="s">
        <v>1127</v>
      </c>
      <c r="C96" s="685">
        <v>0.112735</v>
      </c>
      <c r="D96" s="115" t="s">
        <v>1044</v>
      </c>
    </row>
    <row r="97" spans="1:8">
      <c r="A97" s="87" t="s">
        <v>1092</v>
      </c>
      <c r="B97" s="117" t="s">
        <v>1502</v>
      </c>
      <c r="C97" s="685">
        <v>2.499999999998E-2</v>
      </c>
      <c r="D97" s="115" t="s">
        <v>1044</v>
      </c>
    </row>
    <row r="98" spans="1:8">
      <c r="A98" s="87" t="s">
        <v>1093</v>
      </c>
      <c r="B98" s="117" t="s">
        <v>180</v>
      </c>
      <c r="C98" s="685">
        <v>7.0471094102699996E-3</v>
      </c>
      <c r="D98" s="115" t="s">
        <v>1044</v>
      </c>
    </row>
    <row r="99" spans="1:8">
      <c r="A99" s="87" t="s">
        <v>1094</v>
      </c>
      <c r="B99" s="117" t="s">
        <v>181</v>
      </c>
      <c r="C99" s="685">
        <v>1.0000000000005E-2</v>
      </c>
      <c r="D99" s="115" t="s">
        <v>1044</v>
      </c>
    </row>
    <row r="100" spans="1:8" ht="26.4">
      <c r="A100" s="87" t="s">
        <v>182</v>
      </c>
      <c r="B100" s="119" t="s">
        <v>1128</v>
      </c>
      <c r="C100" s="685">
        <v>1.4999999999975E-2</v>
      </c>
      <c r="D100" s="115" t="s">
        <v>1044</v>
      </c>
    </row>
    <row r="101" spans="1:8">
      <c r="A101" s="87" t="s">
        <v>1095</v>
      </c>
      <c r="B101" s="117" t="s">
        <v>1096</v>
      </c>
      <c r="C101" s="686">
        <v>1.0688E-2</v>
      </c>
      <c r="D101" s="115" t="s">
        <v>1044</v>
      </c>
    </row>
    <row r="102" spans="1:8" ht="26.4">
      <c r="A102" s="85" t="s">
        <v>1097</v>
      </c>
      <c r="B102" s="90" t="s">
        <v>1129</v>
      </c>
      <c r="C102" s="687">
        <v>9.7847507414285995E-2</v>
      </c>
      <c r="D102" s="86" t="s">
        <v>1044</v>
      </c>
    </row>
    <row r="103" spans="1:8">
      <c r="A103" s="604"/>
      <c r="B103" s="901" t="s">
        <v>1130</v>
      </c>
      <c r="C103" s="901"/>
      <c r="D103" s="902"/>
    </row>
    <row r="104" spans="1:8">
      <c r="A104" s="87">
        <v>69</v>
      </c>
      <c r="B104" s="120" t="s">
        <v>91</v>
      </c>
      <c r="C104" s="685"/>
      <c r="D104" s="86" t="s">
        <v>1044</v>
      </c>
    </row>
    <row r="105" spans="1:8">
      <c r="A105" s="87">
        <v>70</v>
      </c>
      <c r="B105" s="120" t="s">
        <v>91</v>
      </c>
      <c r="C105" s="685"/>
      <c r="D105" s="86" t="s">
        <v>1044</v>
      </c>
    </row>
    <row r="106" spans="1:8">
      <c r="A106" s="87">
        <v>71</v>
      </c>
      <c r="B106" s="120" t="s">
        <v>91</v>
      </c>
      <c r="C106" s="685"/>
      <c r="D106" s="86" t="s">
        <v>1044</v>
      </c>
    </row>
    <row r="107" spans="1:8">
      <c r="A107" s="118"/>
      <c r="B107" s="898" t="s">
        <v>183</v>
      </c>
      <c r="C107" s="898"/>
      <c r="D107" s="899"/>
    </row>
    <row r="108" spans="1:8" ht="39.6">
      <c r="A108" s="87" t="s">
        <v>1098</v>
      </c>
      <c r="B108" s="88" t="s">
        <v>1131</v>
      </c>
      <c r="C108" s="89">
        <v>394.40717651</v>
      </c>
      <c r="D108" s="113" t="s">
        <v>1044</v>
      </c>
    </row>
    <row r="109" spans="1:8" s="92" customFormat="1" ht="39.6">
      <c r="A109" s="87" t="s">
        <v>1099</v>
      </c>
      <c r="B109" s="88" t="s">
        <v>1132</v>
      </c>
      <c r="C109" s="89">
        <v>272.84628196</v>
      </c>
      <c r="D109" s="113" t="s">
        <v>1044</v>
      </c>
      <c r="H109" s="82"/>
    </row>
    <row r="110" spans="1:8" s="92" customFormat="1">
      <c r="A110" s="87">
        <v>74</v>
      </c>
      <c r="B110" s="88" t="s">
        <v>91</v>
      </c>
      <c r="C110" s="89"/>
      <c r="D110" s="113" t="s">
        <v>1044</v>
      </c>
      <c r="H110" s="82"/>
    </row>
    <row r="111" spans="1:8" ht="28.8" customHeight="1">
      <c r="A111" s="87" t="s">
        <v>1100</v>
      </c>
      <c r="B111" s="96" t="s">
        <v>1133</v>
      </c>
      <c r="C111" s="89">
        <v>364.67179356000003</v>
      </c>
      <c r="D111" s="113" t="s">
        <v>1044</v>
      </c>
    </row>
    <row r="112" spans="1:8">
      <c r="A112" s="118"/>
      <c r="B112" s="898" t="s">
        <v>184</v>
      </c>
      <c r="C112" s="898"/>
      <c r="D112" s="899"/>
    </row>
    <row r="113" spans="1:6" ht="26.4">
      <c r="A113" s="87" t="s">
        <v>1101</v>
      </c>
      <c r="B113" s="88" t="s">
        <v>185</v>
      </c>
      <c r="C113" s="89">
        <v>0</v>
      </c>
      <c r="D113" s="113" t="s">
        <v>1044</v>
      </c>
    </row>
    <row r="114" spans="1:6">
      <c r="A114" s="87" t="s">
        <v>1102</v>
      </c>
      <c r="B114" s="88" t="s">
        <v>186</v>
      </c>
      <c r="C114" s="89">
        <v>0</v>
      </c>
      <c r="D114" s="113" t="s">
        <v>1044</v>
      </c>
      <c r="F114" s="97"/>
    </row>
    <row r="115" spans="1:6" ht="26.4">
      <c r="A115" s="87" t="s">
        <v>1103</v>
      </c>
      <c r="B115" s="88" t="s">
        <v>187</v>
      </c>
      <c r="C115" s="89">
        <v>157.96717143000001</v>
      </c>
      <c r="D115" s="113" t="s">
        <v>1044</v>
      </c>
    </row>
    <row r="116" spans="1:6">
      <c r="A116" s="87" t="s">
        <v>1104</v>
      </c>
      <c r="B116" s="88" t="s">
        <v>188</v>
      </c>
      <c r="C116" s="89">
        <v>612.54425557001991</v>
      </c>
      <c r="D116" s="113" t="s">
        <v>1044</v>
      </c>
    </row>
    <row r="117" spans="1:6">
      <c r="A117" s="603"/>
      <c r="B117" s="900" t="s">
        <v>189</v>
      </c>
      <c r="C117" s="898"/>
      <c r="D117" s="899"/>
    </row>
    <row r="118" spans="1:6">
      <c r="A118" s="87" t="s">
        <v>1105</v>
      </c>
      <c r="B118" s="88" t="s">
        <v>190</v>
      </c>
      <c r="C118" s="688">
        <v>0</v>
      </c>
      <c r="D118" s="115" t="s">
        <v>1044</v>
      </c>
    </row>
    <row r="119" spans="1:6">
      <c r="A119" s="87" t="s">
        <v>1106</v>
      </c>
      <c r="B119" s="88" t="s">
        <v>191</v>
      </c>
      <c r="C119" s="93">
        <v>0</v>
      </c>
      <c r="D119" s="115" t="s">
        <v>1044</v>
      </c>
    </row>
    <row r="120" spans="1:6" ht="14.4" customHeight="1">
      <c r="A120" s="87" t="s">
        <v>1107</v>
      </c>
      <c r="B120" s="88" t="s">
        <v>192</v>
      </c>
      <c r="C120" s="688">
        <v>0</v>
      </c>
      <c r="D120" s="115" t="s">
        <v>1044</v>
      </c>
    </row>
    <row r="121" spans="1:6">
      <c r="A121" s="87" t="s">
        <v>1108</v>
      </c>
      <c r="B121" s="88" t="s">
        <v>193</v>
      </c>
      <c r="C121" s="93">
        <v>0</v>
      </c>
      <c r="D121" s="115" t="s">
        <v>1044</v>
      </c>
    </row>
    <row r="122" spans="1:6">
      <c r="A122" s="87" t="s">
        <v>1109</v>
      </c>
      <c r="B122" s="88" t="s">
        <v>194</v>
      </c>
      <c r="C122" s="688">
        <v>0</v>
      </c>
      <c r="D122" s="115" t="s">
        <v>1044</v>
      </c>
    </row>
    <row r="123" spans="1:6">
      <c r="A123" s="87" t="s">
        <v>1110</v>
      </c>
      <c r="B123" s="88" t="s">
        <v>195</v>
      </c>
      <c r="C123" s="93">
        <v>0</v>
      </c>
      <c r="D123" s="115" t="s">
        <v>1044</v>
      </c>
    </row>
    <row r="125" spans="1:6">
      <c r="A125" s="92" t="s">
        <v>1111</v>
      </c>
    </row>
    <row r="126" spans="1:6" ht="27.6" customHeight="1">
      <c r="A126" s="82" t="s">
        <v>57</v>
      </c>
      <c r="B126" s="82" t="s">
        <v>1752</v>
      </c>
    </row>
    <row r="127" spans="1:6" ht="27.6" customHeight="1">
      <c r="A127" s="82" t="s">
        <v>56</v>
      </c>
      <c r="B127" s="82" t="s">
        <v>1753</v>
      </c>
    </row>
    <row r="128" spans="1:6" ht="27.6" customHeight="1">
      <c r="A128" s="82" t="s">
        <v>59</v>
      </c>
      <c r="B128" s="82" t="s">
        <v>1754</v>
      </c>
    </row>
    <row r="129" spans="1:2" ht="27.6" customHeight="1">
      <c r="A129" s="82" t="s">
        <v>60</v>
      </c>
      <c r="B129" s="82" t="s">
        <v>1755</v>
      </c>
    </row>
    <row r="130" spans="1:2" ht="27.6" customHeight="1">
      <c r="A130" s="82" t="s">
        <v>109</v>
      </c>
      <c r="B130" s="82" t="s">
        <v>1756</v>
      </c>
    </row>
    <row r="131" spans="1:2" ht="27.6" customHeight="1">
      <c r="A131" s="82" t="s">
        <v>197</v>
      </c>
      <c r="B131" s="82" t="s">
        <v>1757</v>
      </c>
    </row>
    <row r="132" spans="1:2" ht="27.6" customHeight="1">
      <c r="A132" s="82" t="s">
        <v>198</v>
      </c>
      <c r="B132" s="82" t="s">
        <v>1758</v>
      </c>
    </row>
  </sheetData>
  <mergeCells count="11">
    <mergeCell ref="B8:D8"/>
    <mergeCell ref="B18:D18"/>
    <mergeCell ref="B117:D117"/>
    <mergeCell ref="B112:D112"/>
    <mergeCell ref="B107:D107"/>
    <mergeCell ref="B103:D103"/>
    <mergeCell ref="B92:D92"/>
    <mergeCell ref="B79:D79"/>
    <mergeCell ref="B70:D70"/>
    <mergeCell ref="B59:D59"/>
    <mergeCell ref="B49:D49"/>
  </mergeCells>
  <hyperlinks>
    <hyperlink ref="A1" location="Index!B5" display="&lt;- back" xr:uid="{687A4A48-536E-424A-97D7-C48785BF46A1}"/>
  </hyperlinks>
  <pageMargins left="0.7" right="0.7" top="0.75" bottom="0.75" header="0.3" footer="0.3"/>
  <pageSetup paperSize="9" scale="3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9BB88C-7DE0-44BB-9282-CDAB3113A469}">
  <sheetPr>
    <pageSetUpPr fitToPage="1"/>
  </sheetPr>
  <dimension ref="A1:I84"/>
  <sheetViews>
    <sheetView showGridLines="0" showRuler="0" topLeftCell="A54" zoomScale="80" zoomScaleNormal="80" zoomScaleSheetLayoutView="100" zoomScalePageLayoutView="90" workbookViewId="0"/>
  </sheetViews>
  <sheetFormatPr defaultColWidth="9" defaultRowHeight="13.2"/>
  <cols>
    <col min="1" max="1" width="6.77734375" style="98" customWidth="1"/>
    <col min="2" max="2" width="83.6640625" style="98" customWidth="1"/>
    <col min="3" max="4" width="27.5546875" style="98" customWidth="1"/>
    <col min="5" max="5" width="20.44140625" style="98" customWidth="1"/>
    <col min="6" max="16384" width="9" style="98"/>
  </cols>
  <sheetData>
    <row r="1" spans="1:9">
      <c r="A1" s="38" t="s">
        <v>991</v>
      </c>
    </row>
    <row r="2" spans="1:9">
      <c r="B2" s="99"/>
    </row>
    <row r="3" spans="1:9" s="101" customFormat="1" ht="24" customHeight="1">
      <c r="A3" s="83" t="s">
        <v>1112</v>
      </c>
      <c r="B3" s="52"/>
      <c r="C3" s="52"/>
      <c r="D3" s="52"/>
      <c r="E3" s="52"/>
      <c r="F3" s="100"/>
    </row>
    <row r="4" spans="1:9" s="101" customFormat="1" ht="17.399999999999999" customHeight="1">
      <c r="A4" s="83"/>
      <c r="B4" s="52"/>
      <c r="C4" s="52"/>
      <c r="D4" s="52"/>
      <c r="E4" s="52"/>
      <c r="F4" s="100"/>
    </row>
    <row r="5" spans="1:9" ht="14.4">
      <c r="E5" s="102" t="s">
        <v>993</v>
      </c>
    </row>
    <row r="6" spans="1:9" ht="14.4">
      <c r="C6" s="122" t="s">
        <v>58</v>
      </c>
      <c r="D6" s="122" t="s">
        <v>57</v>
      </c>
      <c r="E6" s="123" t="s">
        <v>56</v>
      </c>
    </row>
    <row r="7" spans="1:9" ht="40.200000000000003" customHeight="1">
      <c r="B7" s="103"/>
      <c r="C7" s="104" t="s">
        <v>731</v>
      </c>
      <c r="D7" s="104" t="s">
        <v>732</v>
      </c>
      <c r="E7" s="104" t="s">
        <v>733</v>
      </c>
    </row>
    <row r="8" spans="1:9" ht="18" customHeight="1">
      <c r="A8" s="105"/>
      <c r="B8" s="106"/>
      <c r="C8" s="107">
        <f>'Ref Date'!C2</f>
        <v>45473</v>
      </c>
      <c r="D8" s="107">
        <f>C8</f>
        <v>45473</v>
      </c>
      <c r="E8" s="104" t="s">
        <v>1044</v>
      </c>
    </row>
    <row r="9" spans="1:9" ht="30" customHeight="1">
      <c r="A9" s="605"/>
      <c r="B9" s="903" t="s">
        <v>1113</v>
      </c>
      <c r="C9" s="903"/>
      <c r="D9" s="903"/>
      <c r="E9" s="904"/>
    </row>
    <row r="10" spans="1:9">
      <c r="A10" s="122">
        <v>1</v>
      </c>
      <c r="B10" s="108" t="s">
        <v>1759</v>
      </c>
      <c r="C10" s="108">
        <v>26231.353473000003</v>
      </c>
      <c r="D10" s="108">
        <v>26209.980053310002</v>
      </c>
      <c r="E10" s="109" t="s">
        <v>1044</v>
      </c>
    </row>
    <row r="11" spans="1:9">
      <c r="A11" s="122">
        <v>2</v>
      </c>
      <c r="B11" s="108" t="s">
        <v>1760</v>
      </c>
      <c r="C11" s="108">
        <v>2970.132087</v>
      </c>
      <c r="D11" s="108">
        <v>2970.0777561899999</v>
      </c>
      <c r="E11" s="109" t="s">
        <v>1044</v>
      </c>
    </row>
    <row r="12" spans="1:9">
      <c r="A12" s="122">
        <v>3</v>
      </c>
      <c r="B12" s="108" t="s">
        <v>1761</v>
      </c>
      <c r="C12" s="108">
        <v>20932.683384</v>
      </c>
      <c r="D12" s="108">
        <v>20932.683093509997</v>
      </c>
      <c r="E12" s="109" t="s">
        <v>1044</v>
      </c>
    </row>
    <row r="13" spans="1:9">
      <c r="A13" s="122">
        <v>4</v>
      </c>
      <c r="B13" s="108" t="s">
        <v>1762</v>
      </c>
      <c r="C13" s="108">
        <v>2328.5380019999998</v>
      </c>
      <c r="D13" s="108">
        <v>2307.2192036099996</v>
      </c>
      <c r="E13" s="109" t="s">
        <v>1044</v>
      </c>
    </row>
    <row r="14" spans="1:9" ht="14.4">
      <c r="A14" s="122">
        <v>5</v>
      </c>
      <c r="B14" s="108" t="s">
        <v>1763</v>
      </c>
      <c r="C14" s="108">
        <v>7525.2229379999999</v>
      </c>
      <c r="D14" s="108">
        <v>7525.2229406599999</v>
      </c>
      <c r="E14" s="109" t="s">
        <v>1044</v>
      </c>
      <c r="I14" s="110"/>
    </row>
    <row r="15" spans="1:9">
      <c r="A15" s="122">
        <v>6</v>
      </c>
      <c r="B15" s="108" t="s">
        <v>1764</v>
      </c>
      <c r="C15" s="108">
        <v>1047.6041150000001</v>
      </c>
      <c r="D15" s="108">
        <v>1047.60411894</v>
      </c>
      <c r="E15" s="109" t="s">
        <v>1044</v>
      </c>
    </row>
    <row r="16" spans="1:9">
      <c r="A16" s="122">
        <v>7</v>
      </c>
      <c r="B16" s="108" t="s">
        <v>1765</v>
      </c>
      <c r="C16" s="108">
        <v>6477.6188229999998</v>
      </c>
      <c r="D16" s="108">
        <v>6477.6188217200006</v>
      </c>
      <c r="E16" s="109" t="s">
        <v>1044</v>
      </c>
    </row>
    <row r="17" spans="1:5">
      <c r="A17" s="122">
        <v>8</v>
      </c>
      <c r="B17" s="108" t="s">
        <v>1766</v>
      </c>
      <c r="C17" s="108">
        <v>100.35902499999999</v>
      </c>
      <c r="D17" s="108">
        <v>100.35902504000001</v>
      </c>
      <c r="E17" s="109" t="s">
        <v>1044</v>
      </c>
    </row>
    <row r="18" spans="1:5">
      <c r="A18" s="122">
        <v>9</v>
      </c>
      <c r="B18" s="108" t="s">
        <v>1767</v>
      </c>
      <c r="C18" s="108">
        <v>3028.7596400000002</v>
      </c>
      <c r="D18" s="108">
        <v>2734.2305006399997</v>
      </c>
      <c r="E18" s="109" t="s">
        <v>1044</v>
      </c>
    </row>
    <row r="19" spans="1:5">
      <c r="A19" s="122">
        <v>10</v>
      </c>
      <c r="B19" s="108" t="s">
        <v>1768</v>
      </c>
      <c r="C19" s="108">
        <v>488.215892</v>
      </c>
      <c r="D19" s="108">
        <v>367.44663145999999</v>
      </c>
      <c r="E19" s="109" t="s">
        <v>1044</v>
      </c>
    </row>
    <row r="20" spans="1:5">
      <c r="A20" s="122">
        <v>11</v>
      </c>
      <c r="B20" s="108" t="s">
        <v>1769</v>
      </c>
      <c r="C20" s="108">
        <v>1458.0566650000001</v>
      </c>
      <c r="D20" s="108">
        <v>1284.6910650700001</v>
      </c>
      <c r="E20" s="109" t="s">
        <v>1044</v>
      </c>
    </row>
    <row r="21" spans="1:5">
      <c r="A21" s="122">
        <v>12</v>
      </c>
      <c r="B21" s="108" t="s">
        <v>1770</v>
      </c>
      <c r="C21" s="108">
        <v>1082.4870830000002</v>
      </c>
      <c r="D21" s="108">
        <v>1082.0928041099999</v>
      </c>
      <c r="E21" s="109" t="s">
        <v>1044</v>
      </c>
    </row>
    <row r="22" spans="1:5">
      <c r="A22" s="122">
        <v>13</v>
      </c>
      <c r="B22" s="108" t="s">
        <v>1771</v>
      </c>
      <c r="C22" s="108">
        <v>8723.7544690000013</v>
      </c>
      <c r="D22" s="108">
        <v>8723.7544700199996</v>
      </c>
      <c r="E22" s="109" t="s">
        <v>1044</v>
      </c>
    </row>
    <row r="23" spans="1:5">
      <c r="A23" s="122">
        <v>14</v>
      </c>
      <c r="B23" s="108" t="s">
        <v>1766</v>
      </c>
      <c r="C23" s="108">
        <v>103.609275</v>
      </c>
      <c r="D23" s="108">
        <v>103.6092744</v>
      </c>
      <c r="E23" s="109" t="s">
        <v>1044</v>
      </c>
    </row>
    <row r="24" spans="1:5">
      <c r="A24" s="122">
        <v>15</v>
      </c>
      <c r="B24" s="108" t="s">
        <v>1768</v>
      </c>
      <c r="C24" s="108">
        <v>98.596992</v>
      </c>
      <c r="D24" s="108">
        <v>98.596991279999997</v>
      </c>
      <c r="E24" s="109" t="s">
        <v>1044</v>
      </c>
    </row>
    <row r="25" spans="1:5">
      <c r="A25" s="122">
        <v>16</v>
      </c>
      <c r="B25" s="108" t="s">
        <v>1769</v>
      </c>
      <c r="C25" s="108">
        <v>8625.1574770000007</v>
      </c>
      <c r="D25" s="108">
        <v>8625.1574787399986</v>
      </c>
      <c r="E25" s="109" t="s">
        <v>1044</v>
      </c>
    </row>
    <row r="26" spans="1:5">
      <c r="A26" s="122">
        <v>17</v>
      </c>
      <c r="B26" s="108" t="s">
        <v>1772</v>
      </c>
      <c r="C26" s="108">
        <v>283403.004434</v>
      </c>
      <c r="D26" s="108">
        <v>283530.07936092</v>
      </c>
      <c r="E26" s="109" t="s">
        <v>1044</v>
      </c>
    </row>
    <row r="27" spans="1:5">
      <c r="A27" s="122">
        <v>18</v>
      </c>
      <c r="B27" s="108" t="s">
        <v>1766</v>
      </c>
      <c r="C27" s="108">
        <v>2591.442051</v>
      </c>
      <c r="D27" s="108">
        <v>2591.4420521000002</v>
      </c>
      <c r="E27" s="109" t="s">
        <v>1044</v>
      </c>
    </row>
    <row r="28" spans="1:5">
      <c r="A28" s="122">
        <v>19</v>
      </c>
      <c r="B28" s="108" t="s">
        <v>1769</v>
      </c>
      <c r="C28" s="108">
        <v>45966.189969999999</v>
      </c>
      <c r="D28" s="108">
        <v>45965.660312679996</v>
      </c>
      <c r="E28" s="109" t="s">
        <v>1044</v>
      </c>
    </row>
    <row r="29" spans="1:5">
      <c r="A29" s="122">
        <v>20</v>
      </c>
      <c r="B29" s="108" t="s">
        <v>1773</v>
      </c>
      <c r="C29" s="108">
        <v>34966.140115000002</v>
      </c>
      <c r="D29" s="108">
        <v>34963.432101669998</v>
      </c>
      <c r="E29" s="109" t="s">
        <v>1044</v>
      </c>
    </row>
    <row r="30" spans="1:5">
      <c r="A30" s="122">
        <v>21</v>
      </c>
      <c r="B30" s="108" t="s">
        <v>1770</v>
      </c>
      <c r="C30" s="108">
        <v>202470.67434900001</v>
      </c>
      <c r="D30" s="108">
        <v>202600.98694657002</v>
      </c>
      <c r="E30" s="109" t="s">
        <v>1044</v>
      </c>
    </row>
    <row r="31" spans="1:5">
      <c r="A31" s="122">
        <v>22</v>
      </c>
      <c r="B31" s="108" t="s">
        <v>1774</v>
      </c>
      <c r="C31" s="108">
        <v>5197.7661179999996</v>
      </c>
      <c r="D31" s="108">
        <v>5209.2700744800004</v>
      </c>
      <c r="E31" s="109" t="s">
        <v>1044</v>
      </c>
    </row>
    <row r="32" spans="1:5">
      <c r="A32" s="122">
        <v>23</v>
      </c>
      <c r="B32" s="108" t="s">
        <v>1775</v>
      </c>
      <c r="C32" s="108">
        <v>168.01307299999999</v>
      </c>
      <c r="D32" s="108">
        <v>168.01307428000001</v>
      </c>
      <c r="E32" s="109" t="s">
        <v>1044</v>
      </c>
    </row>
    <row r="33" spans="1:5">
      <c r="A33" s="122">
        <v>24</v>
      </c>
      <c r="B33" s="108" t="s">
        <v>1776</v>
      </c>
      <c r="C33" s="108">
        <v>-25.991133000000001</v>
      </c>
      <c r="D33" s="108">
        <v>-25.99113191</v>
      </c>
      <c r="E33" s="109" t="s">
        <v>1044</v>
      </c>
    </row>
    <row r="34" spans="1:5">
      <c r="A34" s="122">
        <v>25</v>
      </c>
      <c r="B34" s="108" t="s">
        <v>1777</v>
      </c>
      <c r="C34" s="108">
        <v>2657.6425819999999</v>
      </c>
      <c r="D34" s="108">
        <v>2620.4279406200003</v>
      </c>
      <c r="E34" s="109" t="s">
        <v>1044</v>
      </c>
    </row>
    <row r="35" spans="1:5">
      <c r="A35" s="122">
        <v>26</v>
      </c>
      <c r="B35" s="108" t="s">
        <v>1778</v>
      </c>
      <c r="C35" s="108">
        <v>1543.8727490000001</v>
      </c>
      <c r="D35" s="108">
        <v>1382.8902359400001</v>
      </c>
      <c r="E35" s="109" t="s">
        <v>1044</v>
      </c>
    </row>
    <row r="36" spans="1:5">
      <c r="A36" s="122">
        <v>27</v>
      </c>
      <c r="B36" s="108" t="s">
        <v>1779</v>
      </c>
      <c r="C36" s="108">
        <v>1281.6612169999999</v>
      </c>
      <c r="D36" s="108">
        <v>1277.7902119600001</v>
      </c>
      <c r="E36" s="109" t="s">
        <v>60</v>
      </c>
    </row>
    <row r="37" spans="1:5">
      <c r="A37" s="122">
        <v>28</v>
      </c>
      <c r="B37" s="108" t="s">
        <v>1780</v>
      </c>
      <c r="C37" s="108">
        <v>272.97529700000001</v>
      </c>
      <c r="D37" s="108">
        <v>737.76352966000002</v>
      </c>
      <c r="E37" s="109" t="s">
        <v>1044</v>
      </c>
    </row>
    <row r="38" spans="1:5">
      <c r="A38" s="122">
        <v>29</v>
      </c>
      <c r="B38" s="108" t="s">
        <v>1781</v>
      </c>
      <c r="C38" s="108">
        <v>64.370601000000008</v>
      </c>
      <c r="D38" s="108">
        <v>62.743655259999997</v>
      </c>
      <c r="E38" s="109" t="s">
        <v>1044</v>
      </c>
    </row>
    <row r="39" spans="1:5">
      <c r="A39" s="122">
        <v>30</v>
      </c>
      <c r="B39" s="108" t="s">
        <v>1782</v>
      </c>
      <c r="C39" s="108">
        <v>398.88284999999996</v>
      </c>
      <c r="D39" s="108">
        <v>377.99878655999999</v>
      </c>
      <c r="E39" s="109" t="s">
        <v>1044</v>
      </c>
    </row>
    <row r="40" spans="1:5">
      <c r="A40" s="122">
        <v>31</v>
      </c>
      <c r="B40" s="108" t="s">
        <v>1783</v>
      </c>
      <c r="C40" s="108">
        <v>93.750389999999996</v>
      </c>
      <c r="D40" s="108">
        <v>85.17104046</v>
      </c>
      <c r="E40" s="109" t="s">
        <v>107</v>
      </c>
    </row>
    <row r="41" spans="1:5">
      <c r="A41" s="122">
        <v>32</v>
      </c>
      <c r="B41" s="108" t="s">
        <v>1784</v>
      </c>
      <c r="C41" s="108">
        <v>25.067774</v>
      </c>
      <c r="D41" s="108">
        <v>23.46851749</v>
      </c>
      <c r="E41" s="109" t="s">
        <v>1044</v>
      </c>
    </row>
    <row r="42" spans="1:5">
      <c r="A42" s="122">
        <v>33</v>
      </c>
      <c r="B42" s="108" t="s">
        <v>1785</v>
      </c>
      <c r="C42" s="108">
        <v>2525.1050260000002</v>
      </c>
      <c r="D42" s="108">
        <v>2524.92969081</v>
      </c>
      <c r="E42" s="109" t="s">
        <v>1044</v>
      </c>
    </row>
    <row r="43" spans="1:5">
      <c r="A43" s="122">
        <v>34</v>
      </c>
      <c r="B43" s="108" t="s">
        <v>1786</v>
      </c>
      <c r="C43" s="108">
        <v>1119.9286280000001</v>
      </c>
      <c r="D43" s="108">
        <v>1030.4261794700001</v>
      </c>
      <c r="E43" s="109" t="s">
        <v>1044</v>
      </c>
    </row>
    <row r="44" spans="1:5">
      <c r="A44" s="773">
        <v>35</v>
      </c>
      <c r="B44" s="111" t="s">
        <v>1787</v>
      </c>
      <c r="C44" s="111">
        <v>344141.38973599998</v>
      </c>
      <c r="D44" s="111">
        <v>344112.99809016997</v>
      </c>
      <c r="E44" s="104" t="s">
        <v>1044</v>
      </c>
    </row>
    <row r="45" spans="1:5">
      <c r="A45" s="607"/>
      <c r="B45" s="608"/>
      <c r="C45" s="609" t="s">
        <v>1044</v>
      </c>
      <c r="D45" s="609" t="s">
        <v>1044</v>
      </c>
      <c r="E45" s="610" t="s">
        <v>1044</v>
      </c>
    </row>
    <row r="46" spans="1:5" ht="30" customHeight="1">
      <c r="A46" s="606"/>
      <c r="B46" s="905" t="s">
        <v>1114</v>
      </c>
      <c r="C46" s="905"/>
      <c r="D46" s="905"/>
      <c r="E46" s="906"/>
    </row>
    <row r="47" spans="1:5">
      <c r="A47" s="122">
        <v>1</v>
      </c>
      <c r="B47" s="108" t="s">
        <v>1788</v>
      </c>
      <c r="C47" s="108">
        <v>2003.2924459999999</v>
      </c>
      <c r="D47" s="108">
        <v>2003.2923619699998</v>
      </c>
      <c r="E47" s="109" t="s">
        <v>1044</v>
      </c>
    </row>
    <row r="48" spans="1:5">
      <c r="A48" s="122">
        <v>2</v>
      </c>
      <c r="B48" s="108" t="s">
        <v>1764</v>
      </c>
      <c r="C48" s="108">
        <v>1210.733457</v>
      </c>
      <c r="D48" s="108">
        <v>1210.7333730700002</v>
      </c>
      <c r="E48" s="109" t="s">
        <v>1044</v>
      </c>
    </row>
    <row r="49" spans="1:5">
      <c r="A49" s="122">
        <v>3</v>
      </c>
      <c r="B49" s="108" t="s">
        <v>1789</v>
      </c>
      <c r="C49" s="108">
        <v>792.558989</v>
      </c>
      <c r="D49" s="108">
        <v>792.55898890000003</v>
      </c>
      <c r="E49" s="109" t="s">
        <v>1044</v>
      </c>
    </row>
    <row r="50" spans="1:5">
      <c r="A50" s="122">
        <v>4</v>
      </c>
      <c r="B50" s="108" t="s">
        <v>1790</v>
      </c>
      <c r="C50" s="108">
        <v>10560.862139000001</v>
      </c>
      <c r="D50" s="108">
        <v>10428.07700718</v>
      </c>
      <c r="E50" s="109" t="s">
        <v>1044</v>
      </c>
    </row>
    <row r="51" spans="1:5">
      <c r="A51" s="122">
        <v>5</v>
      </c>
      <c r="B51" s="108" t="s">
        <v>1791</v>
      </c>
      <c r="C51" s="108">
        <v>107.308705</v>
      </c>
      <c r="D51" s="108">
        <v>107.30870539</v>
      </c>
      <c r="E51" s="109" t="s">
        <v>1044</v>
      </c>
    </row>
    <row r="52" spans="1:5">
      <c r="A52" s="122">
        <v>6</v>
      </c>
      <c r="B52" s="108" t="s">
        <v>1792</v>
      </c>
      <c r="C52" s="108">
        <v>10320.768302999999</v>
      </c>
      <c r="D52" s="108">
        <v>10320.768301790002</v>
      </c>
      <c r="E52" s="109" t="s">
        <v>1044</v>
      </c>
    </row>
    <row r="53" spans="1:5">
      <c r="A53" s="122">
        <v>7</v>
      </c>
      <c r="B53" s="108" t="s">
        <v>1793</v>
      </c>
      <c r="C53" s="108">
        <v>2036.732845</v>
      </c>
      <c r="D53" s="108">
        <v>2036.73284481</v>
      </c>
      <c r="E53" s="109" t="s">
        <v>1794</v>
      </c>
    </row>
    <row r="54" spans="1:5">
      <c r="A54" s="122">
        <v>8</v>
      </c>
      <c r="B54" s="108" t="s">
        <v>1795</v>
      </c>
      <c r="C54" s="108">
        <v>132.78513100000001</v>
      </c>
      <c r="D54" s="108">
        <v>0</v>
      </c>
      <c r="E54" s="109" t="s">
        <v>1044</v>
      </c>
    </row>
    <row r="55" spans="1:5">
      <c r="A55" s="122">
        <v>9</v>
      </c>
      <c r="B55" s="108" t="s">
        <v>1796</v>
      </c>
      <c r="C55" s="108">
        <v>297005.76545999997</v>
      </c>
      <c r="D55" s="108">
        <v>297306.93540413998</v>
      </c>
      <c r="E55" s="109" t="s">
        <v>1044</v>
      </c>
    </row>
    <row r="56" spans="1:5">
      <c r="A56" s="122">
        <v>10</v>
      </c>
      <c r="B56" s="108" t="s">
        <v>1797</v>
      </c>
      <c r="C56" s="108">
        <v>17483.901934000001</v>
      </c>
      <c r="D56" s="108">
        <v>17579.307844139999</v>
      </c>
      <c r="E56" s="109" t="s">
        <v>1044</v>
      </c>
    </row>
    <row r="57" spans="1:5">
      <c r="A57" s="122">
        <v>11</v>
      </c>
      <c r="B57" s="108" t="s">
        <v>1791</v>
      </c>
      <c r="C57" s="108">
        <v>240130.29908000003</v>
      </c>
      <c r="D57" s="108">
        <v>240340.87549343999</v>
      </c>
      <c r="E57" s="109" t="s">
        <v>1044</v>
      </c>
    </row>
    <row r="58" spans="1:5">
      <c r="A58" s="122">
        <v>12</v>
      </c>
      <c r="B58" s="108" t="s">
        <v>1792</v>
      </c>
      <c r="C58" s="108">
        <v>37596.346996</v>
      </c>
      <c r="D58" s="108">
        <v>37597.560367760001</v>
      </c>
      <c r="E58" s="109" t="s">
        <v>1044</v>
      </c>
    </row>
    <row r="59" spans="1:5">
      <c r="A59" s="122">
        <v>13</v>
      </c>
      <c r="B59" s="108" t="s">
        <v>1793</v>
      </c>
      <c r="C59" s="108">
        <v>2596.4100509999998</v>
      </c>
      <c r="D59" s="108">
        <v>2596.4100512700002</v>
      </c>
      <c r="E59" s="109" t="s">
        <v>1798</v>
      </c>
    </row>
    <row r="60" spans="1:5">
      <c r="A60" s="122">
        <v>14</v>
      </c>
      <c r="B60" s="108" t="s">
        <v>1795</v>
      </c>
      <c r="C60" s="108">
        <v>1795.2174499999999</v>
      </c>
      <c r="D60" s="108">
        <v>1789.1916987999998</v>
      </c>
      <c r="E60" s="109" t="s">
        <v>1044</v>
      </c>
    </row>
    <row r="61" spans="1:5">
      <c r="A61" s="122">
        <v>15</v>
      </c>
      <c r="B61" s="108" t="s">
        <v>1799</v>
      </c>
      <c r="C61" s="108">
        <v>690.60801800000002</v>
      </c>
      <c r="D61" s="108">
        <v>697.99698891999992</v>
      </c>
      <c r="E61" s="109" t="s">
        <v>1044</v>
      </c>
    </row>
    <row r="62" spans="1:5">
      <c r="A62" s="122">
        <v>16</v>
      </c>
      <c r="B62" s="108" t="s">
        <v>1775</v>
      </c>
      <c r="C62" s="108">
        <v>221.31287799999998</v>
      </c>
      <c r="D62" s="108">
        <v>221.31288386</v>
      </c>
      <c r="E62" s="109" t="s">
        <v>1044</v>
      </c>
    </row>
    <row r="63" spans="1:5">
      <c r="A63" s="122">
        <v>17</v>
      </c>
      <c r="B63" s="108" t="s">
        <v>1800</v>
      </c>
      <c r="C63" s="108">
        <v>1595.049481</v>
      </c>
      <c r="D63" s="108">
        <v>1592.5718803699999</v>
      </c>
      <c r="E63" s="109" t="s">
        <v>1044</v>
      </c>
    </row>
    <row r="64" spans="1:5">
      <c r="A64" s="122">
        <v>18</v>
      </c>
      <c r="B64" s="108" t="s">
        <v>1801</v>
      </c>
      <c r="C64" s="108">
        <v>292.355639</v>
      </c>
      <c r="D64" s="108">
        <v>282.34276376999998</v>
      </c>
      <c r="E64" s="109" t="s">
        <v>1044</v>
      </c>
    </row>
    <row r="65" spans="1:5">
      <c r="A65" s="122">
        <v>19</v>
      </c>
      <c r="B65" s="108" t="s">
        <v>1802</v>
      </c>
      <c r="C65" s="108">
        <v>22.982109000000001</v>
      </c>
      <c r="D65" s="108">
        <v>10.200595660000001</v>
      </c>
      <c r="E65" s="109" t="s">
        <v>1044</v>
      </c>
    </row>
    <row r="66" spans="1:5">
      <c r="A66" s="122">
        <v>20</v>
      </c>
      <c r="B66" s="108" t="s">
        <v>1803</v>
      </c>
      <c r="C66" s="108">
        <v>0</v>
      </c>
      <c r="D66" s="108">
        <v>0</v>
      </c>
      <c r="E66" s="109" t="s">
        <v>1044</v>
      </c>
    </row>
    <row r="67" spans="1:5">
      <c r="A67" s="122">
        <v>21</v>
      </c>
      <c r="B67" s="108" t="s">
        <v>1804</v>
      </c>
      <c r="C67" s="108">
        <v>2776.488844</v>
      </c>
      <c r="D67" s="108">
        <v>2672.2375720499995</v>
      </c>
      <c r="E67" s="109" t="s">
        <v>1044</v>
      </c>
    </row>
    <row r="68" spans="1:5">
      <c r="A68" s="773">
        <v>22</v>
      </c>
      <c r="B68" s="111" t="s">
        <v>1805</v>
      </c>
      <c r="C68" s="111">
        <v>315168.71701399999</v>
      </c>
      <c r="D68" s="111">
        <v>315214.96745792002</v>
      </c>
      <c r="E68" s="104" t="s">
        <v>1044</v>
      </c>
    </row>
    <row r="69" spans="1:5">
      <c r="A69" s="607"/>
      <c r="B69" s="608"/>
      <c r="C69" s="609" t="s">
        <v>1044</v>
      </c>
      <c r="D69" s="609" t="s">
        <v>1044</v>
      </c>
      <c r="E69" s="610" t="s">
        <v>1044</v>
      </c>
    </row>
    <row r="70" spans="1:5" ht="30" customHeight="1">
      <c r="A70" s="606"/>
      <c r="B70" s="905" t="s">
        <v>734</v>
      </c>
      <c r="C70" s="905"/>
      <c r="D70" s="905"/>
      <c r="E70" s="906"/>
    </row>
    <row r="71" spans="1:5">
      <c r="A71" s="122">
        <v>1</v>
      </c>
      <c r="B71" s="108" t="s">
        <v>1806</v>
      </c>
      <c r="C71" s="108">
        <v>7238.2118959999998</v>
      </c>
      <c r="D71" s="108">
        <v>7155.7822885599999</v>
      </c>
      <c r="E71" s="109" t="s">
        <v>1807</v>
      </c>
    </row>
    <row r="72" spans="1:5">
      <c r="A72" s="122">
        <v>2</v>
      </c>
      <c r="B72" s="108" t="s">
        <v>1808</v>
      </c>
      <c r="C72" s="108">
        <v>2687.8256039999997</v>
      </c>
      <c r="D72" s="108">
        <v>2687.8256041999998</v>
      </c>
      <c r="E72" s="109" t="s">
        <v>196</v>
      </c>
    </row>
    <row r="73" spans="1:5">
      <c r="A73" s="122">
        <v>3</v>
      </c>
      <c r="B73" s="108" t="s">
        <v>1809</v>
      </c>
      <c r="C73" s="108">
        <v>19046.635214999998</v>
      </c>
      <c r="D73" s="108">
        <v>19054.42273676</v>
      </c>
      <c r="E73" s="109" t="s">
        <v>1044</v>
      </c>
    </row>
    <row r="74" spans="1:5">
      <c r="A74" s="122">
        <v>4</v>
      </c>
      <c r="B74" s="108" t="s">
        <v>1810</v>
      </c>
      <c r="C74" s="108">
        <v>841.82581600000003</v>
      </c>
      <c r="D74" s="108">
        <v>841.82581600000003</v>
      </c>
      <c r="E74" s="109" t="s">
        <v>58</v>
      </c>
    </row>
    <row r="75" spans="1:5">
      <c r="A75" s="122">
        <v>5</v>
      </c>
      <c r="B75" s="108" t="s">
        <v>1811</v>
      </c>
      <c r="C75" s="108">
        <v>1495.4951619999999</v>
      </c>
      <c r="D75" s="108">
        <v>1495.4945419299997</v>
      </c>
      <c r="E75" s="109" t="s">
        <v>58</v>
      </c>
    </row>
    <row r="76" spans="1:5">
      <c r="A76" s="122">
        <v>6</v>
      </c>
      <c r="B76" s="108" t="s">
        <v>1812</v>
      </c>
      <c r="C76" s="108">
        <v>16709.314236999999</v>
      </c>
      <c r="D76" s="108">
        <v>16717.102378830001</v>
      </c>
      <c r="E76" s="109" t="s">
        <v>1044</v>
      </c>
    </row>
    <row r="77" spans="1:5">
      <c r="A77" s="122">
        <v>7</v>
      </c>
      <c r="B77" s="108" t="s">
        <v>1813</v>
      </c>
      <c r="C77" s="108">
        <v>18081.333846999998</v>
      </c>
      <c r="D77" s="108">
        <v>18094.544954520003</v>
      </c>
      <c r="E77" s="109" t="s">
        <v>57</v>
      </c>
    </row>
    <row r="78" spans="1:5">
      <c r="A78" s="122">
        <v>8</v>
      </c>
      <c r="B78" s="108" t="s">
        <v>1814</v>
      </c>
      <c r="C78" s="108">
        <v>-1372.0196099999994</v>
      </c>
      <c r="D78" s="108">
        <v>-1377.442575690005</v>
      </c>
      <c r="E78" s="109" t="s">
        <v>56</v>
      </c>
    </row>
    <row r="79" spans="1:5">
      <c r="A79" s="122">
        <v>9</v>
      </c>
      <c r="B79" s="108" t="s">
        <v>1815</v>
      </c>
      <c r="C79" s="108">
        <v>1.9836530000000001</v>
      </c>
      <c r="D79" s="108">
        <v>1.9836513600000001</v>
      </c>
      <c r="E79" s="109" t="s">
        <v>108</v>
      </c>
    </row>
    <row r="80" spans="1:5">
      <c r="A80" s="122">
        <v>10</v>
      </c>
      <c r="B80" s="108" t="s">
        <v>1816</v>
      </c>
      <c r="C80" s="108">
        <v>-125.27311</v>
      </c>
      <c r="D80" s="108">
        <v>-125.27379069</v>
      </c>
      <c r="E80" s="109" t="s">
        <v>109</v>
      </c>
    </row>
    <row r="81" spans="1:5">
      <c r="A81" s="122">
        <v>11</v>
      </c>
      <c r="B81" s="111" t="s">
        <v>1817</v>
      </c>
      <c r="C81" s="111">
        <v>28972.672715000001</v>
      </c>
      <c r="D81" s="111">
        <v>28898.030629519999</v>
      </c>
      <c r="E81" s="104" t="s">
        <v>1044</v>
      </c>
    </row>
    <row r="82" spans="1:5">
      <c r="A82" s="122">
        <v>12</v>
      </c>
      <c r="B82" s="111" t="s">
        <v>1818</v>
      </c>
      <c r="C82" s="111">
        <v>344141.38973500003</v>
      </c>
      <c r="D82" s="111">
        <v>344112.99808742001</v>
      </c>
      <c r="E82" s="104" t="s">
        <v>1044</v>
      </c>
    </row>
    <row r="83" spans="1:5">
      <c r="B83" s="98" t="s">
        <v>1558</v>
      </c>
    </row>
    <row r="84" spans="1:5">
      <c r="B84" s="98" t="s">
        <v>1557</v>
      </c>
      <c r="C84" s="112"/>
    </row>
  </sheetData>
  <mergeCells count="3">
    <mergeCell ref="B9:E9"/>
    <mergeCell ref="B46:E46"/>
    <mergeCell ref="B70:E70"/>
  </mergeCells>
  <hyperlinks>
    <hyperlink ref="A1" location="Index!B5" display="&lt;- back" xr:uid="{FAF1DF26-8571-4A30-805C-66D5D78992F0}"/>
  </hyperlinks>
  <pageMargins left="0.7" right="0.7" top="0.75" bottom="0.75" header="0.3" footer="0.3"/>
  <pageSetup paperSize="9" scale="4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E12DC-2CCF-475C-BD53-7BE4C2F940EC}">
  <dimension ref="A1:O36"/>
  <sheetViews>
    <sheetView showGridLines="0" zoomScale="80" zoomScaleNormal="80" zoomScaleSheetLayoutView="85" workbookViewId="0"/>
  </sheetViews>
  <sheetFormatPr defaultColWidth="9.109375" defaultRowHeight="13.2"/>
  <cols>
    <col min="1" max="1" width="9.21875" style="9" customWidth="1"/>
    <col min="2" max="2" width="23.77734375" style="9" customWidth="1"/>
    <col min="3" max="3" width="15.5546875" style="9" customWidth="1"/>
    <col min="4" max="4" width="22.5546875" style="9" customWidth="1"/>
    <col min="5" max="5" width="21" style="9" customWidth="1"/>
    <col min="6" max="6" width="14.44140625" style="9" customWidth="1"/>
    <col min="7" max="7" width="14.88671875" style="9" customWidth="1"/>
    <col min="8" max="8" width="14" style="9" customWidth="1"/>
    <col min="9" max="10" width="21.77734375" style="9" customWidth="1"/>
    <col min="11" max="11" width="20.88671875" style="9" customWidth="1"/>
    <col min="12" max="12" width="13.109375" style="9" customWidth="1"/>
    <col min="13" max="13" width="11.44140625" style="9" customWidth="1"/>
    <col min="14" max="14" width="12.77734375" style="9" customWidth="1"/>
    <col min="15" max="15" width="11.6640625" style="9" customWidth="1"/>
    <col min="16" max="16384" width="9.109375" style="9"/>
  </cols>
  <sheetData>
    <row r="1" spans="1:15">
      <c r="A1" s="38" t="s">
        <v>991</v>
      </c>
    </row>
    <row r="3" spans="1:15" ht="24" customHeight="1">
      <c r="A3" s="83" t="s">
        <v>1134</v>
      </c>
    </row>
    <row r="4" spans="1:15">
      <c r="A4" s="124"/>
    </row>
    <row r="5" spans="1:15">
      <c r="O5" s="125" t="s">
        <v>993</v>
      </c>
    </row>
    <row r="6" spans="1:15">
      <c r="C6" s="32" t="s">
        <v>58</v>
      </c>
      <c r="D6" s="32" t="s">
        <v>57</v>
      </c>
      <c r="E6" s="32" t="s">
        <v>56</v>
      </c>
      <c r="F6" s="32" t="s">
        <v>59</v>
      </c>
      <c r="G6" s="32" t="s">
        <v>60</v>
      </c>
      <c r="H6" s="32" t="s">
        <v>107</v>
      </c>
      <c r="I6" s="32" t="s">
        <v>108</v>
      </c>
      <c r="J6" s="32" t="s">
        <v>109</v>
      </c>
      <c r="K6" s="32" t="s">
        <v>196</v>
      </c>
      <c r="L6" s="32" t="s">
        <v>197</v>
      </c>
      <c r="M6" s="32" t="s">
        <v>198</v>
      </c>
      <c r="N6" s="32" t="s">
        <v>199</v>
      </c>
      <c r="O6" s="32" t="s">
        <v>200</v>
      </c>
    </row>
    <row r="7" spans="1:15" ht="24" customHeight="1">
      <c r="C7" s="911" t="s">
        <v>201</v>
      </c>
      <c r="D7" s="912"/>
      <c r="E7" s="911" t="s">
        <v>202</v>
      </c>
      <c r="F7" s="912"/>
      <c r="G7" s="907" t="s">
        <v>1503</v>
      </c>
      <c r="H7" s="907" t="s">
        <v>203</v>
      </c>
      <c r="I7" s="911" t="s">
        <v>204</v>
      </c>
      <c r="J7" s="913"/>
      <c r="K7" s="913"/>
      <c r="L7" s="912"/>
      <c r="M7" s="907" t="s">
        <v>205</v>
      </c>
      <c r="N7" s="907" t="s">
        <v>1135</v>
      </c>
      <c r="O7" s="909" t="s">
        <v>206</v>
      </c>
    </row>
    <row r="8" spans="1:15" ht="61.8" customHeight="1">
      <c r="C8" s="138" t="s">
        <v>207</v>
      </c>
      <c r="D8" s="138" t="s">
        <v>208</v>
      </c>
      <c r="E8" s="138" t="s">
        <v>209</v>
      </c>
      <c r="F8" s="138" t="s">
        <v>210</v>
      </c>
      <c r="G8" s="908"/>
      <c r="H8" s="908"/>
      <c r="I8" s="139" t="s">
        <v>211</v>
      </c>
      <c r="J8" s="139" t="s">
        <v>202</v>
      </c>
      <c r="K8" s="139" t="s">
        <v>212</v>
      </c>
      <c r="L8" s="140" t="s">
        <v>213</v>
      </c>
      <c r="M8" s="908"/>
      <c r="N8" s="908"/>
      <c r="O8" s="910"/>
    </row>
    <row r="9" spans="1:15">
      <c r="A9" s="391" t="s">
        <v>214</v>
      </c>
      <c r="B9" s="137" t="s">
        <v>215</v>
      </c>
      <c r="C9" s="126"/>
      <c r="D9" s="126"/>
      <c r="E9" s="126"/>
      <c r="F9" s="126"/>
      <c r="G9" s="126"/>
      <c r="H9" s="126"/>
      <c r="I9" s="127"/>
      <c r="J9" s="127"/>
      <c r="K9" s="127"/>
      <c r="L9" s="126"/>
      <c r="M9" s="126"/>
      <c r="N9" s="126"/>
      <c r="O9" s="127"/>
    </row>
    <row r="10" spans="1:15">
      <c r="A10" s="136"/>
      <c r="B10" s="128" t="s">
        <v>1136</v>
      </c>
      <c r="C10" s="129">
        <v>4314.8798497600001</v>
      </c>
      <c r="D10" s="129">
        <v>109243.99248167999</v>
      </c>
      <c r="E10" s="129">
        <v>36.1798474</v>
      </c>
      <c r="F10" s="129">
        <v>37.346514069999998</v>
      </c>
      <c r="G10" s="129">
        <v>844.54344484000001</v>
      </c>
      <c r="H10" s="130">
        <v>114476.94213775</v>
      </c>
      <c r="I10" s="129">
        <v>3700.3110139299997</v>
      </c>
      <c r="J10" s="129">
        <v>1.92771874</v>
      </c>
      <c r="K10" s="129">
        <v>6.8103222300000006</v>
      </c>
      <c r="L10" s="129">
        <v>3709.0490549000001</v>
      </c>
      <c r="M10" s="130">
        <v>46363.113186249997</v>
      </c>
      <c r="N10" s="689">
        <v>0.3876</v>
      </c>
      <c r="O10" s="689">
        <v>0</v>
      </c>
    </row>
    <row r="11" spans="1:15">
      <c r="A11" s="136"/>
      <c r="B11" s="128" t="s">
        <v>1137</v>
      </c>
      <c r="C11" s="129">
        <v>3861.3428877900001</v>
      </c>
      <c r="D11" s="129">
        <v>43084.991873749997</v>
      </c>
      <c r="E11" s="129">
        <v>11.444343009999999</v>
      </c>
      <c r="F11" s="129">
        <v>11.444343009999999</v>
      </c>
      <c r="G11" s="129">
        <v>0</v>
      </c>
      <c r="H11" s="130">
        <v>46969.223447559998</v>
      </c>
      <c r="I11" s="129">
        <v>1952.6685493</v>
      </c>
      <c r="J11" s="129">
        <v>0.57677643999999995</v>
      </c>
      <c r="K11" s="129">
        <v>0</v>
      </c>
      <c r="L11" s="129">
        <v>1953.24532574</v>
      </c>
      <c r="M11" s="130">
        <v>24415.566571750001</v>
      </c>
      <c r="N11" s="689">
        <v>0.2041</v>
      </c>
      <c r="O11" s="689">
        <v>1.7500000000000002E-2</v>
      </c>
    </row>
    <row r="12" spans="1:15">
      <c r="A12" s="136"/>
      <c r="B12" s="128" t="s">
        <v>1138</v>
      </c>
      <c r="C12" s="129">
        <v>1098.47729983</v>
      </c>
      <c r="D12" s="129">
        <v>19815.63746229</v>
      </c>
      <c r="E12" s="129">
        <v>0</v>
      </c>
      <c r="F12" s="129">
        <v>0</v>
      </c>
      <c r="G12" s="129">
        <v>358.05381618000001</v>
      </c>
      <c r="H12" s="130">
        <v>21272.168578299999</v>
      </c>
      <c r="I12" s="129">
        <v>772.50105573999997</v>
      </c>
      <c r="J12" s="129">
        <v>0</v>
      </c>
      <c r="K12" s="129">
        <v>4.97337075</v>
      </c>
      <c r="L12" s="129">
        <v>777.47442650000005</v>
      </c>
      <c r="M12" s="130">
        <v>9718.4303312499997</v>
      </c>
      <c r="N12" s="689">
        <v>8.1199999999999994E-2</v>
      </c>
      <c r="O12" s="689">
        <v>1.4999999999999999E-2</v>
      </c>
    </row>
    <row r="13" spans="1:15">
      <c r="A13" s="136"/>
      <c r="B13" s="128" t="s">
        <v>1139</v>
      </c>
      <c r="C13" s="129">
        <v>11596.84711461</v>
      </c>
      <c r="D13" s="129">
        <v>1424.21902791</v>
      </c>
      <c r="E13" s="129">
        <v>9.9369830000000006E-2</v>
      </c>
      <c r="F13" s="129">
        <v>9.9369830000000006E-2</v>
      </c>
      <c r="G13" s="129">
        <v>0</v>
      </c>
      <c r="H13" s="130">
        <v>13021.264882179999</v>
      </c>
      <c r="I13" s="129">
        <v>743.88518604000001</v>
      </c>
      <c r="J13" s="129">
        <v>7.9495799999999995E-3</v>
      </c>
      <c r="K13" s="129">
        <v>0</v>
      </c>
      <c r="L13" s="129">
        <v>743.89313561999995</v>
      </c>
      <c r="M13" s="130">
        <v>9298.6641952499995</v>
      </c>
      <c r="N13" s="689">
        <v>7.7700000000000005E-2</v>
      </c>
      <c r="O13" s="689">
        <v>0.01</v>
      </c>
    </row>
    <row r="14" spans="1:15">
      <c r="A14" s="136"/>
      <c r="B14" s="128" t="s">
        <v>1140</v>
      </c>
      <c r="C14" s="129">
        <v>1094.1041930199999</v>
      </c>
      <c r="D14" s="129">
        <v>8858.4064842700009</v>
      </c>
      <c r="E14" s="129">
        <v>1.3226843700000002</v>
      </c>
      <c r="F14" s="129">
        <v>1.3226843700000002</v>
      </c>
      <c r="G14" s="129">
        <v>0</v>
      </c>
      <c r="H14" s="130">
        <v>9955.1560460300007</v>
      </c>
      <c r="I14" s="129">
        <v>523.64139637000005</v>
      </c>
      <c r="J14" s="129">
        <v>0.10581474</v>
      </c>
      <c r="K14" s="129">
        <v>0</v>
      </c>
      <c r="L14" s="129">
        <v>523.74721110999997</v>
      </c>
      <c r="M14" s="130">
        <v>6546.8401388749999</v>
      </c>
      <c r="N14" s="689">
        <v>5.4699999999999999E-2</v>
      </c>
      <c r="O14" s="689">
        <v>1.4999999999999999E-2</v>
      </c>
    </row>
    <row r="15" spans="1:15">
      <c r="A15" s="136"/>
      <c r="B15" s="128" t="s">
        <v>1141</v>
      </c>
      <c r="C15" s="129">
        <v>305.90479743999998</v>
      </c>
      <c r="D15" s="129">
        <v>6685.3287693900002</v>
      </c>
      <c r="E15" s="129">
        <v>3.7098325099999996</v>
      </c>
      <c r="F15" s="129">
        <v>3.7098325099999996</v>
      </c>
      <c r="G15" s="129">
        <v>0</v>
      </c>
      <c r="H15" s="130">
        <v>6998.6532318500003</v>
      </c>
      <c r="I15" s="129">
        <v>429.57708797000004</v>
      </c>
      <c r="J15" s="129">
        <v>0.24680926</v>
      </c>
      <c r="K15" s="129">
        <v>0</v>
      </c>
      <c r="L15" s="129">
        <v>429.82389723</v>
      </c>
      <c r="M15" s="130">
        <v>5372.798715375</v>
      </c>
      <c r="N15" s="689">
        <v>4.4900000000000002E-2</v>
      </c>
      <c r="O15" s="689">
        <v>0</v>
      </c>
    </row>
    <row r="16" spans="1:15">
      <c r="A16" s="136"/>
      <c r="B16" s="128" t="s">
        <v>1142</v>
      </c>
      <c r="C16" s="129">
        <v>511.27543829000001</v>
      </c>
      <c r="D16" s="129">
        <v>6161.1816986000003</v>
      </c>
      <c r="E16" s="129">
        <v>21.46316921</v>
      </c>
      <c r="F16" s="129">
        <v>38.054419209999999</v>
      </c>
      <c r="G16" s="129">
        <v>0</v>
      </c>
      <c r="H16" s="130">
        <v>6731.9747253100004</v>
      </c>
      <c r="I16" s="129">
        <v>298.38412388</v>
      </c>
      <c r="J16" s="129">
        <v>3.5693197400000001</v>
      </c>
      <c r="K16" s="129">
        <v>0</v>
      </c>
      <c r="L16" s="129">
        <v>301.95344362000003</v>
      </c>
      <c r="M16" s="130">
        <v>3774.41804525</v>
      </c>
      <c r="N16" s="689">
        <v>3.1600000000000003E-2</v>
      </c>
      <c r="O16" s="689">
        <v>7.4999999999999997E-3</v>
      </c>
    </row>
    <row r="17" spans="1:15">
      <c r="A17" s="136"/>
      <c r="B17" s="128" t="s">
        <v>1143</v>
      </c>
      <c r="C17" s="129">
        <v>2540.3352108099998</v>
      </c>
      <c r="D17" s="129">
        <v>607.79495199999997</v>
      </c>
      <c r="E17" s="129">
        <v>0</v>
      </c>
      <c r="F17" s="129">
        <v>0</v>
      </c>
      <c r="G17" s="129">
        <v>0</v>
      </c>
      <c r="H17" s="130">
        <v>3148.13016281</v>
      </c>
      <c r="I17" s="129">
        <v>189.69495831999998</v>
      </c>
      <c r="J17" s="129">
        <v>0</v>
      </c>
      <c r="K17" s="129">
        <v>0</v>
      </c>
      <c r="L17" s="129">
        <v>189.69495831999998</v>
      </c>
      <c r="M17" s="130">
        <v>2371.1869790000001</v>
      </c>
      <c r="N17" s="689">
        <v>1.9800000000000002E-2</v>
      </c>
      <c r="O17" s="689">
        <v>0</v>
      </c>
    </row>
    <row r="18" spans="1:15">
      <c r="A18" s="136"/>
      <c r="B18" s="128" t="s">
        <v>1144</v>
      </c>
      <c r="C18" s="129">
        <v>170.33455204000001</v>
      </c>
      <c r="D18" s="129">
        <v>1023.92342679</v>
      </c>
      <c r="E18" s="129">
        <v>4.4244344199999999</v>
      </c>
      <c r="F18" s="129">
        <v>5.2484344199999997</v>
      </c>
      <c r="G18" s="129">
        <v>0</v>
      </c>
      <c r="H18" s="130">
        <v>1203.93084767</v>
      </c>
      <c r="I18" s="129">
        <v>45.861767790000002</v>
      </c>
      <c r="J18" s="129">
        <v>0.24039407000000002</v>
      </c>
      <c r="K18" s="129">
        <v>0</v>
      </c>
      <c r="L18" s="129">
        <v>46.102161860000002</v>
      </c>
      <c r="M18" s="130">
        <v>576.27702324999996</v>
      </c>
      <c r="N18" s="689">
        <v>4.7999999999999996E-3</v>
      </c>
      <c r="O18" s="689">
        <v>0.02</v>
      </c>
    </row>
    <row r="19" spans="1:15">
      <c r="A19" s="136"/>
      <c r="B19" s="128" t="s">
        <v>1145</v>
      </c>
      <c r="C19" s="129">
        <v>62.819039159999996</v>
      </c>
      <c r="D19" s="129">
        <v>1388.33784578</v>
      </c>
      <c r="E19" s="129">
        <v>3.57442072</v>
      </c>
      <c r="F19" s="129">
        <v>3.57442072</v>
      </c>
      <c r="G19" s="129">
        <v>0</v>
      </c>
      <c r="H19" s="130">
        <v>1458.3057263800001</v>
      </c>
      <c r="I19" s="129">
        <v>78.719192540000009</v>
      </c>
      <c r="J19" s="129">
        <v>6.7998740000000002E-2</v>
      </c>
      <c r="K19" s="129">
        <v>0</v>
      </c>
      <c r="L19" s="129">
        <v>78.787191280000002</v>
      </c>
      <c r="M19" s="130">
        <v>984.83989099999997</v>
      </c>
      <c r="N19" s="689">
        <v>8.2000000000000007E-3</v>
      </c>
      <c r="O19" s="689">
        <v>5.0000000000000001E-3</v>
      </c>
    </row>
    <row r="20" spans="1:15">
      <c r="A20" s="136"/>
      <c r="B20" s="128" t="s">
        <v>1146</v>
      </c>
      <c r="C20" s="129">
        <v>83.948670000000007</v>
      </c>
      <c r="D20" s="129">
        <v>619.58930290000001</v>
      </c>
      <c r="E20" s="129">
        <v>2.88970956</v>
      </c>
      <c r="F20" s="129">
        <v>21.806209559999999</v>
      </c>
      <c r="G20" s="129">
        <v>0</v>
      </c>
      <c r="H20" s="130">
        <v>728.23389201999998</v>
      </c>
      <c r="I20" s="129">
        <v>32.741286469999999</v>
      </c>
      <c r="J20" s="129">
        <v>1.5498791399999998</v>
      </c>
      <c r="K20" s="129">
        <v>0</v>
      </c>
      <c r="L20" s="129">
        <v>34.29116561</v>
      </c>
      <c r="M20" s="130">
        <v>428.63957012499998</v>
      </c>
      <c r="N20" s="689">
        <v>3.5999999999999999E-3</v>
      </c>
      <c r="O20" s="689">
        <v>0.01</v>
      </c>
    </row>
    <row r="21" spans="1:15">
      <c r="A21" s="136"/>
      <c r="B21" s="128" t="s">
        <v>1147</v>
      </c>
      <c r="C21" s="129">
        <v>12.14247001</v>
      </c>
      <c r="D21" s="129">
        <v>45.625064330000001</v>
      </c>
      <c r="E21" s="129">
        <v>1.76664683</v>
      </c>
      <c r="F21" s="129">
        <v>1.7999801599999998</v>
      </c>
      <c r="G21" s="129">
        <v>0</v>
      </c>
      <c r="H21" s="130">
        <v>61.334161330000001</v>
      </c>
      <c r="I21" s="129">
        <v>3.4829302900000001</v>
      </c>
      <c r="J21" s="129">
        <v>0.13865386999999998</v>
      </c>
      <c r="K21" s="129">
        <v>0</v>
      </c>
      <c r="L21" s="129">
        <v>3.6215841600000003</v>
      </c>
      <c r="M21" s="130">
        <v>45.269801999999999</v>
      </c>
      <c r="N21" s="689">
        <v>4.0000000000000002E-4</v>
      </c>
      <c r="O21" s="689">
        <v>0.02</v>
      </c>
    </row>
    <row r="22" spans="1:15">
      <c r="A22" s="136"/>
      <c r="B22" s="128" t="s">
        <v>1148</v>
      </c>
      <c r="C22" s="129">
        <v>48.599513649999999</v>
      </c>
      <c r="D22" s="129">
        <v>167.69144740000002</v>
      </c>
      <c r="E22" s="129">
        <v>3.8138538099999999</v>
      </c>
      <c r="F22" s="129">
        <v>3.8138538099999999</v>
      </c>
      <c r="G22" s="129">
        <v>0</v>
      </c>
      <c r="H22" s="130">
        <v>223.91866866999999</v>
      </c>
      <c r="I22" s="129">
        <v>12.56432218</v>
      </c>
      <c r="J22" s="129">
        <v>3.8138529999999997E-2</v>
      </c>
      <c r="K22" s="129">
        <v>0</v>
      </c>
      <c r="L22" s="129">
        <v>12.602460710000001</v>
      </c>
      <c r="M22" s="130">
        <v>157.530758875</v>
      </c>
      <c r="N22" s="689">
        <v>1.2999999999999999E-3</v>
      </c>
      <c r="O22" s="689">
        <v>5.0000000000000001E-3</v>
      </c>
    </row>
    <row r="23" spans="1:15">
      <c r="A23" s="136"/>
      <c r="B23" s="128" t="s">
        <v>1149</v>
      </c>
      <c r="C23" s="129">
        <v>1.09042007</v>
      </c>
      <c r="D23" s="129">
        <v>41.108988850000003</v>
      </c>
      <c r="E23" s="129">
        <v>0</v>
      </c>
      <c r="F23" s="129">
        <v>0</v>
      </c>
      <c r="G23" s="129">
        <v>0</v>
      </c>
      <c r="H23" s="130">
        <v>42.199408920000003</v>
      </c>
      <c r="I23" s="129">
        <v>1.9463063799999998</v>
      </c>
      <c r="J23" s="129">
        <v>0</v>
      </c>
      <c r="K23" s="129">
        <v>0</v>
      </c>
      <c r="L23" s="129">
        <v>1.9463063799999998</v>
      </c>
      <c r="M23" s="130">
        <v>24.328829750000001</v>
      </c>
      <c r="N23" s="689">
        <v>2.0000000000000001E-4</v>
      </c>
      <c r="O23" s="689">
        <v>0.01</v>
      </c>
    </row>
    <row r="24" spans="1:15">
      <c r="A24" s="136"/>
      <c r="B24" s="128" t="s">
        <v>1150</v>
      </c>
      <c r="C24" s="129">
        <v>16.066407959999999</v>
      </c>
      <c r="D24" s="129">
        <v>51.954315149999999</v>
      </c>
      <c r="E24" s="129">
        <v>0.22467224999999999</v>
      </c>
      <c r="F24" s="129">
        <v>0.22467224999999999</v>
      </c>
      <c r="G24" s="129">
        <v>0</v>
      </c>
      <c r="H24" s="130">
        <v>68.470067610000001</v>
      </c>
      <c r="I24" s="129">
        <v>2.8372168499999999</v>
      </c>
      <c r="J24" s="129">
        <v>1.7973779999999998E-2</v>
      </c>
      <c r="K24" s="129">
        <v>0</v>
      </c>
      <c r="L24" s="129">
        <v>2.8551906300000001</v>
      </c>
      <c r="M24" s="130">
        <v>35.689882875000002</v>
      </c>
      <c r="N24" s="689">
        <v>2.9999999999999997E-4</v>
      </c>
      <c r="O24" s="689">
        <v>1.4999999999999999E-2</v>
      </c>
    </row>
    <row r="25" spans="1:15">
      <c r="A25" s="136"/>
      <c r="B25" s="128" t="s">
        <v>1151</v>
      </c>
      <c r="C25" s="129">
        <v>5.7706129000000006</v>
      </c>
      <c r="D25" s="129">
        <v>23.746085440000002</v>
      </c>
      <c r="E25" s="129">
        <v>0</v>
      </c>
      <c r="F25" s="129">
        <v>0</v>
      </c>
      <c r="G25" s="129">
        <v>0</v>
      </c>
      <c r="H25" s="130">
        <v>29.516698340000001</v>
      </c>
      <c r="I25" s="129">
        <v>1.0924297599999999</v>
      </c>
      <c r="J25" s="129">
        <v>0</v>
      </c>
      <c r="K25" s="129">
        <v>0</v>
      </c>
      <c r="L25" s="129">
        <v>1.0924297599999999</v>
      </c>
      <c r="M25" s="130">
        <v>13.655372</v>
      </c>
      <c r="N25" s="689">
        <v>1E-4</v>
      </c>
      <c r="O25" s="689">
        <v>2.5000000000000001E-2</v>
      </c>
    </row>
    <row r="26" spans="1:15">
      <c r="A26" s="136"/>
      <c r="B26" s="128" t="s">
        <v>1152</v>
      </c>
      <c r="C26" s="129">
        <v>5.20387822</v>
      </c>
      <c r="D26" s="129">
        <v>25.315858200000001</v>
      </c>
      <c r="E26" s="129">
        <v>1.37293219</v>
      </c>
      <c r="F26" s="129">
        <v>1.37293219</v>
      </c>
      <c r="G26" s="129">
        <v>0</v>
      </c>
      <c r="H26" s="130">
        <v>33.265600800000001</v>
      </c>
      <c r="I26" s="129">
        <v>1.4375443400000001</v>
      </c>
      <c r="J26" s="129">
        <v>2.1966909999999999E-2</v>
      </c>
      <c r="K26" s="129">
        <v>0</v>
      </c>
      <c r="L26" s="129">
        <v>1.45951125</v>
      </c>
      <c r="M26" s="130">
        <v>18.243890624999999</v>
      </c>
      <c r="N26" s="689">
        <v>2.0000000000000001E-4</v>
      </c>
      <c r="O26" s="689">
        <v>0.02</v>
      </c>
    </row>
    <row r="27" spans="1:15">
      <c r="A27" s="136"/>
      <c r="B27" s="128" t="s">
        <v>1153</v>
      </c>
      <c r="C27" s="129">
        <v>6.8897420399999998</v>
      </c>
      <c r="D27" s="129">
        <v>12.26706197</v>
      </c>
      <c r="E27" s="129">
        <v>0</v>
      </c>
      <c r="F27" s="129">
        <v>0</v>
      </c>
      <c r="G27" s="129">
        <v>0</v>
      </c>
      <c r="H27" s="130">
        <v>19.156804010000002</v>
      </c>
      <c r="I27" s="129">
        <v>1.26681672</v>
      </c>
      <c r="J27" s="129">
        <v>0</v>
      </c>
      <c r="K27" s="129">
        <v>0</v>
      </c>
      <c r="L27" s="129">
        <v>1.26681672</v>
      </c>
      <c r="M27" s="130">
        <v>15.835209000000001</v>
      </c>
      <c r="N27" s="689">
        <v>1E-4</v>
      </c>
      <c r="O27" s="689">
        <v>2.5000000000000001E-2</v>
      </c>
    </row>
    <row r="28" spans="1:15">
      <c r="A28" s="136"/>
      <c r="B28" s="128" t="s">
        <v>1154</v>
      </c>
      <c r="C28" s="129">
        <v>4.0610090400000001</v>
      </c>
      <c r="D28" s="129">
        <v>0.54755799999999999</v>
      </c>
      <c r="E28" s="129">
        <v>0</v>
      </c>
      <c r="F28" s="129">
        <v>0</v>
      </c>
      <c r="G28" s="129">
        <v>0</v>
      </c>
      <c r="H28" s="130">
        <v>4.6085670399999996</v>
      </c>
      <c r="I28" s="129">
        <v>0.29938656000000002</v>
      </c>
      <c r="J28" s="129">
        <v>0</v>
      </c>
      <c r="K28" s="129">
        <v>0</v>
      </c>
      <c r="L28" s="129">
        <v>0.29938656000000002</v>
      </c>
      <c r="M28" s="130">
        <v>3.7423320000000002</v>
      </c>
      <c r="N28" s="689">
        <v>0</v>
      </c>
      <c r="O28" s="689">
        <v>0.01</v>
      </c>
    </row>
    <row r="29" spans="1:15">
      <c r="A29" s="136"/>
      <c r="B29" s="128" t="s">
        <v>1155</v>
      </c>
      <c r="C29" s="129">
        <v>0.23274637000000001</v>
      </c>
      <c r="D29" s="129">
        <v>8.2865400000000002E-3</v>
      </c>
      <c r="E29" s="129">
        <v>0</v>
      </c>
      <c r="F29" s="129">
        <v>0</v>
      </c>
      <c r="G29" s="129">
        <v>0</v>
      </c>
      <c r="H29" s="130">
        <v>0.24103291000000002</v>
      </c>
      <c r="I29" s="129">
        <v>1.8716549999999998E-2</v>
      </c>
      <c r="J29" s="129">
        <v>0</v>
      </c>
      <c r="K29" s="129">
        <v>0</v>
      </c>
      <c r="L29" s="129">
        <v>1.8716549999999998E-2</v>
      </c>
      <c r="M29" s="130">
        <v>0.23395687500000001</v>
      </c>
      <c r="N29" s="689">
        <v>0</v>
      </c>
      <c r="O29" s="689">
        <v>2.5000000000000001E-2</v>
      </c>
    </row>
    <row r="30" spans="1:15">
      <c r="A30" s="136"/>
      <c r="B30" s="128" t="s">
        <v>1156</v>
      </c>
      <c r="C30" s="129">
        <v>23.595829869999999</v>
      </c>
      <c r="D30" s="129">
        <v>335.57591368999999</v>
      </c>
      <c r="E30" s="129">
        <v>0</v>
      </c>
      <c r="F30" s="129">
        <v>0</v>
      </c>
      <c r="G30" s="129">
        <v>0</v>
      </c>
      <c r="H30" s="130">
        <v>359.17174355999998</v>
      </c>
      <c r="I30" s="129">
        <v>17.743966390000001</v>
      </c>
      <c r="J30" s="129">
        <v>0</v>
      </c>
      <c r="K30" s="129">
        <v>0</v>
      </c>
      <c r="L30" s="129">
        <v>17.743966390000001</v>
      </c>
      <c r="M30" s="130">
        <v>221.79957987500001</v>
      </c>
      <c r="N30" s="689">
        <v>1.9000000000000002E-3</v>
      </c>
      <c r="O30" s="689">
        <v>0.01</v>
      </c>
    </row>
    <row r="31" spans="1:15">
      <c r="A31" s="136"/>
      <c r="B31" s="128" t="s">
        <v>1157</v>
      </c>
      <c r="C31" s="129">
        <v>25.363498019999998</v>
      </c>
      <c r="D31" s="129">
        <v>206.91620176000001</v>
      </c>
      <c r="E31" s="129">
        <v>0</v>
      </c>
      <c r="F31" s="129">
        <v>0</v>
      </c>
      <c r="G31" s="129">
        <v>0</v>
      </c>
      <c r="H31" s="130">
        <v>232.27969977999996</v>
      </c>
      <c r="I31" s="129">
        <v>11.612451899999998</v>
      </c>
      <c r="J31" s="129">
        <v>0</v>
      </c>
      <c r="K31" s="129">
        <v>0</v>
      </c>
      <c r="L31" s="129">
        <v>11.612451899999998</v>
      </c>
      <c r="M31" s="130">
        <v>145.15564875000001</v>
      </c>
      <c r="N31" s="689">
        <v>1E-3</v>
      </c>
      <c r="O31" s="689">
        <v>5.0000000000000001E-3</v>
      </c>
    </row>
    <row r="32" spans="1:15">
      <c r="A32" s="136"/>
      <c r="B32" s="128" t="s">
        <v>1158</v>
      </c>
      <c r="C32" s="129">
        <v>54.030571090000009</v>
      </c>
      <c r="D32" s="129">
        <v>248.33658444999998</v>
      </c>
      <c r="E32" s="129">
        <v>0</v>
      </c>
      <c r="F32" s="129">
        <v>0</v>
      </c>
      <c r="G32" s="129">
        <v>0</v>
      </c>
      <c r="H32" s="130">
        <v>302.36715554000006</v>
      </c>
      <c r="I32" s="129">
        <v>8.819573280000002</v>
      </c>
      <c r="J32" s="129">
        <v>0</v>
      </c>
      <c r="K32" s="129">
        <v>0</v>
      </c>
      <c r="L32" s="129">
        <v>8.819573280000002</v>
      </c>
      <c r="M32" s="130">
        <v>110.244666</v>
      </c>
      <c r="N32" s="689">
        <v>8.9999999999999998E-4</v>
      </c>
      <c r="O32" s="689">
        <v>0</v>
      </c>
    </row>
    <row r="33" spans="1:15">
      <c r="A33" s="136"/>
      <c r="B33" s="128" t="s">
        <v>1159</v>
      </c>
      <c r="C33" s="129">
        <v>2865.1865777799999</v>
      </c>
      <c r="D33" s="129">
        <v>183.88788142999996</v>
      </c>
      <c r="E33" s="129">
        <v>0</v>
      </c>
      <c r="F33" s="129">
        <v>0</v>
      </c>
      <c r="G33" s="129">
        <v>0</v>
      </c>
      <c r="H33" s="130">
        <v>3049.07445921</v>
      </c>
      <c r="I33" s="129">
        <v>161.86428748000003</v>
      </c>
      <c r="J33" s="129">
        <v>0</v>
      </c>
      <c r="K33" s="129">
        <v>0</v>
      </c>
      <c r="L33" s="129">
        <v>161.86428748000003</v>
      </c>
      <c r="M33" s="130">
        <v>2023.3035935</v>
      </c>
      <c r="N33" s="689">
        <v>1.67E-2</v>
      </c>
      <c r="O33" s="689">
        <v>2.2499999999999999E-2</v>
      </c>
    </row>
    <row r="34" spans="1:15">
      <c r="A34" s="136"/>
      <c r="B34" s="128" t="s">
        <v>1160</v>
      </c>
      <c r="C34" s="129">
        <v>1919.0381027300002</v>
      </c>
      <c r="D34" s="129">
        <v>5313.1445086399999</v>
      </c>
      <c r="E34" s="129">
        <v>20.034121550000002</v>
      </c>
      <c r="F34" s="129">
        <v>26.424121549999995</v>
      </c>
      <c r="G34" s="129">
        <v>0</v>
      </c>
      <c r="H34" s="130">
        <v>7278.6408544700007</v>
      </c>
      <c r="I34" s="129">
        <v>361.46787379999995</v>
      </c>
      <c r="J34" s="129">
        <v>1.1982755300000001</v>
      </c>
      <c r="K34" s="129">
        <v>0</v>
      </c>
      <c r="L34" s="129">
        <v>362.66614933</v>
      </c>
      <c r="M34" s="130">
        <v>4533.3268666249996</v>
      </c>
      <c r="N34" s="689">
        <v>3.7999999999999999E-2</v>
      </c>
      <c r="O34" s="689">
        <v>4.9999999999999996E-2</v>
      </c>
    </row>
    <row r="35" spans="1:15" ht="26.4">
      <c r="A35" s="136"/>
      <c r="B35" s="128" t="s">
        <v>1161</v>
      </c>
      <c r="C35" s="129">
        <v>362.06693620000004</v>
      </c>
      <c r="D35" s="129">
        <v>3626.5567487800004</v>
      </c>
      <c r="E35" s="129">
        <v>8.5493944800000001</v>
      </c>
      <c r="F35" s="129">
        <v>8.832727809999998</v>
      </c>
      <c r="G35" s="129">
        <v>0</v>
      </c>
      <c r="H35" s="130">
        <v>4006.0058072699999</v>
      </c>
      <c r="I35" s="129">
        <v>192.98286056999999</v>
      </c>
      <c r="J35" s="129">
        <v>0.64652896999999998</v>
      </c>
      <c r="K35" s="129">
        <v>0</v>
      </c>
      <c r="L35" s="129">
        <v>193.62938954000001</v>
      </c>
      <c r="M35" s="130">
        <v>2420.3673692500001</v>
      </c>
      <c r="N35" s="689">
        <v>2.01E-2</v>
      </c>
      <c r="O35" s="689">
        <v>0.01</v>
      </c>
    </row>
    <row r="36" spans="1:15">
      <c r="A36" s="391" t="s">
        <v>216</v>
      </c>
      <c r="B36" s="128" t="s">
        <v>26</v>
      </c>
      <c r="C36" s="129">
        <v>30989.607368699992</v>
      </c>
      <c r="D36" s="129">
        <v>209196.08582998998</v>
      </c>
      <c r="E36" s="129">
        <v>120.86943214000001</v>
      </c>
      <c r="F36" s="129">
        <v>165.07451547000002</v>
      </c>
      <c r="G36" s="129">
        <v>1202.5972610199999</v>
      </c>
      <c r="H36" s="130">
        <v>241674.23440732001</v>
      </c>
      <c r="I36" s="129">
        <v>9547.4223014000036</v>
      </c>
      <c r="J36" s="129">
        <v>10.354198040000002</v>
      </c>
      <c r="K36" s="129">
        <v>11.78369298</v>
      </c>
      <c r="L36" s="129">
        <v>9569.5601924300008</v>
      </c>
      <c r="M36" s="130">
        <v>119619.50240537499</v>
      </c>
      <c r="N36" s="689">
        <v>0.99939999999999929</v>
      </c>
      <c r="O36" s="131"/>
    </row>
  </sheetData>
  <mergeCells count="8">
    <mergeCell ref="N7:N8"/>
    <mergeCell ref="O7:O8"/>
    <mergeCell ref="C7:D7"/>
    <mergeCell ref="E7:F7"/>
    <mergeCell ref="G7:G8"/>
    <mergeCell ref="H7:H8"/>
    <mergeCell ref="I7:L7"/>
    <mergeCell ref="M7:M8"/>
  </mergeCells>
  <conditionalFormatting sqref="H10:H36">
    <cfRule type="cellIs" dxfId="17" priority="33" stopIfTrue="1" operator="lessThan">
      <formula>0</formula>
    </cfRule>
  </conditionalFormatting>
  <conditionalFormatting sqref="C10:D36">
    <cfRule type="cellIs" dxfId="16" priority="32" stopIfTrue="1" operator="lessThan">
      <formula>0</formula>
    </cfRule>
  </conditionalFormatting>
  <conditionalFormatting sqref="E10:F36">
    <cfRule type="cellIs" dxfId="15" priority="31" stopIfTrue="1" operator="lessThan">
      <formula>0</formula>
    </cfRule>
  </conditionalFormatting>
  <conditionalFormatting sqref="G10:G36">
    <cfRule type="cellIs" dxfId="14" priority="30" stopIfTrue="1" operator="lessThan">
      <formula>0</formula>
    </cfRule>
  </conditionalFormatting>
  <conditionalFormatting sqref="I10:I36">
    <cfRule type="cellIs" dxfId="13" priority="29" stopIfTrue="1" operator="lessThan">
      <formula>0</formula>
    </cfRule>
  </conditionalFormatting>
  <conditionalFormatting sqref="J10:J36">
    <cfRule type="cellIs" dxfId="12" priority="28" stopIfTrue="1" operator="lessThan">
      <formula>0</formula>
    </cfRule>
  </conditionalFormatting>
  <conditionalFormatting sqref="K10:K36">
    <cfRule type="cellIs" dxfId="11" priority="27" stopIfTrue="1" operator="lessThan">
      <formula>0</formula>
    </cfRule>
  </conditionalFormatting>
  <conditionalFormatting sqref="L10:L36">
    <cfRule type="cellIs" dxfId="10" priority="26" stopIfTrue="1" operator="lessThan">
      <formula>0</formula>
    </cfRule>
  </conditionalFormatting>
  <conditionalFormatting sqref="M10:M36">
    <cfRule type="cellIs" dxfId="9" priority="25" stopIfTrue="1" operator="lessThan">
      <formula>0</formula>
    </cfRule>
  </conditionalFormatting>
  <conditionalFormatting sqref="N10:N36">
    <cfRule type="cellIs" dxfId="8" priority="24" stopIfTrue="1" operator="lessThan">
      <formula>0</formula>
    </cfRule>
  </conditionalFormatting>
  <conditionalFormatting sqref="O10:O35">
    <cfRule type="cellIs" dxfId="7" priority="23" stopIfTrue="1" operator="lessThan">
      <formula>0</formula>
    </cfRule>
  </conditionalFormatting>
  <conditionalFormatting sqref="O36">
    <cfRule type="cellIs" dxfId="6" priority="1" stopIfTrue="1" operator="lessThan">
      <formula>0</formula>
    </cfRule>
  </conditionalFormatting>
  <hyperlinks>
    <hyperlink ref="A1" location="Index!B5" display="&lt;- back" xr:uid="{2D8D5CC7-AD11-454F-8298-BF7E9389C187}"/>
  </hyperlinks>
  <pageMargins left="0.7" right="0.7" top="0.75" bottom="0.75" header="0.3" footer="0.3"/>
  <pageSetup paperSize="9" scale="49" orientation="landscape" r:id="rId1"/>
  <headerFooter>
    <oddHeader>&amp;CEN
Annex IX</oddHead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0BD0A-0038-4913-A993-495290F0C9B3}">
  <dimension ref="A1:C9"/>
  <sheetViews>
    <sheetView showGridLines="0" zoomScale="80" zoomScaleNormal="80" workbookViewId="0"/>
  </sheetViews>
  <sheetFormatPr defaultColWidth="9.109375" defaultRowHeight="13.2"/>
  <cols>
    <col min="1" max="1" width="8" style="9" customWidth="1"/>
    <col min="2" max="2" width="53.5546875" style="9" customWidth="1"/>
    <col min="3" max="3" width="22" style="9" customWidth="1"/>
    <col min="4" max="4" width="5" style="9" customWidth="1"/>
    <col min="5" max="5" width="26.5546875" style="9" customWidth="1"/>
    <col min="6" max="6" width="16.5546875" style="9" customWidth="1"/>
    <col min="7" max="7" width="25.88671875" style="9" bestFit="1" customWidth="1"/>
    <col min="8" max="8" width="14" style="9" customWidth="1"/>
    <col min="9" max="9" width="25.88671875" style="9" bestFit="1" customWidth="1"/>
    <col min="10" max="16384" width="9.109375" style="9"/>
  </cols>
  <sheetData>
    <row r="1" spans="1:3">
      <c r="A1" s="38" t="s">
        <v>991</v>
      </c>
      <c r="B1" s="1"/>
    </row>
    <row r="3" spans="1:3" ht="24" customHeight="1">
      <c r="A3" s="83" t="s">
        <v>1162</v>
      </c>
    </row>
    <row r="5" spans="1:3">
      <c r="A5" s="132"/>
      <c r="B5" s="132"/>
      <c r="C5" s="43" t="s">
        <v>993</v>
      </c>
    </row>
    <row r="6" spans="1:3">
      <c r="A6" s="132"/>
      <c r="B6" s="132"/>
      <c r="C6" s="57" t="s">
        <v>58</v>
      </c>
    </row>
    <row r="7" spans="1:3">
      <c r="A7" s="133">
        <v>1</v>
      </c>
      <c r="B7" s="141" t="s">
        <v>179</v>
      </c>
      <c r="C7" s="134">
        <v>152717.42703492002</v>
      </c>
    </row>
    <row r="8" spans="1:3">
      <c r="A8" s="133">
        <v>2</v>
      </c>
      <c r="B8" s="141" t="s">
        <v>217</v>
      </c>
      <c r="C8" s="677">
        <v>7.0471094102699996E-3</v>
      </c>
    </row>
    <row r="9" spans="1:3">
      <c r="A9" s="133">
        <v>3</v>
      </c>
      <c r="B9" s="141" t="s">
        <v>218</v>
      </c>
      <c r="C9" s="134">
        <v>1076.2164171700001</v>
      </c>
    </row>
  </sheetData>
  <conditionalFormatting sqref="C7:C9">
    <cfRule type="cellIs" dxfId="5" priority="1" stopIfTrue="1" operator="lessThan">
      <formula>0</formula>
    </cfRule>
  </conditionalFormatting>
  <hyperlinks>
    <hyperlink ref="A1" location="Index!B5" display="&lt;- back" xr:uid="{DA089380-5981-4C14-B077-2A15E48685A0}"/>
  </hyperlinks>
  <pageMargins left="0.7" right="0.7" top="0.75" bottom="0.75" header="0.3" footer="0.3"/>
  <pageSetup paperSize="9" orientation="landscape" verticalDpi="1200" r:id="rId1"/>
  <headerFooter>
    <oddHeader>&amp;CEN
Annex IX</oddHeader>
    <oddFooter>&amp;C&amp;P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59</vt:i4>
      </vt:variant>
      <vt:variant>
        <vt:lpstr>Named Ranges</vt:lpstr>
      </vt:variant>
      <vt:variant>
        <vt:i4>77</vt:i4>
      </vt:variant>
    </vt:vector>
  </HeadingPairs>
  <TitlesOfParts>
    <vt:vector size="136" baseType="lpstr">
      <vt:lpstr>CoverPage</vt:lpstr>
      <vt:lpstr>Ref Date</vt:lpstr>
      <vt:lpstr>Index</vt:lpstr>
      <vt:lpstr>EU OV1</vt:lpstr>
      <vt:lpstr>EU KM1</vt:lpstr>
      <vt:lpstr>EU CC1</vt:lpstr>
      <vt:lpstr>EU CC2</vt:lpstr>
      <vt:lpstr>EU CCyB1</vt:lpstr>
      <vt:lpstr>EU CCyB2</vt:lpstr>
      <vt:lpstr>EU LR1</vt:lpstr>
      <vt:lpstr>EU LR2</vt:lpstr>
      <vt:lpstr>EU LR3</vt:lpstr>
      <vt:lpstr>EU LIQ1</vt:lpstr>
      <vt:lpstr>EU LIQ2</vt:lpstr>
      <vt:lpstr>EU CR1</vt:lpstr>
      <vt:lpstr>EU CR1-A</vt:lpstr>
      <vt:lpstr>EU CR2</vt:lpstr>
      <vt:lpstr>EU CQ1</vt:lpstr>
      <vt:lpstr>EU CQ4</vt:lpstr>
      <vt:lpstr>EU CQ5</vt:lpstr>
      <vt:lpstr>EU CQ7</vt:lpstr>
      <vt:lpstr>EU CR3</vt:lpstr>
      <vt:lpstr>EU CR4</vt:lpstr>
      <vt:lpstr>EU CR5</vt:lpstr>
      <vt:lpstr>EU CR6</vt:lpstr>
      <vt:lpstr>EU CR7-A</vt:lpstr>
      <vt:lpstr>EU CR8</vt:lpstr>
      <vt:lpstr>EU CR10 SL</vt:lpstr>
      <vt:lpstr>EU CR10 Equity</vt:lpstr>
      <vt:lpstr>EU CCR1</vt:lpstr>
      <vt:lpstr>EU CCR2 </vt:lpstr>
      <vt:lpstr>EU CCR3</vt:lpstr>
      <vt:lpstr>EU CCR4-IRB</vt:lpstr>
      <vt:lpstr>EU CCR5</vt:lpstr>
      <vt:lpstr>EU CCR6</vt:lpstr>
      <vt:lpstr>EU CCR8</vt:lpstr>
      <vt:lpstr>EU SEC1</vt:lpstr>
      <vt:lpstr>EU SEC3</vt:lpstr>
      <vt:lpstr>EU SEC4</vt:lpstr>
      <vt:lpstr>EU SEC5</vt:lpstr>
      <vt:lpstr>EU MR1</vt:lpstr>
      <vt:lpstr>EU MR2-A</vt:lpstr>
      <vt:lpstr>EU MR2-B</vt:lpstr>
      <vt:lpstr>EU MR3</vt:lpstr>
      <vt:lpstr>EU MR4</vt:lpstr>
      <vt:lpstr>EU IRRBB1</vt:lpstr>
      <vt:lpstr>Qualitative-Environmental risk</vt:lpstr>
      <vt:lpstr>Qualitative-Social risk</vt:lpstr>
      <vt:lpstr>Qualitative-Governance risk</vt:lpstr>
      <vt:lpstr>1.CC Transition risk-Banking b.</vt:lpstr>
      <vt:lpstr>2.CC Trans-BB.RE collateral</vt:lpstr>
      <vt:lpstr>3.CC Trans-BB.alignment metrics</vt:lpstr>
      <vt:lpstr>4.CC Transition-toppollutcomp</vt:lpstr>
      <vt:lpstr>5.CC Physical risk</vt:lpstr>
      <vt:lpstr>6. Summary GAR </vt:lpstr>
      <vt:lpstr>7.Mitigating actions-GAR assets</vt:lpstr>
      <vt:lpstr>8.Mitigating actions - GAR %</vt:lpstr>
      <vt:lpstr>10.Other mitigating actions</vt:lpstr>
      <vt:lpstr>EU KM2</vt:lpstr>
      <vt:lpstr>EU_CC1</vt:lpstr>
      <vt:lpstr>EU_CC2</vt:lpstr>
      <vt:lpstr>EU_CCR1</vt:lpstr>
      <vt:lpstr>EU_CCR2</vt:lpstr>
      <vt:lpstr>EU_CCR3</vt:lpstr>
      <vt:lpstr>EU_CCR4_A0400</vt:lpstr>
      <vt:lpstr>EU_CCR4_F0100</vt:lpstr>
      <vt:lpstr>EU_CCR4_F0200</vt:lpstr>
      <vt:lpstr>EU_CCR4_F0300</vt:lpstr>
      <vt:lpstr>EU_CCR5</vt:lpstr>
      <vt:lpstr>EU_CCR6</vt:lpstr>
      <vt:lpstr>EU_CCR8</vt:lpstr>
      <vt:lpstr>EU_CCyB1</vt:lpstr>
      <vt:lpstr>EU_CCyB2</vt:lpstr>
      <vt:lpstr>EU_CQ1</vt:lpstr>
      <vt:lpstr>EU_CQ4</vt:lpstr>
      <vt:lpstr>EU_CQ5</vt:lpstr>
      <vt:lpstr>EU_CQ7</vt:lpstr>
      <vt:lpstr>EU_CR1</vt:lpstr>
      <vt:lpstr>EU_CR1_A</vt:lpstr>
      <vt:lpstr>EU_CR10.1</vt:lpstr>
      <vt:lpstr>EU_CR10.2</vt:lpstr>
      <vt:lpstr>EU_CR10.5</vt:lpstr>
      <vt:lpstr>EU_CR2</vt:lpstr>
      <vt:lpstr>EU_CR3</vt:lpstr>
      <vt:lpstr>EU_CR4</vt:lpstr>
      <vt:lpstr>EU_CR5</vt:lpstr>
      <vt:lpstr>EU_CR6_A0402</vt:lpstr>
      <vt:lpstr>EU_CR6_A0404</vt:lpstr>
      <vt:lpstr>EU_CR6_A0406</vt:lpstr>
      <vt:lpstr>EU_CR6_A0408</vt:lpstr>
      <vt:lpstr>EU_CR6_F0100</vt:lpstr>
      <vt:lpstr>EU_CR6_F0200</vt:lpstr>
      <vt:lpstr>EU_CR6_F0301</vt:lpstr>
      <vt:lpstr>EU_CR6_F0304</vt:lpstr>
      <vt:lpstr>EU_CR7_A_A_IRB</vt:lpstr>
      <vt:lpstr>EU_CR7_A_F_IRB</vt:lpstr>
      <vt:lpstr>EU_CR8</vt:lpstr>
      <vt:lpstr>EU_ESG_TEMP1</vt:lpstr>
      <vt:lpstr>EU_ESG_TEMP10</vt:lpstr>
      <vt:lpstr>EU_ESG_TEMP2</vt:lpstr>
      <vt:lpstr>EU_ESG_TEMP3</vt:lpstr>
      <vt:lpstr>EU_ESG_TEMP4</vt:lpstr>
      <vt:lpstr>EU_ESG_TEMP5</vt:lpstr>
      <vt:lpstr>EU_ESG_TEMP5_AT</vt:lpstr>
      <vt:lpstr>EU_ESG_TEMP5_CZ</vt:lpstr>
      <vt:lpstr>EU_ESG_TEMP5_HR</vt:lpstr>
      <vt:lpstr>EU_ESG_TEMP5_HU</vt:lpstr>
      <vt:lpstr>EU_ESG_TEMP5_REST</vt:lpstr>
      <vt:lpstr>EU_ESG_TEMP5_RO</vt:lpstr>
      <vt:lpstr>EU_ESG_TEMP5_SB</vt:lpstr>
      <vt:lpstr>EU_ESG_TEMP5_SK</vt:lpstr>
      <vt:lpstr>EU_ESG_TEMP5_SL</vt:lpstr>
      <vt:lpstr>EU_ESG_TEMP6</vt:lpstr>
      <vt:lpstr>EU_ESG_TEMP7</vt:lpstr>
      <vt:lpstr>EU_ESG_TEMP8</vt:lpstr>
      <vt:lpstr>EU_ESG_TEMP8_I.</vt:lpstr>
      <vt:lpstr>EU_ESG_TEMP8_II.</vt:lpstr>
      <vt:lpstr>EU_IRRBB1</vt:lpstr>
      <vt:lpstr>EU_KM1</vt:lpstr>
      <vt:lpstr>EU_LIQ1</vt:lpstr>
      <vt:lpstr>EU_LIQ2</vt:lpstr>
      <vt:lpstr>EU_LR1</vt:lpstr>
      <vt:lpstr>EU_LR2</vt:lpstr>
      <vt:lpstr>EU_LR3</vt:lpstr>
      <vt:lpstr>EU_MR1</vt:lpstr>
      <vt:lpstr>EU_MR2_A</vt:lpstr>
      <vt:lpstr>EU_MR2_B</vt:lpstr>
      <vt:lpstr>EU_MR3</vt:lpstr>
      <vt:lpstr>EU_OV1</vt:lpstr>
      <vt:lpstr>EU_SEC1</vt:lpstr>
      <vt:lpstr>EU_SEC3</vt:lpstr>
      <vt:lpstr>EU_SEC4</vt:lpstr>
      <vt:lpstr>EU_SEC5</vt:lpstr>
      <vt:lpstr>CoverPage!Print_Area</vt:lpstr>
      <vt:lpstr>'EU KM2'!Print_Area</vt:lpstr>
      <vt:lpstr>'Qualitative-Environmental risk'!Print_Area</vt:lpstr>
    </vt:vector>
  </TitlesOfParts>
  <Company>s IT Solutions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Azbekova Zhaniya BBA</dc:creator>
  <cp:lastModifiedBy>Vovk Martin 0772 EH</cp:lastModifiedBy>
  <cp:lastPrinted>2024-08-29T19:14:43Z</cp:lastPrinted>
  <dcterms:created xsi:type="dcterms:W3CDTF">2021-03-15T13:57:52Z</dcterms:created>
  <dcterms:modified xsi:type="dcterms:W3CDTF">2024-08-30T11:09:38Z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8939b85-7e40-4a1d-91e1-0e84c3b219d7_Enabled">
    <vt:lpwstr>true</vt:lpwstr>
  </property>
  <property fmtid="{D5CDD505-2E9C-101B-9397-08002B2CF9AE}" pid="3" name="MSIP_Label_38939b85-7e40-4a1d-91e1-0e84c3b219d7_SetDate">
    <vt:lpwstr>2021-08-18T10:38:15Z</vt:lpwstr>
  </property>
  <property fmtid="{D5CDD505-2E9C-101B-9397-08002B2CF9AE}" pid="4" name="MSIP_Label_38939b85-7e40-4a1d-91e1-0e84c3b219d7_Method">
    <vt:lpwstr>Standard</vt:lpwstr>
  </property>
  <property fmtid="{D5CDD505-2E9C-101B-9397-08002B2CF9AE}" pid="5" name="MSIP_Label_38939b85-7e40-4a1d-91e1-0e84c3b219d7_Name">
    <vt:lpwstr>38939b85-7e40-4a1d-91e1-0e84c3b219d7</vt:lpwstr>
  </property>
  <property fmtid="{D5CDD505-2E9C-101B-9397-08002B2CF9AE}" pid="6" name="MSIP_Label_38939b85-7e40-4a1d-91e1-0e84c3b219d7_SiteId">
    <vt:lpwstr>3ad0376a-54d3-49a6-9e20-52de0a92fc89</vt:lpwstr>
  </property>
  <property fmtid="{D5CDD505-2E9C-101B-9397-08002B2CF9AE}" pid="7" name="MSIP_Label_38939b85-7e40-4a1d-91e1-0e84c3b219d7_ActionId">
    <vt:lpwstr>24d93a6b-6ea0-4efe-8c76-7edb07f0e8bd</vt:lpwstr>
  </property>
  <property fmtid="{D5CDD505-2E9C-101B-9397-08002B2CF9AE}" pid="8" name="MSIP_Label_38939b85-7e40-4a1d-91e1-0e84c3b219d7_ContentBits">
    <vt:lpwstr>0</vt:lpwstr>
  </property>
</Properties>
</file>