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M:\OE0772\04 Regelmäßige Reports\Basel II - Säule 3\WORKDIR\WORKDIR 31.12.2023\2023_06\7_Report\"/>
    </mc:Choice>
  </mc:AlternateContent>
  <xr:revisionPtr revIDLastSave="0" documentId="13_ncr:1_{225F806F-2A97-4A69-BDD9-ED6A65476F19}" xr6:coauthVersionLast="47" xr6:coauthVersionMax="47" xr10:uidLastSave="{00000000-0000-0000-0000-000000000000}"/>
  <bookViews>
    <workbookView xWindow="-15555" yWindow="-16425" windowWidth="29040" windowHeight="15840" tabRatio="867" activeTab="2" xr2:uid="{00000000-000D-0000-FFFF-FFFF00000000}"/>
  </bookViews>
  <sheets>
    <sheet name="CoverPage" sheetId="71" r:id="rId1"/>
    <sheet name="Ref Date" sheetId="77" state="hidden" r:id="rId2"/>
    <sheet name="Index" sheetId="65" r:id="rId3"/>
    <sheet name="EU OV1" sheetId="78" r:id="rId4"/>
    <sheet name="EU KM1" sheetId="79" r:id="rId5"/>
    <sheet name="EU CC1" sheetId="81" r:id="rId6"/>
    <sheet name="EU CC2" sheetId="80" r:id="rId7"/>
    <sheet name="EU CCyB1" sheetId="83" r:id="rId8"/>
    <sheet name="EU CCyB2" sheetId="82" r:id="rId9"/>
    <sheet name="EU LR1" sheetId="84" r:id="rId10"/>
    <sheet name="EU LR2" sheetId="85" r:id="rId11"/>
    <sheet name="EU LR3" sheetId="86" r:id="rId12"/>
    <sheet name="EU CR1" sheetId="87" r:id="rId13"/>
    <sheet name="EU CR1-A" sheetId="88" r:id="rId14"/>
    <sheet name="EU CR2" sheetId="89" r:id="rId15"/>
    <sheet name="EU CQ1" sheetId="92" r:id="rId16"/>
    <sheet name="EU CQ4" sheetId="91" r:id="rId17"/>
    <sheet name="EU CQ5" sheetId="90" r:id="rId18"/>
    <sheet name="EU CQ7" sheetId="93" r:id="rId19"/>
    <sheet name="EU CR3" sheetId="94" r:id="rId20"/>
    <sheet name="EU CR4" sheetId="95" r:id="rId21"/>
    <sheet name="EU CR5" sheetId="96" r:id="rId22"/>
    <sheet name="EU CR6-B" sheetId="97" r:id="rId23"/>
    <sheet name="EU CR7-A" sheetId="98" r:id="rId24"/>
    <sheet name="EU CR8" sheetId="99" r:id="rId25"/>
    <sheet name="EU CR10 SL" sheetId="50" r:id="rId26"/>
    <sheet name="EU CR10 Equity" sheetId="51" r:id="rId27"/>
    <sheet name="EU CCR1" sheetId="1" r:id="rId28"/>
    <sheet name="EU CCR2 " sheetId="2" r:id="rId29"/>
    <sheet name="EU CCR3" sheetId="3" r:id="rId30"/>
    <sheet name="EU CCR4 - F-IRB" sheetId="4" r:id="rId31"/>
    <sheet name="EU CCR4 - A-IRB" sheetId="5" r:id="rId32"/>
    <sheet name="EU CCR5" sheetId="6" r:id="rId33"/>
    <sheet name="EU CCR6" sheetId="7" r:id="rId34"/>
    <sheet name="EU CCR8" sheetId="9" r:id="rId35"/>
    <sheet name="EU SEC1" sheetId="52" r:id="rId36"/>
    <sheet name="EU SEC3" sheetId="54" r:id="rId37"/>
    <sheet name="EU SEC4" sheetId="55" r:id="rId38"/>
    <sheet name="EU SEC5" sheetId="56" r:id="rId39"/>
    <sheet name="EU MR1" sheetId="21" r:id="rId40"/>
    <sheet name="EU MR2-A" sheetId="22" r:id="rId41"/>
    <sheet name="EU MR2-B" sheetId="23" r:id="rId42"/>
    <sheet name="EU MR3" sheetId="24" r:id="rId43"/>
    <sheet name="EU MR4" sheetId="70" r:id="rId44"/>
    <sheet name="EU LIQ1" sheetId="16" r:id="rId45"/>
    <sheet name="EU LIQ2" sheetId="17" r:id="rId46"/>
    <sheet name="EU IRRBB1" sheetId="69" r:id="rId47"/>
    <sheet name="1.CC Transition risk-Banking b." sheetId="100" r:id="rId48"/>
    <sheet name="2.CC Trans-BB.RE collateral" sheetId="101" r:id="rId49"/>
    <sheet name="4.CC Transition-toppollutcomp" sheetId="102" r:id="rId50"/>
    <sheet name="5.CC Physical risk" sheetId="103" r:id="rId51"/>
    <sheet name="Qualitative_Environmental_risk" sheetId="105" r:id="rId52"/>
    <sheet name="Qualitative_Social_risk" sheetId="106" r:id="rId53"/>
    <sheet name="Qualitative_Governance_risk" sheetId="107" r:id="rId54"/>
  </sheets>
  <definedNames>
    <definedName name="_xlnm._FilterDatabase" localSheetId="6" hidden="1">'EU CC2'!$A$5:$E$42</definedName>
    <definedName name="ESG_1_CC">'1.CC Transition risk-Banking b.'!$A$6:$L$63</definedName>
    <definedName name="ESG_2_CC">'2.CC Trans-BB.RE collateral'!#REF!</definedName>
    <definedName name="ESG_2_CC_updated1">'2.CC Trans-BB.RE collateral'!$A$6:$Q$18</definedName>
    <definedName name="ESG_4_CC">'4.CC Transition-toppollutcomp'!$A$6:$D$7</definedName>
    <definedName name="ESG_5_CC">'5.CC Physical risk'!$A$6:$O$22</definedName>
    <definedName name="ESG_5_CC_AT">'5.CC Physical risk'!$A$26:$O$42</definedName>
    <definedName name="ESG_5_CC_CZ">'5.CC Physical risk'!$A$46:$O$62</definedName>
    <definedName name="ESG_5_CC_HR">'5.CC Physical risk'!$A$66:$O$82</definedName>
    <definedName name="ESG_5_CC_HU">'5.CC Physical risk'!$A$86:$O$102</definedName>
    <definedName name="ESG_5_CC_OTH">'5.CC Physical risk'!$A$186:$O$202</definedName>
    <definedName name="ESG_5_CC_RO">'5.CC Physical risk'!$A$106:$O$122</definedName>
    <definedName name="ESG_5_CC_RS">'5.CC Physical risk'!$A$126:$O$142</definedName>
    <definedName name="ESG_5_CC_SI">'5.CC Physical risk'!$A$146:$O$162</definedName>
    <definedName name="ESG_5_CC_SK">'5.CC Physical risk'!$A$166:$O$182</definedName>
    <definedName name="EU_CC1">'EU CC1'!$B$6:$D$110</definedName>
    <definedName name="eu_cc2">'EU CC2'!$B$5:$E$80</definedName>
    <definedName name="eu_ccyb1">'EU CCyB1'!$A$6:$N$34</definedName>
    <definedName name="eu_ccyb2">'EU CCyB2'!$B$6:$C$8</definedName>
    <definedName name="eu_cq1">'EU CQ1'!$B$6:$J$19</definedName>
    <definedName name="eu_cq4">'EU CQ4'!$A$6:$H$45</definedName>
    <definedName name="eu_cq5">'EU CQ5'!$B$6:$H$28</definedName>
    <definedName name="eu_cq7">'EU CQ7'!$B$6:$D$15</definedName>
    <definedName name="eu_cr1">'EU CR1'!$B$6:$Q$31</definedName>
    <definedName name="eu_cr1a">'EU CR1-A'!$B$5:$H$9</definedName>
    <definedName name="eu_cr2">'EU CR2'!$B$6:$C$12</definedName>
    <definedName name="eu_cr3">'EU CR3'!$B$7:$G$14</definedName>
    <definedName name="eu_cr4">'EU CR4'!$B$6:$H$24</definedName>
    <definedName name="eu_cr6b_gov">'EU CR6-B'!$A$94:$M$113</definedName>
    <definedName name="eu_cr6b_ins">'EU CR6-B'!$A$116:$M$135</definedName>
    <definedName name="eu_cr6b_other">'EU CR6-B'!$A$160:$M$179</definedName>
    <definedName name="eu_cr6b_ret1">'EU CR6-B'!$A$6:$M$25</definedName>
    <definedName name="eu_cr6b_ret2">'EU CR6-B'!$A$28:$M$47</definedName>
    <definedName name="eu_cr6b_ret3">'EU CR6-B'!$A$50:$M$69</definedName>
    <definedName name="eu_cr6b_ret4">'EU CR6-B'!$A$72:$M$91</definedName>
    <definedName name="eu_cr6b_sme">'EU CR6-B'!$A$138:$M$157</definedName>
    <definedName name="eu_cr7a_airb">'EU CR7-A'!$B$7:$P$23</definedName>
    <definedName name="eu_cr7a_firb">'EU CR7-A'!$B$26:$P$36</definedName>
    <definedName name="eu_cr8">'EU CR8'!$B$8:$C$16</definedName>
    <definedName name="eu_lr1">'EU LR1'!$B$6:$C$21</definedName>
    <definedName name="eu_lr2">'EU LR2'!$A$6:$D$73</definedName>
    <definedName name="eu_lr3">'EU LR3'!$B$6:$C$18</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"03/14/2016 09:05:37"</definedName>
    <definedName name="IQ_QTD" hidden="1">750000</definedName>
    <definedName name="IQ_TODAY" hidden="1">0</definedName>
    <definedName name="IQ_YTDMONTH" hidden="1">130000</definedName>
    <definedName name="_xlnm.Print_Area" localSheetId="0">CoverPage!$A$1:$M$57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77" l="1"/>
  <c r="D2" i="77"/>
  <c r="E7" i="69" l="1"/>
  <c r="C7" i="69"/>
  <c r="D7" i="69" s="1"/>
  <c r="D7" i="16"/>
  <c r="H7" i="16" s="1"/>
  <c r="I7" i="69" l="1"/>
  <c r="E7" i="16"/>
  <c r="I7" i="16" s="1"/>
  <c r="F7" i="16"/>
  <c r="J7" i="16" s="1"/>
  <c r="G7" i="16"/>
  <c r="K7" i="16" s="1"/>
  <c r="C21" i="22" l="1"/>
  <c r="D21" i="22"/>
  <c r="C17" i="21" l="1"/>
  <c r="J60" i="100" l="1"/>
  <c r="D60" i="100"/>
  <c r="B60" i="100" l="1"/>
  <c r="C60" i="100"/>
  <c r="C63" i="100" s="1"/>
  <c r="K60" i="100"/>
  <c r="K63" i="100" s="1"/>
  <c r="E60" i="100"/>
  <c r="G60" i="100"/>
  <c r="G63" i="100" s="1"/>
  <c r="H60" i="100"/>
  <c r="H63" i="100" s="1"/>
  <c r="G8" i="100"/>
  <c r="E8" i="100"/>
  <c r="I60" i="100"/>
  <c r="I63" i="100" s="1"/>
  <c r="F8" i="100"/>
  <c r="B63" i="100"/>
  <c r="J63" i="100"/>
  <c r="I8" i="100"/>
  <c r="E63" i="100"/>
  <c r="B8" i="100"/>
  <c r="J8" i="100"/>
  <c r="H8" i="100"/>
  <c r="D63" i="100"/>
  <c r="F60" i="100"/>
  <c r="F63" i="100" s="1"/>
  <c r="C8" i="100"/>
  <c r="K8" i="100"/>
  <c r="D8" i="100"/>
  <c r="D14" i="94" l="1"/>
  <c r="C14" i="94"/>
  <c r="C9" i="88"/>
  <c r="C7" i="85"/>
  <c r="D7" i="85" s="1"/>
  <c r="B113" i="97" l="1"/>
  <c r="J135" i="97"/>
  <c r="E9" i="88"/>
  <c r="G9" i="88"/>
  <c r="C113" i="97"/>
  <c r="L179" i="97"/>
  <c r="B91" i="97"/>
  <c r="J25" i="97"/>
  <c r="E69" i="97"/>
  <c r="M91" i="97"/>
  <c r="G47" i="97"/>
  <c r="D9" i="88"/>
  <c r="E179" i="97"/>
  <c r="M179" i="97"/>
  <c r="C69" i="97"/>
  <c r="G157" i="97"/>
  <c r="L91" i="97"/>
  <c r="J47" i="97"/>
  <c r="L25" i="97"/>
  <c r="C91" i="97"/>
  <c r="G179" i="97"/>
  <c r="E113" i="97"/>
  <c r="G69" i="97"/>
  <c r="M25" i="97"/>
  <c r="L47" i="97"/>
  <c r="G113" i="97"/>
  <c r="G135" i="97"/>
  <c r="J157" i="97"/>
  <c r="F9" i="88"/>
  <c r="B25" i="97"/>
  <c r="B47" i="97"/>
  <c r="M47" i="97"/>
  <c r="J69" i="97"/>
  <c r="E91" i="97"/>
  <c r="J113" i="97"/>
  <c r="J179" i="97"/>
  <c r="L135" i="97"/>
  <c r="C47" i="97"/>
  <c r="L69" i="97"/>
  <c r="G91" i="97"/>
  <c r="L113" i="97"/>
  <c r="B157" i="97"/>
  <c r="M135" i="97"/>
  <c r="C25" i="97"/>
  <c r="B69" i="97"/>
  <c r="M69" i="97"/>
  <c r="M113" i="97"/>
  <c r="B179" i="97"/>
  <c r="C157" i="97"/>
  <c r="L157" i="97"/>
  <c r="E135" i="97"/>
  <c r="E25" i="97"/>
  <c r="E47" i="97"/>
  <c r="J91" i="97"/>
  <c r="B135" i="97"/>
  <c r="C179" i="97"/>
  <c r="M157" i="97"/>
  <c r="G25" i="97"/>
  <c r="C135" i="97"/>
  <c r="E157" i="97"/>
  <c r="C6" i="79"/>
  <c r="D6" i="79"/>
  <c r="E6" i="79" s="1"/>
  <c r="F6" i="79" s="1"/>
  <c r="G6" i="79" s="1"/>
  <c r="D8" i="78"/>
  <c r="F8" i="78" s="1"/>
  <c r="F40" i="78"/>
  <c r="F39" i="78"/>
  <c r="F38" i="78"/>
  <c r="F37" i="78"/>
  <c r="F36" i="78"/>
  <c r="F35" i="78"/>
  <c r="F34" i="78"/>
  <c r="F33" i="78"/>
  <c r="F32" i="78"/>
  <c r="F26" i="78"/>
  <c r="F20" i="78"/>
  <c r="F19" i="78"/>
  <c r="F18" i="78"/>
  <c r="F17" i="78"/>
  <c r="F16" i="78"/>
  <c r="F15" i="78"/>
  <c r="F14" i="78"/>
  <c r="F13" i="78"/>
  <c r="F12" i="78"/>
  <c r="F11" i="78"/>
  <c r="F10" i="78"/>
  <c r="F9" i="78"/>
  <c r="E8" i="78"/>
  <c r="H9" i="88" l="1"/>
  <c r="C4" i="77"/>
  <c r="C3" i="77"/>
</calcChain>
</file>

<file path=xl/sharedStrings.xml><?xml version="1.0" encoding="utf-8"?>
<sst xmlns="http://schemas.openxmlformats.org/spreadsheetml/2006/main" count="4016" uniqueCount="1494">
  <si>
    <t>EU CCR1 – Analysis of CCR exposure by approach</t>
  </si>
  <si>
    <t>For all data points, C 34.02, Sheet "All exposures except CCP exposures"</t>
  </si>
  <si>
    <t>a</t>
  </si>
  <si>
    <t>b</t>
  </si>
  <si>
    <t>c</t>
  </si>
  <si>
    <t>d</t>
  </si>
  <si>
    <t>e</t>
  </si>
  <si>
    <t>f</t>
  </si>
  <si>
    <t>g</t>
  </si>
  <si>
    <t>h</t>
  </si>
  <si>
    <t>Replacement cost (RC)</t>
  </si>
  <si>
    <t>Potential future exposure (PFE)  </t>
  </si>
  <si>
    <t>EEPE</t>
  </si>
  <si>
    <t>Alpha used for computing regulatory exposure value </t>
  </si>
  <si>
    <t>Exposure value pre-CRM </t>
  </si>
  <si>
    <t>Exposure value post-CRM </t>
  </si>
  <si>
    <t>Exposure value</t>
  </si>
  <si>
    <t>RWEA</t>
  </si>
  <si>
    <t>EU1</t>
  </si>
  <si>
    <t>EU - Original Exposure Method (for derivatives)</t>
  </si>
  <si>
    <t>EU2</t>
  </si>
  <si>
    <t>EU - Simplified SA-CCR (for derivatives)</t>
  </si>
  <si>
    <t>1</t>
  </si>
  <si>
    <t>SA-CCR (for derivatives) </t>
  </si>
  <si>
    <t>2</t>
  </si>
  <si>
    <t>IMM (for derivatives and SFTs) </t>
  </si>
  <si>
    <t>2a</t>
  </si>
  <si>
    <t>Of which securities financing transactions netting sets</t>
  </si>
  <si>
    <t>2b</t>
  </si>
  <si>
    <t>Of which derivatives and long settlement transactions netting sets </t>
  </si>
  <si>
    <t>2c</t>
  </si>
  <si>
    <t>Of which from contractual cross-product netting sets</t>
  </si>
  <si>
    <t>3</t>
  </si>
  <si>
    <t>Financial collateral simple method (for SFTs) </t>
  </si>
  <si>
    <t>4</t>
  </si>
  <si>
    <t>Financial collateral comprehensive method (for SFTs) </t>
  </si>
  <si>
    <t>5</t>
  </si>
  <si>
    <t>VaR for SFTs </t>
  </si>
  <si>
    <t>6</t>
  </si>
  <si>
    <t>Total</t>
  </si>
  <si>
    <t>EU CCR2 – Transactions subject to own funds requirements for CVA risk</t>
  </si>
  <si>
    <t>Total transactions subject to the Advanced method</t>
  </si>
  <si>
    <t>(i) VaR component (including the 3× multiplier)</t>
  </si>
  <si>
    <t>(ii) stressed VaR component (including the 3× multiplier)</t>
  </si>
  <si>
    <t>Transactions subject to the Standardised method</t>
  </si>
  <si>
    <t>EU4</t>
  </si>
  <si>
    <t>Transactions subject to the Alternative approach (Based on the Original Exposure Method)</t>
  </si>
  <si>
    <t xml:space="preserve">Total transactions subject to own funds requirements for CVA risk </t>
  </si>
  <si>
    <t>EU CCR3 – Standardised approach – CCR exposures by regulatory exposure class and risk weights</t>
  </si>
  <si>
    <t>Risk weight </t>
  </si>
  <si>
    <t>Exposure classes</t>
  </si>
  <si>
    <t>i</t>
  </si>
  <si>
    <t>j</t>
  </si>
  <si>
    <t>k</t>
  </si>
  <si>
    <t>0%</t>
  </si>
  <si>
    <t>2%</t>
  </si>
  <si>
    <t>4%</t>
  </si>
  <si>
    <t>10%</t>
  </si>
  <si>
    <t>20%</t>
  </si>
  <si>
    <t>50%</t>
  </si>
  <si>
    <t>70%</t>
  </si>
  <si>
    <t>75%</t>
  </si>
  <si>
    <t>100%</t>
  </si>
  <si>
    <t>150%</t>
  </si>
  <si>
    <t>Others</t>
  </si>
  <si>
    <t xml:space="preserve">Total exposure value </t>
  </si>
  <si>
    <t xml:space="preserve">Central governments or central banks </t>
  </si>
  <si>
    <t xml:space="preserve">Regional government or local authorities </t>
  </si>
  <si>
    <t>Public sector entities</t>
  </si>
  <si>
    <t>Multilateral development banks</t>
  </si>
  <si>
    <t>International organisations</t>
  </si>
  <si>
    <t>Institutions</t>
  </si>
  <si>
    <t>7</t>
  </si>
  <si>
    <t>Corporates </t>
  </si>
  <si>
    <t>8</t>
  </si>
  <si>
    <t>Retail</t>
  </si>
  <si>
    <t>9</t>
  </si>
  <si>
    <t>Institutions and corporates with a short-term credit assessment</t>
  </si>
  <si>
    <t>10</t>
  </si>
  <si>
    <t>Other items</t>
  </si>
  <si>
    <t>11</t>
  </si>
  <si>
    <t>Total exposure value</t>
  </si>
  <si>
    <t>EU CCR4 – F-IRB approach – CCR exposures by exposure class and PD scale</t>
  </si>
  <si>
    <t>Central governments and central banks</t>
  </si>
  <si>
    <t>PD scale </t>
  </si>
  <si>
    <t>Exposure weighted average PD (%) </t>
  </si>
  <si>
    <t>Number of obligors</t>
  </si>
  <si>
    <t>Exposure weighted average LGD (%)</t>
  </si>
  <si>
    <t>Exposure weighted average maturity (years) </t>
  </si>
  <si>
    <t>Density of risk weighted exposure amount</t>
  </si>
  <si>
    <t>0.00 to &lt;0.15</t>
  </si>
  <si>
    <t>0.15 to &lt;0.25</t>
  </si>
  <si>
    <t>0.25 to &lt;0.50</t>
  </si>
  <si>
    <t>0.50 to &lt;0.75</t>
  </si>
  <si>
    <t>0.75 to &lt;2.50</t>
  </si>
  <si>
    <t>2.50 to &lt;10.00</t>
  </si>
  <si>
    <t>10.00 to &lt;100.00</t>
  </si>
  <si>
    <t>100.00 (Default)</t>
  </si>
  <si>
    <t>x</t>
  </si>
  <si>
    <t>Sub-total (Exposure class X)</t>
  </si>
  <si>
    <t>y</t>
  </si>
  <si>
    <t>Total (all CCR relevant exposure classes)</t>
  </si>
  <si>
    <t>EU CCR4 – A-IRB approach – CCR exposures by exposure class and PD scale</t>
  </si>
  <si>
    <t>EU CCR5 – Composition of collateral for CCR exposures</t>
  </si>
  <si>
    <t>Collateral type</t>
  </si>
  <si>
    <t>Collateral used in derivative transactions</t>
  </si>
  <si>
    <t>Collateral used in SFTs</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</si>
  <si>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</si>
  <si>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</si>
  <si>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</si>
  <si>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</si>
  <si>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</si>
  <si>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</si>
  <si>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</si>
  <si>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</si>
  <si>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</si>
  <si>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</si>
  <si>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</si>
  <si>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</si>
  <si>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EU CCR6 – Credit derivatives exposures</t>
  </si>
  <si>
    <t>Protection bought </t>
  </si>
  <si>
    <t>Protection sold </t>
  </si>
  <si>
    <t>Notionals</t>
  </si>
  <si>
    <t>Single-name credit default swaps</t>
  </si>
  <si>
    <t>Index credit default swaps</t>
  </si>
  <si>
    <t>Total return swaps</t>
  </si>
  <si>
    <t>Credit options</t>
  </si>
  <si>
    <t>Other credit derivatives</t>
  </si>
  <si>
    <t>Total notionals</t>
  </si>
  <si>
    <t>Fair values </t>
  </si>
  <si>
    <t>Positive fair value (asset)</t>
  </si>
  <si>
    <t>Negative fair value (liability)</t>
  </si>
  <si>
    <t>Other</t>
  </si>
  <si>
    <t>EU CCR8 – Exposures to CCPs</t>
  </si>
  <si>
    <t xml:space="preserve">Exposure value </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</si>
  <si>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</si>
  <si>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</si>
  <si>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</si>
  <si>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</si>
  <si>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</si>
  <si>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</si>
  <si>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</si>
  <si>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</si>
  <si>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</si>
  <si>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Unfunded default fund contributions</t>
  </si>
  <si>
    <t>Exposures to non-QCCPs (total)</t>
  </si>
  <si>
    <t>12</t>
  </si>
  <si>
    <t>Exposures for trades at non-QCCPs (excluding initial margin and default fund contributions); of which</t>
  </si>
  <si>
    <t>13</t>
  </si>
  <si>
    <t>14</t>
  </si>
  <si>
    <t>15</t>
  </si>
  <si>
    <t>16</t>
  </si>
  <si>
    <t>17</t>
  </si>
  <si>
    <t>18</t>
  </si>
  <si>
    <t>19</t>
  </si>
  <si>
    <t>20</t>
  </si>
  <si>
    <t>010</t>
  </si>
  <si>
    <t>030</t>
  </si>
  <si>
    <t>040</t>
  </si>
  <si>
    <t>050</t>
  </si>
  <si>
    <t>060</t>
  </si>
  <si>
    <t>080</t>
  </si>
  <si>
    <t>090</t>
  </si>
  <si>
    <t>100</t>
  </si>
  <si>
    <t>Debt securities</t>
  </si>
  <si>
    <t>070</t>
  </si>
  <si>
    <t>120</t>
  </si>
  <si>
    <t>130</t>
  </si>
  <si>
    <t>140</t>
  </si>
  <si>
    <t>150</t>
  </si>
  <si>
    <t>160</t>
  </si>
  <si>
    <t>170</t>
  </si>
  <si>
    <t>180</t>
  </si>
  <si>
    <t>190</t>
  </si>
  <si>
    <t>200</t>
  </si>
  <si>
    <t>210</t>
  </si>
  <si>
    <t>220</t>
  </si>
  <si>
    <t>Risk weighted exposure amount</t>
  </si>
  <si>
    <t>EU CC1 - Composition of regulatory own funds</t>
  </si>
  <si>
    <t>(a)</t>
  </si>
  <si>
    <t>(b)</t>
  </si>
  <si>
    <t>Amounts</t>
  </si>
  <si>
    <t>Common Equity Tier 1 (CET1) capital: instruments and reserves</t>
  </si>
  <si>
    <t>Capital instruments and the related share premium accounts </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</si>
  <si>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</si>
  <si>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</si>
  <si>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</si>
  <si>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</si>
  <si>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</si>
  <si>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</si>
  <si>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</si>
  <si>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</si>
  <si>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</si>
  <si>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</si>
  <si>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</si>
  <si>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</si>
  <si>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Empty set in the EU</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</si>
  <si>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</si>
  <si>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</si>
  <si>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</si>
  <si>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</si>
  <si>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</si>
  <si>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</si>
  <si>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</si>
  <si>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</si>
  <si>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</si>
  <si>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</si>
  <si>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</si>
  <si>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</si>
  <si>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</si>
  <si>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of which: qualifying holdings outside the financial sector (negative amount)</t>
  </si>
  <si>
    <t>EU-20c</t>
  </si>
  <si>
    <t>of which: securitisation positions (negative amount)</t>
  </si>
  <si>
    <t>EU-20d</t>
  </si>
  <si>
    <t>of which: free deliveries (negative amount)</t>
  </si>
  <si>
    <t>21</t>
  </si>
  <si>
    <t>Deferred tax assets arising from temporary differences (amount above 10% threshold, net of related tax liability where the conditions in Article 38 (3) are met) (negative amount)</t>
  </si>
  <si>
    <t>22</t>
  </si>
  <si>
    <t>Amount exceeding the 17,65% threshold (negative amount)</t>
  </si>
  <si>
    <t>23</t>
  </si>
  <si>
    <t>of which: direct, indirect and synthetic holdings by the institution of the CET1 instruments of financial sector entities where the institution has a significant investment in those entities</t>
  </si>
  <si>
    <t>24</t>
  </si>
  <si>
    <t>25</t>
  </si>
  <si>
    <t>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</si>
  <si>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</si>
  <si>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</si>
  <si>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</si>
  <si>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</si>
  <si>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26</t>
  </si>
  <si>
    <t>27</t>
  </si>
  <si>
    <t>Qualifying AT1 deductions that exceed the AT1 items of the institution (negative amount)</t>
  </si>
  <si>
    <t>27a</t>
  </si>
  <si>
    <t>28</t>
  </si>
  <si>
    <t>Total regulatory adjustments to Common Equity Tier 1 (CET1)</t>
  </si>
  <si>
    <t>29</t>
  </si>
  <si>
    <t xml:space="preserve">Common Equity Tier 1 (CET1) capital </t>
  </si>
  <si>
    <t>Additional Tier 1 (AT1) capital: instruments</t>
  </si>
  <si>
    <t>30</t>
  </si>
  <si>
    <t>31</t>
  </si>
  <si>
    <t>of which: classified as equity under applicable accounting standards</t>
  </si>
  <si>
    <t>32</t>
  </si>
  <si>
    <t>of which: classified as liabilities under applicable accounting standards</t>
  </si>
  <si>
    <t>33</t>
  </si>
  <si>
    <t>Amount of qualifying items referred to in Article 484 (4) and the related share premium accounts subject to phase out from AT1 as described in Article 486(3) of CRR</t>
  </si>
  <si>
    <t>EU-33a</t>
  </si>
  <si>
    <t>Amount of qualifying items referred to in Article 494a(1) subject to phase out from AT1</t>
  </si>
  <si>
    <t>EU-33b</t>
  </si>
  <si>
    <t>Amount of qualifying items referred to in Article 494b(1) subject to phase out from AT1</t>
  </si>
  <si>
    <t>34</t>
  </si>
  <si>
    <t xml:space="preserve">Qualifying Tier 1 capital included in consolidated AT1 capital (including minority interests not included in row 5) issued by subsidiaries and held by third parties </t>
  </si>
  <si>
    <t>35</t>
  </si>
  <si>
    <t xml:space="preserve">of which: instruments issued by subsidiaries subject to phase out </t>
  </si>
  <si>
    <t>36</t>
  </si>
  <si>
    <t>Additional Tier 1 (AT1) capital before regulatory adjustments</t>
  </si>
  <si>
    <t>Additional Tier 1 (AT1) capital: regulatory adjustments</t>
  </si>
  <si>
    <t>37</t>
  </si>
  <si>
    <t>Direct and indirect holdings by an institution of own AT1 instruments (negative amount)</t>
  </si>
  <si>
    <t>38</t>
  </si>
  <si>
    <t>Direct, indirect and synthetic holdings of the AT1 instruments of financial sector entities where those entities have reciprocal cross holdings with the institution designed to inflate artificially the own funds of the institution (negative amount)</t>
  </si>
  <si>
    <t>39</t>
  </si>
  <si>
    <t>Direct, indirect and synthetic holdings of the AT1 instruments of financial sector entities where the institution does not have a significant investment in those entities (amount above 10% threshold and net of eligible short positions) (negative amount)</t>
  </si>
  <si>
    <t>40</t>
  </si>
  <si>
    <t>Direct, indirect and synthetic holdings by the institution of the AT1 instruments of financial sector entities where the institution has a significant investment in those entities (net of eligible short positions) (negative amount)</t>
  </si>
  <si>
    <t>42</t>
  </si>
  <si>
    <t>Qualifying T2 deductions that exceed the T2 items of the institution (negative amount)</t>
  </si>
  <si>
    <t>42a</t>
  </si>
  <si>
    <t>43</t>
  </si>
  <si>
    <t>Total regulatory adjustments to Additional Tier 1 (AT1) capital</t>
  </si>
  <si>
    <t>44</t>
  </si>
  <si>
    <t xml:space="preserve">Additional Tier 1 (AT1) capital </t>
  </si>
  <si>
    <t>45</t>
  </si>
  <si>
    <t>Tier 1 capital (T1 = CET1 + AT1)</t>
  </si>
  <si>
    <t>Tier 2 (T2) capital: instruments and provisions</t>
  </si>
  <si>
    <t>46</t>
  </si>
  <si>
    <t>47</t>
  </si>
  <si>
    <t>Amount of qualifying  items referred to in Article 484 (5) and the related share premium accounts subject to phase out from T2</t>
  </si>
  <si>
    <t>EU-47a</t>
  </si>
  <si>
    <t>Amount of qualifying  items referred to in Article 494a (2) subject to phase out from T2</t>
  </si>
  <si>
    <t>EU-47b</t>
  </si>
  <si>
    <t>Amount of qualifying  items referred to in Article 494b (2) subject to phase out from T2</t>
  </si>
  <si>
    <t>48</t>
  </si>
  <si>
    <t xml:space="preserve">Qualifying own funds instruments included in consolidated T2 capital (including minority interests and AT1 instruments not included in rows 5 or 34) issued by subsidiaries and held by third parties </t>
  </si>
  <si>
    <t>49</t>
  </si>
  <si>
    <t>of which: instruments issued by subsidiaries subject to phase out</t>
  </si>
  <si>
    <t>50</t>
  </si>
  <si>
    <t>Credit risk adjustments</t>
  </si>
  <si>
    <t>51</t>
  </si>
  <si>
    <t>Tier 2 (T2) capital before regulatory adjustments</t>
  </si>
  <si>
    <t>Tier 2 (T2) capital: regulatory adjustments </t>
  </si>
  <si>
    <t>52</t>
  </si>
  <si>
    <t>Direct and indirect holdings by an institution of own T2 instruments and subordinated loans (negative amount)</t>
  </si>
  <si>
    <t>53</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</si>
  <si>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</si>
  <si>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54</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</si>
  <si>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</si>
  <si>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55</t>
  </si>
  <si>
    <t>Direct and indirect holdings by the institution of the T2 instruments and subordinated loans of financial sector entities where the institution has a significant investment in those entities (net of eligible short positions) (negative amount)</t>
  </si>
  <si>
    <t>EU-56a </t>
  </si>
  <si>
    <t>Qualifying eligible liabilities deductions that exceed the eligible liabilities items of the institution (negative amount)</t>
  </si>
  <si>
    <t>EU-56b</t>
  </si>
  <si>
    <t>57</t>
  </si>
  <si>
    <t>Total regulatory adjustments to Tier 2 (T2) capital</t>
  </si>
  <si>
    <t>58</t>
  </si>
  <si>
    <t xml:space="preserve">Tier 2 (T2) capital </t>
  </si>
  <si>
    <t>59</t>
  </si>
  <si>
    <t>Total capital (TC = T1 + T2)</t>
  </si>
  <si>
    <t>60</t>
  </si>
  <si>
    <t>Total risk weighted assets</t>
  </si>
  <si>
    <t>Capital ratios and buffers </t>
  </si>
  <si>
    <t>61</t>
  </si>
  <si>
    <t>Common Equity Tier 1 (as a percentage of total risk exposure amount)</t>
  </si>
  <si>
    <t>62</t>
  </si>
  <si>
    <t>Tier 1 (as a percentage of total risk exposure amount)</t>
  </si>
  <si>
    <t>63</t>
  </si>
  <si>
    <t>Total capital (as a percentage of total risk exposure amount)</t>
  </si>
  <si>
    <t>64</t>
  </si>
  <si>
    <t>Institution CET1 overall capital requirement (CET1 requirement in accordance with article 92 (1) of Regulation (EU) No 575/2013, plus additional CET1 requirement which the institution is required to hold in accordance with Article 104(1)(a) of Directive 2013/36/EU, plus combined buffer requirement in accordance with Article 128(6) of Directive 2013/36/EU) expressed as a percentage of risk exposure amount)</t>
  </si>
  <si>
    <t>65</t>
  </si>
  <si>
    <t>of which: capital conservation buffer requirement  </t>
  </si>
  <si>
    <t>66</t>
  </si>
  <si>
    <t xml:space="preserve">of which: countercyclical buffer requirement </t>
  </si>
  <si>
    <t>67</t>
  </si>
  <si>
    <t xml:space="preserve">of which: systemic risk buffer requirement </t>
  </si>
  <si>
    <t>EU-67a</t>
  </si>
  <si>
    <t>of which: Global Systemically Important Institution (G-SII) or Other Systemically Important Institution (O-SII) buffer</t>
  </si>
  <si>
    <t>EU-67b</t>
  </si>
  <si>
    <t>of which: additional own funds requirements to address the risks other than the risk of excessive leverage</t>
  </si>
  <si>
    <t>68</t>
  </si>
  <si>
    <t xml:space="preserve">Common Equity Tier 1 (as a percentage of risk-weighted assets) available after meeting the bank’s minimum capital requirements </t>
  </si>
  <si>
    <t>Amounts below the thresholds for deduction (before risk weighting) </t>
  </si>
  <si>
    <t>72</t>
  </si>
  <si>
    <t>73</t>
  </si>
  <si>
    <t xml:space="preserve">Direct and indirect holdings by the institution of the CET1 instruments of financial sector entities where the institution has a significant investment in those entities (amount below 17.65% thresholds and net of eligible short positions) </t>
  </si>
  <si>
    <t>75</t>
  </si>
  <si>
    <t>Applicable caps on the inclusion of provisions in Tier 2 </t>
  </si>
  <si>
    <t>76</t>
  </si>
  <si>
    <t>Credit risk adjustments included in T2 in respect of exposures subject to standardised approach (prior to the application of the cap)</t>
  </si>
  <si>
    <t>77</t>
  </si>
  <si>
    <t>Cap on inclusion of credit risk adjustments in T2 under standardised approach</t>
  </si>
  <si>
    <t>78</t>
  </si>
  <si>
    <t>Credit risk adjustments included in T2 in respect of exposures subject to internal ratings-based approach (prior to the application of the cap)</t>
  </si>
  <si>
    <t>79</t>
  </si>
  <si>
    <t>Cap for inclusion of credit risk adjustments in T2 under internal ratings-based approach</t>
  </si>
  <si>
    <t>Capital instruments subject to phase-out arrangements (only applicable between 1 Jan 2014 and 1 Jan 2022)</t>
  </si>
  <si>
    <t>80</t>
  </si>
  <si>
    <t>Current cap on CET1 instruments subject to phase out arrangements</t>
  </si>
  <si>
    <t>81</t>
  </si>
  <si>
    <t>Amount excluded from CET1 due to cap (excess over cap after redemptions and maturities)</t>
  </si>
  <si>
    <t>82</t>
  </si>
  <si>
    <t>Current cap on AT1 instruments subject to phase out arrangements</t>
  </si>
  <si>
    <t>83</t>
  </si>
  <si>
    <t>Amount excluded from AT1 due to cap (excess over cap after redemptions and maturities)</t>
  </si>
  <si>
    <t>84</t>
  </si>
  <si>
    <t>Current cap on T2 instruments subject to phase out arrangements</t>
  </si>
  <si>
    <t>85</t>
  </si>
  <si>
    <t>Amount excluded from T2 due to cap (excess over cap after redemptions and maturities)</t>
  </si>
  <si>
    <t>Operational risk  </t>
  </si>
  <si>
    <t>EU LIQ1 - Quantitative information of LCR</t>
  </si>
  <si>
    <t>Total percentage (%) unweighted value (average)</t>
  </si>
  <si>
    <t>Total percentage (%) weighted value (average)</t>
  </si>
  <si>
    <t>EU 1a</t>
  </si>
  <si>
    <t>Quarter ending on (DD Month YYY)</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</si>
  <si>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</si>
  <si>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</si>
  <si>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</si>
  <si>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</si>
  <si>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</si>
  <si>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</si>
  <si>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</si>
  <si>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</si>
  <si>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</si>
  <si>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</si>
  <si>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</si>
  <si>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</si>
  <si>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</si>
  <si>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</si>
  <si>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</si>
  <si>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</si>
  <si>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</si>
  <si>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</si>
  <si>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</si>
  <si>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</si>
  <si>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</si>
  <si>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</si>
  <si>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</si>
  <si>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</si>
  <si>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</si>
  <si>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</si>
  <si>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</si>
  <si>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</si>
  <si>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</si>
  <si>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</si>
  <si>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</si>
  <si>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</si>
  <si>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</si>
  <si>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</si>
  <si>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</si>
  <si>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 </t>
  </si>
  <si>
    <t>Unweighted value by residual maturity</t>
  </si>
  <si>
    <t>Weighted value</t>
  </si>
  <si>
    <t>&lt; 6 months</t>
  </si>
  <si>
    <t>6 months to &lt; 1yr</t>
  </si>
  <si>
    <t>≥ 1yr</t>
  </si>
  <si>
    <t>Available stable funding (ASF) Items</t>
  </si>
  <si>
    <t>Capital items and instruments</t>
  </si>
  <si>
    <t>Own funds  </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</si>
  <si>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</si>
  <si>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</si>
  <si>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</si>
  <si>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</si>
  <si>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</si>
  <si>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</si>
  <si>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</si>
  <si>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</si>
  <si>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</si>
  <si>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Required stable funding (RSF) Items</t>
  </si>
  <si>
    <t>EU-15a</t>
  </si>
  <si>
    <t>Assets encumbered for more than 12m in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</si>
  <si>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</si>
  <si>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</si>
  <si>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</si>
  <si>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</si>
  <si>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</si>
  <si>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</si>
  <si>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</si>
  <si>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</si>
  <si>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</si>
  <si>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</si>
  <si>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</si>
  <si>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</si>
  <si>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</si>
  <si>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</si>
  <si>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</si>
  <si>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</si>
  <si>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</si>
  <si>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</si>
  <si>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EU MR1 - Market risk under the standardised approach</t>
  </si>
  <si>
    <t>RWEAs</t>
  </si>
  <si>
    <t>Outright products</t>
  </si>
  <si>
    <t>Interest rate risk (general and specific)</t>
  </si>
  <si>
    <t>Equity risk (general and specific)</t>
  </si>
  <si>
    <t>Foreign exchange risk</t>
  </si>
  <si>
    <t>Commodity risk  </t>
  </si>
  <si>
    <t>Options (non-delta risks)</t>
  </si>
  <si>
    <t>Simplified approach</t>
  </si>
  <si>
    <t>Delta-plus approach</t>
  </si>
  <si>
    <t>Scenario approach</t>
  </si>
  <si>
    <t>Securitisation (specific risk)</t>
  </si>
  <si>
    <t>EU MR2-A - Market risk under the internal Model Approach (IMA)</t>
  </si>
  <si>
    <t>Own funds requirements </t>
  </si>
  <si>
    <t>VaR (higher of values a and b)</t>
  </si>
  <si>
    <t xml:space="preserve">Previous day’s VaR (VaRt-1) </t>
  </si>
  <si>
    <t>Multiplication factor (mc) x average of previous 60 working days (VaRavg)  </t>
  </si>
  <si>
    <t>SVaR (higher of values a and b)</t>
  </si>
  <si>
    <t>Latest available SVaR (SVaRt-1))</t>
  </si>
  <si>
    <t>Multiplication factor (ms) x average of previous 60 working days (sVaRavg)  </t>
  </si>
  <si>
    <t>IRC (higher of values a and b)</t>
  </si>
  <si>
    <t>Most recent IRC measure</t>
  </si>
  <si>
    <t>12 weeks average IRC measure</t>
  </si>
  <si>
    <t>Comprehensive risk measure (higher of values a, b and c)</t>
  </si>
  <si>
    <t>Most recent risk measure of comprehensive risk measure</t>
  </si>
  <si>
    <t>12 weeks average of comprehensive risk measure</t>
  </si>
  <si>
    <t>(c)</t>
  </si>
  <si>
    <t>Comprehensive risk measure Floor</t>
  </si>
  <si>
    <t xml:space="preserve">Other </t>
  </si>
  <si>
    <t>EU MR2-B - RWA flow statements of market risk exposures under the IMA</t>
  </si>
  <si>
    <t>VaR  </t>
  </si>
  <si>
    <t>SVaR</t>
  </si>
  <si>
    <t>IRC</t>
  </si>
  <si>
    <t>Comprehensive risk measure</t>
  </si>
  <si>
    <t>Total RWAs </t>
  </si>
  <si>
    <t>Total own funds requirements  </t>
  </si>
  <si>
    <t>1a</t>
  </si>
  <si>
    <t>Regulatory adjustment</t>
  </si>
  <si>
    <t>1b</t>
  </si>
  <si>
    <t xml:space="preserve">RWAs at the previous quarter-end (end of the day) </t>
  </si>
  <si>
    <t xml:space="preserve">Movement in risk levels </t>
  </si>
  <si>
    <t xml:space="preserve">Model updates/changes </t>
  </si>
  <si>
    <t>Methodology and policy</t>
  </si>
  <si>
    <t xml:space="preserve">Acquisitions and disposals </t>
  </si>
  <si>
    <t xml:space="preserve">Foreign exchange movements </t>
  </si>
  <si>
    <t>8a</t>
  </si>
  <si>
    <t xml:space="preserve">RWAs at the end of the reporting period (end of the day) </t>
  </si>
  <si>
    <t>8b</t>
  </si>
  <si>
    <t>EU MR3 - IMA values for trading portfolios</t>
  </si>
  <si>
    <t xml:space="preserve">VaR (10 day 99%) </t>
  </si>
  <si>
    <t>Maximum value</t>
  </si>
  <si>
    <t>Average value</t>
  </si>
  <si>
    <t xml:space="preserve">Minimum value </t>
  </si>
  <si>
    <t>Period end</t>
  </si>
  <si>
    <t>SVaR (10 day 99%)</t>
  </si>
  <si>
    <t>IRC (99.9%)</t>
  </si>
  <si>
    <t xml:space="preserve">Comprehensive risk measure (99.9%) </t>
  </si>
  <si>
    <t>Applicable amount</t>
  </si>
  <si>
    <t>Total assets as per published financial statements</t>
  </si>
  <si>
    <t>(Adjustment for securitised exposures that meet the operational requirements for the recognition of risk transference)</t>
  </si>
  <si>
    <t>(Adjustment for temporary exemption of exposures to central bank (if applicable))</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</si>
  <si>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</si>
  <si>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</si>
  <si>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</si>
  <si>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</si>
  <si>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</si>
  <si>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</si>
  <si>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</si>
  <si>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EU-11b</t>
  </si>
  <si>
    <t>Other adjustments</t>
  </si>
  <si>
    <t>Total exposure measure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</si>
  <si>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</si>
  <si>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</si>
  <si>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</si>
  <si>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</si>
  <si>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</si>
  <si>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</si>
  <si>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</si>
  <si>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</si>
  <si>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Derivative exposures</t>
  </si>
  <si>
    <t>Replacement cost associated with SA-CCR derivatives transactions (ie net of eligible cash variation margin)</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</si>
  <si>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</si>
  <si>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</si>
  <si>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</si>
  <si>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</si>
  <si>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</si>
  <si>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t>(Exempted CCP leg of client-cleared trade exposures) (simplified standardised approach)</t>
  </si>
  <si>
    <t>Adjusted effective notional amount of written credit derivatives</t>
  </si>
  <si>
    <t>(Adjusted effective notional offsets and add-on deductions for written credit derivatives)</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</si>
  <si>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</si>
  <si>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</si>
  <si>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</si>
  <si>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</si>
  <si>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Agent transaction exposures</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</si>
  <si>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</si>
  <si>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</si>
  <si>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</si>
  <si>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</si>
  <si>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</si>
  <si>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Capital and total exposure measure</t>
  </si>
  <si>
    <t>Leverage ratio</t>
  </si>
  <si>
    <t>Leverage ratio (excluding the impact of the exemption of public sector investments and promotional loans) (%)</t>
  </si>
  <si>
    <t>Leverage ratio (excluding the impact of any applicable temporary exemption of
central bank reserves)</t>
  </si>
  <si>
    <t>Regulatory minimum leverage ratio requirement</t>
  </si>
  <si>
    <t>Additional own funds requirements to address the risk of excessive leverage (%)</t>
  </si>
  <si>
    <t>Overall leverage ratio requirement (%)</t>
  </si>
  <si>
    <t>Choice on transitional arrangements and relevant exposures</t>
  </si>
  <si>
    <t>Choice on transitional arrangements for the definition of the capital measure</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</si>
  <si>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</si>
  <si>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</si>
  <si>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</si>
  <si>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</si>
  <si>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</si>
  <si>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</si>
  <si>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</si>
  <si>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</si>
  <si>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</si>
  <si>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</si>
  <si>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</si>
  <si>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EU-7</t>
  </si>
  <si>
    <t>EU-8</t>
  </si>
  <si>
    <t>Secured by mortgages of immovable properties</t>
  </si>
  <si>
    <t>EU-9</t>
  </si>
  <si>
    <t>Retail exposures</t>
  </si>
  <si>
    <t>EU-10</t>
  </si>
  <si>
    <t>Corporates</t>
  </si>
  <si>
    <t>EU-11</t>
  </si>
  <si>
    <t>Exposures in default</t>
  </si>
  <si>
    <t>EU-12</t>
  </si>
  <si>
    <t>Other exposures (eg equity, securitisations, and other non-credit obligation assets)</t>
  </si>
  <si>
    <t>EU OV1 – Overview of risk weighted exposure amounts</t>
  </si>
  <si>
    <t>Credit risk (excluding CCR)</t>
  </si>
  <si>
    <t xml:space="preserve">Of which the standardised approach </t>
  </si>
  <si>
    <t xml:space="preserve">Of which the foundation IRB (FIRB) approach </t>
  </si>
  <si>
    <t>Of which:  slotting approach</t>
  </si>
  <si>
    <t>EU 4a</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</si>
  <si>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</si>
  <si>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</si>
  <si>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</si>
  <si>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</si>
  <si>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</si>
  <si>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</si>
  <si>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</si>
  <si>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</si>
  <si>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</si>
  <si>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 xml:space="preserve">Of which SEC-IRBA approach </t>
  </si>
  <si>
    <t>Of which SEC-ERBA (including IAA)</t>
  </si>
  <si>
    <t xml:space="preserve">Of which SEC-SA approach </t>
  </si>
  <si>
    <t>EU 19a</t>
  </si>
  <si>
    <t>Position, foreign exchange and commodities risks (Market risk)</t>
  </si>
  <si>
    <t xml:space="preserve">Of which IMA </t>
  </si>
  <si>
    <t>EU 22a</t>
  </si>
  <si>
    <t>Large exposures</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</si>
  <si>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</si>
  <si>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</si>
  <si>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</si>
  <si>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</si>
  <si>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</si>
  <si>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</si>
  <si>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 (For information)</t>
  </si>
  <si>
    <t>EU KM1 - Key metrics template</t>
  </si>
  <si>
    <t>Available own funds (amounts)</t>
  </si>
  <si>
    <t xml:space="preserve">Common Equity Tier 1 (CET1) capital </t>
  </si>
  <si>
    <t xml:space="preserve">Tier 1 capital </t>
  </si>
  <si>
    <t xml:space="preserve">Total capital </t>
  </si>
  <si>
    <t>Common Equity Tier 1 ratio (%)</t>
  </si>
  <si>
    <t>Tier 1 ratio (%)</t>
  </si>
  <si>
    <t>Total capital ratio (%)</t>
  </si>
  <si>
    <t>EU 7a</t>
  </si>
  <si>
    <t>EU 7b</t>
  </si>
  <si>
    <t>EU 7c</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</si>
  <si>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</si>
  <si>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</si>
  <si>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</si>
  <si>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</si>
  <si>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</si>
  <si>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</si>
  <si>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</si>
  <si>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</si>
  <si>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</si>
  <si>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</si>
  <si>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</si>
  <si>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</si>
  <si>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</si>
  <si>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</si>
  <si>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Leverage ratio total exposure measure</t>
  </si>
  <si>
    <t>EU 14a</t>
  </si>
  <si>
    <t>Additional own funds requirements to address the risk of excessive leverage (%) </t>
  </si>
  <si>
    <t>EU 14b</t>
  </si>
  <si>
    <t xml:space="preserve">     of which: to be made up of CET1 capital (percentage points)</t>
  </si>
  <si>
    <t>EU 14c</t>
  </si>
  <si>
    <t>Total SREP leverage ratio requirements (%) </t>
  </si>
  <si>
    <t>Leverage ratio buffer and overall leverage ratio requirement (as a percentage of total exposure measure)</t>
  </si>
  <si>
    <t>EU 14d</t>
  </si>
  <si>
    <t>EU 14e</t>
  </si>
  <si>
    <t>Liquidity Coverage Ratio</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</si>
  <si>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</si>
  <si>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</si>
  <si>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</si>
  <si>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</si>
  <si>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</si>
  <si>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</si>
  <si>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</si>
  <si>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</si>
  <si>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</si>
  <si>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</si>
  <si>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Relevant credit exposures – Market risk</t>
  </si>
  <si>
    <t>Own fund requirements</t>
  </si>
  <si>
    <t xml:space="preserve">Risk-weighted exposure amounts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</si>
  <si>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</si>
  <si>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</si>
  <si>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</si>
  <si>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</si>
  <si>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</si>
  <si>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</si>
  <si>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020</t>
  </si>
  <si>
    <t>Template EU CCyB2 - Amount of institution-specific countercyclical capital buffer</t>
  </si>
  <si>
    <t>Institution specific countercyclical capital buffer rate</t>
  </si>
  <si>
    <t>Institution specific countercyclical capital buffer requirement</t>
  </si>
  <si>
    <t>Gross carrying amount/nominal amount</t>
  </si>
  <si>
    <t>Accumulated impairment, accumulated negative changes in fair value due to credit risk and provisions</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</si>
  <si>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</si>
  <si>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</si>
  <si>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</si>
  <si>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</si>
  <si>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</si>
  <si>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Accumulated  partial write-off</t>
  </si>
  <si>
    <t>On performing exposures</t>
  </si>
  <si>
    <t>On non-performing exposures</t>
  </si>
  <si>
    <t>005</t>
  </si>
  <si>
    <t>Cash balances at central banks and other demand deposits</t>
  </si>
  <si>
    <t>Loans and advances</t>
  </si>
  <si>
    <t>Central banks</t>
  </si>
  <si>
    <t>General governments</t>
  </si>
  <si>
    <t>Credit institutions</t>
  </si>
  <si>
    <t>Other financial corporations</t>
  </si>
  <si>
    <t>Non-financial corporations</t>
  </si>
  <si>
    <t>Of which: SMEs</t>
  </si>
  <si>
    <t>Households</t>
  </si>
  <si>
    <t>Debt Securities</t>
  </si>
  <si>
    <t>110</t>
  </si>
  <si>
    <t>Net exposure value</t>
  </si>
  <si>
    <t>On demand</t>
  </si>
  <si>
    <t>&lt;= 1 year</t>
  </si>
  <si>
    <t>&gt; 1 year &lt;= 5 years</t>
  </si>
  <si>
    <t>&gt; 5 years</t>
  </si>
  <si>
    <t>No stated maturity</t>
  </si>
  <si>
    <t>Gross carrying amount</t>
  </si>
  <si>
    <t>Secured carrying amount</t>
  </si>
  <si>
    <t xml:space="preserve">Unsecured carrying amount </t>
  </si>
  <si>
    <t xml:space="preserve">Debt securities </t>
  </si>
  <si>
    <t>Exposures before CCF and before CRM</t>
  </si>
  <si>
    <t>Exposures post CCF and post CRM</t>
  </si>
  <si>
    <t>RWAs and RWAs density</t>
  </si>
  <si>
    <t>On-balance-sheet exposures</t>
  </si>
  <si>
    <t>Off-balance-sheet exposures</t>
  </si>
  <si>
    <t xml:space="preserve">RWEA density (%) </t>
  </si>
  <si>
    <t>Central governments or central banks</t>
  </si>
  <si>
    <t>Regional government or local authorities</t>
  </si>
  <si>
    <t>Secured by mortgages on immovable property</t>
  </si>
  <si>
    <t>Exposures associated with particularly high risk</t>
  </si>
  <si>
    <t>Collective investment undertakings</t>
  </si>
  <si>
    <t xml:space="preserve"> Exposure classes</t>
  </si>
  <si>
    <t>Of which unrated</t>
  </si>
  <si>
    <t>250%</t>
  </si>
  <si>
    <t>370%</t>
  </si>
  <si>
    <t>A-IRB</t>
  </si>
  <si>
    <t>Off-balance-sheet exposures pre-CCF</t>
  </si>
  <si>
    <t>Exposure weighted average CCF</t>
  </si>
  <si>
    <t>Exposure post CCF and post CRM</t>
  </si>
  <si>
    <t>Subtotal (exposure class)</t>
  </si>
  <si>
    <t>Total (all exposures classes)</t>
  </si>
  <si>
    <t>F-IRB</t>
  </si>
  <si>
    <t>EU CR7-A – IRB approach – Disclosure of the extent of the use of CRM techniques</t>
  </si>
  <si>
    <t>Credit risk Mitigation techniques</t>
  </si>
  <si>
    <t>Credit risk Mitigation methods in the calculation of RWEAs</t>
  </si>
  <si>
    <t>Total exposures</t>
  </si>
  <si>
    <t>Of which Corporates – SMEs</t>
  </si>
  <si>
    <t>Of which Corporates – Specialised lending</t>
  </si>
  <si>
    <t>Of which Corporates – Other</t>
  </si>
  <si>
    <t xml:space="preserve">EU CR8 – RWEA flow statements of credit risk exposures under the IRB approach </t>
  </si>
  <si>
    <t>EU CR10 – Specialised lending and equity exposures under the simple riskweighted approach</t>
  </si>
  <si>
    <t>Specialised lending:</t>
  </si>
  <si>
    <t>(TAX129) Project finance</t>
  </si>
  <si>
    <t>Regulatory categories</t>
  </si>
  <si>
    <t>Remaining maturity</t>
  </si>
  <si>
    <t>On-balancesheet exposure</t>
  </si>
  <si>
    <t>Off-balancesheet exposure</t>
  </si>
  <si>
    <t>Expected loss amount </t>
  </si>
  <si>
    <t>Category 1 </t>
  </si>
  <si>
    <t>Less than 2.5 years </t>
  </si>
  <si>
    <t>Equal to or more than 2.5 years </t>
  </si>
  <si>
    <t>Category 2 </t>
  </si>
  <si>
    <t>90%</t>
  </si>
  <si>
    <t>Category 3 </t>
  </si>
  <si>
    <t>115%</t>
  </si>
  <si>
    <t>Category 4 </t>
  </si>
  <si>
    <t>Category 5 </t>
  </si>
  <si>
    <t>(TAX130) Income-producing real estate and high volatility commercial real estate</t>
  </si>
  <si>
    <t>Equity exposures under the simple risk-weighted approach</t>
  </si>
  <si>
    <t>Categories</t>
  </si>
  <si>
    <t>Private equity exposures</t>
  </si>
  <si>
    <t>190%</t>
  </si>
  <si>
    <t>Exchange-traded equity exposures</t>
  </si>
  <si>
    <t>290%</t>
  </si>
  <si>
    <t>Other equity exposures</t>
  </si>
  <si>
    <t>EU-SEC1 - Securitisation exposures in the non-trading book</t>
  </si>
  <si>
    <t>Institution acts as originator</t>
  </si>
  <si>
    <t>Institution acts as sponsor</t>
  </si>
  <si>
    <t>Institution acts as investor</t>
  </si>
  <si>
    <t>Traditional</t>
  </si>
  <si>
    <t>Synthetic</t>
  </si>
  <si>
    <t>Sub-total</t>
  </si>
  <si>
    <t>STS</t>
  </si>
  <si>
    <t>Non-STS</t>
  </si>
  <si>
    <t>of which SRT</t>
  </si>
  <si>
    <t>Retail (total)</t>
  </si>
  <si>
    <t>residential mortgage</t>
  </si>
  <si>
    <t>credit card</t>
  </si>
  <si>
    <t xml:space="preserve">other retail exposures </t>
  </si>
  <si>
    <t>re-securitisation</t>
  </si>
  <si>
    <t>Wholesale (total)</t>
  </si>
  <si>
    <t>loans to corporates</t>
  </si>
  <si>
    <t xml:space="preserve">commercial mortgage </t>
  </si>
  <si>
    <t>lease and receivables</t>
  </si>
  <si>
    <t>other wholesale</t>
  </si>
  <si>
    <t>EU-SEC3 - Securitisation exposures in the non-trading book and associated regulatory capital requirements - institution acting as originator or as sponsor</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</si>
  <si>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</si>
  <si>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</si>
  <si>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</si>
  <si>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</si>
  <si>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</si>
  <si>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</si>
  <si>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</si>
  <si>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</si>
  <si>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</si>
  <si>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</si>
  <si>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</si>
  <si>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</si>
  <si>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 xml:space="preserve">Traditional transactions </t>
  </si>
  <si>
    <t>Securitisation</t>
  </si>
  <si>
    <t>Of which STS</t>
  </si>
  <si>
    <t>Wholesale</t>
  </si>
  <si>
    <t>Re-securitisation</t>
  </si>
  <si>
    <t xml:space="preserve">Synthetic transactions </t>
  </si>
  <si>
    <t>Retail underlying</t>
  </si>
  <si>
    <t>EU-SEC4 - Securitisation exposures in the non-trading book and associated regulatory capital requirements - institution acting as investor</t>
  </si>
  <si>
    <t>EU-SEC5 - Exposures securitised by the institution - Exposures in default and specific credit risk adjustments</t>
  </si>
  <si>
    <t>Exposures securitised by the institution - Institution acts as originator or as sponsor</t>
  </si>
  <si>
    <t>Total outstanding nominal amount</t>
  </si>
  <si>
    <t>Of which exposures in default</t>
  </si>
  <si>
    <t>Total amount of specific credit risk adjustments made during the period</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</si>
  <si>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</si>
  <si>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</si>
  <si>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</si>
  <si>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</si>
  <si>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</si>
  <si>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</si>
  <si>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</si>
  <si>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</si>
  <si>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Loan commitments given</t>
  </si>
  <si>
    <t>Gross carrying/Nominal amount</t>
  </si>
  <si>
    <t>of which: non-performing</t>
  </si>
  <si>
    <t>of which: subject to impairment</t>
  </si>
  <si>
    <t>Accumulated impairment</t>
  </si>
  <si>
    <t>Provisions on off-balance sheet commitments and financial guarantee given</t>
  </si>
  <si>
    <t>Accumulated negative changes in fair value due to credit risk on non-performing exposures</t>
  </si>
  <si>
    <t>of which: defaulted</t>
  </si>
  <si>
    <t>On balance sheet exposures</t>
  </si>
  <si>
    <t>Off balance sheet exposures</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</si>
  <si>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</si>
  <si>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</si>
  <si>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</si>
  <si>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</si>
  <si>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</si>
  <si>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</si>
  <si>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</si>
  <si>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</si>
  <si>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</si>
  <si>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</si>
  <si>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</si>
  <si>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</si>
  <si>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</si>
  <si>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</si>
  <si>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</si>
  <si>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</si>
  <si>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</si>
  <si>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</si>
  <si>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</si>
  <si>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</si>
  <si>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Property Plant and Equipment (PP&amp;E)</t>
  </si>
  <si>
    <t>Disclosure of key metrics and overview of risk-weighted exposure amounts</t>
  </si>
  <si>
    <t>EU OV1</t>
  </si>
  <si>
    <t>Overview of risk weighted exposure amounts</t>
  </si>
  <si>
    <t>EU KM1</t>
  </si>
  <si>
    <t>Key metrics template</t>
  </si>
  <si>
    <t>EU CC1</t>
  </si>
  <si>
    <t>Composition of regulatory own funds</t>
  </si>
  <si>
    <t>EU CC2</t>
  </si>
  <si>
    <t>Reconciliation of regulatory own funds to balance sheet in the audited financial statements</t>
  </si>
  <si>
    <t>EU CCyB1</t>
  </si>
  <si>
    <t>Template EU CCyB1 - Geographical distribution of credit exposures relevant for the calculation of the countercyclical buffer</t>
  </si>
  <si>
    <t>EU CCyB2</t>
  </si>
  <si>
    <t>Disclosure of the leverage ratio</t>
  </si>
  <si>
    <t>Summary reconciliation of accounting assets and leverage ratio exposures</t>
  </si>
  <si>
    <t>Leverage ratio common disclosure</t>
  </si>
  <si>
    <t>Split-up of on balance sheet exposures (excluding derivatives, SFTs and exempted exposures)</t>
  </si>
  <si>
    <t>Disclosure of liquidity requirement</t>
  </si>
  <si>
    <t>EU LIQB</t>
  </si>
  <si>
    <t>LIQB on qualitative information on LCR, which complements template EU LIQ1</t>
  </si>
  <si>
    <t xml:space="preserve">Disclosure of interest rate risks of non-trading book activities </t>
  </si>
  <si>
    <t>EU IRRBB1</t>
  </si>
  <si>
    <t>Quantitative information of interest rate risks of non-trading book activities</t>
  </si>
  <si>
    <t>Disclosure of credit risk quality</t>
  </si>
  <si>
    <t xml:space="preserve">Performing and non-performing exposures and related provisions </t>
  </si>
  <si>
    <t>Maturity of exposures</t>
  </si>
  <si>
    <t>Template EU CR2: Changes in the stock of non-performing loans and advances</t>
  </si>
  <si>
    <t>Credit quality of forborne exposures</t>
  </si>
  <si>
    <t>Quality of non-performing exposures by geography </t>
  </si>
  <si>
    <t>Credit quality of loans and advances by industry</t>
  </si>
  <si>
    <t xml:space="preserve">Collateral obtained by taking possession and execution processes </t>
  </si>
  <si>
    <t>Disclosure of the use of credit risk mitigation techniques</t>
  </si>
  <si>
    <t>EU CR3</t>
  </si>
  <si>
    <t>CRM techniques overview:  Disclosure of the use of credit risk mitigation techniques</t>
  </si>
  <si>
    <t>Disclosure of the use of the standardised approach</t>
  </si>
  <si>
    <t>EU CR4</t>
  </si>
  <si>
    <t xml:space="preserve"> Standardised approach -Credit risk exposure and CRM effects</t>
  </si>
  <si>
    <t>EU CR5</t>
  </si>
  <si>
    <t xml:space="preserve"> Standardised approach</t>
  </si>
  <si>
    <t>Disclosure of use of the IRB approach to credit risk</t>
  </si>
  <si>
    <t>EU CR7</t>
  </si>
  <si>
    <t>IRB approach – Effect on the RWEAs of credit derivatives used as CRM techniques</t>
  </si>
  <si>
    <t>EU CR8</t>
  </si>
  <si>
    <t xml:space="preserve">RWEA flow statements of credit risk exposures under the IRB approach </t>
  </si>
  <si>
    <t>Disclosure of specialised lending</t>
  </si>
  <si>
    <t xml:space="preserve">Disclosure of exposures to couterparty credit risk </t>
  </si>
  <si>
    <t>Analysis of CCR exposure by approach</t>
  </si>
  <si>
    <t>Transactions subject to own funds requirements for CVA risk</t>
  </si>
  <si>
    <t>Standardised approach – CCR exposures by regulatory exposure class and risk weights</t>
  </si>
  <si>
    <t>Composition of collateral for CCR exposures</t>
  </si>
  <si>
    <t>Credit derivatives exposures</t>
  </si>
  <si>
    <t>RWEA flow statements of CCR exposures under the IMM</t>
  </si>
  <si>
    <t>Exposures to CCPs</t>
  </si>
  <si>
    <t>Disclosure of exposures to securitisation positions</t>
  </si>
  <si>
    <t>Securitisation exposures in the non-trading book</t>
  </si>
  <si>
    <t>Securitisation exposures in the non-trading book and associated regulatory capital requirements - institution acting as originator or as sponsor</t>
  </si>
  <si>
    <t>Securitisation exposures in the non-trading book and associated regulatory capital requirements - institution acting as investor</t>
  </si>
  <si>
    <t>Exposures securitised by the institution - Exposures in default and specific credit risk adjustments</t>
  </si>
  <si>
    <t>EU MR1</t>
  </si>
  <si>
    <t>Market risk under the standardised approach</t>
  </si>
  <si>
    <t>Market risk under the internal Model Approach (IMA)</t>
  </si>
  <si>
    <t>RWA flow statements of market risk exposures under the IMA</t>
  </si>
  <si>
    <t>EU MR3</t>
  </si>
  <si>
    <t>IMA values for trading portfolios</t>
  </si>
  <si>
    <t>EU MR4</t>
  </si>
  <si>
    <t>Comparison of VaR estimates with gains/losses</t>
  </si>
  <si>
    <t>EU CCR1</t>
  </si>
  <si>
    <t xml:space="preserve">EU CCR2 </t>
  </si>
  <si>
    <t>EU CCR3</t>
  </si>
  <si>
    <t>EU CCR4 - A-IRB</t>
  </si>
  <si>
    <t>EU CCR5</t>
  </si>
  <si>
    <t>EU CCR6</t>
  </si>
  <si>
    <t>EU CCR7</t>
  </si>
  <si>
    <t>EU CCR8</t>
  </si>
  <si>
    <t>EU MR2-A</t>
  </si>
  <si>
    <t>EU MR2-B</t>
  </si>
  <si>
    <t>EU CR1</t>
  </si>
  <si>
    <t>EU CR1-A</t>
  </si>
  <si>
    <t>EU CR2</t>
  </si>
  <si>
    <t>EU CR7-A - A-IRB</t>
  </si>
  <si>
    <t>EU CR10 Equity</t>
  </si>
  <si>
    <t>EU SEC1</t>
  </si>
  <si>
    <t>EU SEC2</t>
  </si>
  <si>
    <t>EU SEC3</t>
  </si>
  <si>
    <t>EU SEC4</t>
  </si>
  <si>
    <t>EU SEC5</t>
  </si>
  <si>
    <t>EU CQ1</t>
  </si>
  <si>
    <t>EU CQ4</t>
  </si>
  <si>
    <t>EU CQ5</t>
  </si>
  <si>
    <t xml:space="preserve">EU CQ7 </t>
  </si>
  <si>
    <t>A-IRB approach – Credit risk exposures by exposure class and PD range</t>
  </si>
  <si>
    <t>F-IRB approach – Credit risk exposures by exposure class and PD range</t>
  </si>
  <si>
    <t>A-IRB approach – Disclosure of the extent of the use of CRM techniques</t>
  </si>
  <si>
    <t>F-IRB approach – Disclosure of the extent of the use of CRM techniques</t>
  </si>
  <si>
    <t>EU CR10 SL</t>
  </si>
  <si>
    <t>Equity exposures under the simple riskweighted approach</t>
  </si>
  <si>
    <t>Specialised lending exposures under the simple riskweighted approach</t>
  </si>
  <si>
    <t>F-IRB approach – CCR exposures by exposure class and PD scale</t>
  </si>
  <si>
    <t>EU CCR4 - F-IRB</t>
  </si>
  <si>
    <t>A-IRB approach – CCR exposures by exposure class and PD scale</t>
  </si>
  <si>
    <t>Disclosure of market risk</t>
  </si>
  <si>
    <t xml:space="preserve">of which: ordinary shares </t>
  </si>
  <si>
    <t>Balance sheet as in published financial statements</t>
  </si>
  <si>
    <t>Under regulatory scope of consolidation</t>
  </si>
  <si>
    <t>Reference</t>
  </si>
  <si>
    <t>Shareholders' Equity</t>
  </si>
  <si>
    <t>EU CC2 - reconciliation of regulatory own funds to balance sheet in the audited financial statements</t>
  </si>
  <si>
    <t>Explanations on the changes in the LCR over time</t>
  </si>
  <si>
    <t>Explanations on the actual concentration of funding sources</t>
  </si>
  <si>
    <t>High-level description of the composition of the institution`s liquidity buffer.</t>
  </si>
  <si>
    <t>Derivative exposures and potential collateral calls</t>
  </si>
  <si>
    <t>Currency mismatch in the LCR</t>
  </si>
  <si>
    <t>Supervisory shock scenarios</t>
  </si>
  <si>
    <t>Changes of the economic value of equity</t>
  </si>
  <si>
    <t>Changes of the net interest income</t>
  </si>
  <si>
    <t>requirement</t>
  </si>
  <si>
    <t>Parallel up</t>
  </si>
  <si>
    <t xml:space="preserve">Parallel down </t>
  </si>
  <si>
    <t xml:space="preserve">Steepener </t>
  </si>
  <si>
    <t>Flattener</t>
  </si>
  <si>
    <t>Short rates up</t>
  </si>
  <si>
    <t>Short rates down</t>
  </si>
  <si>
    <t>Securitisation exposures in the trading book</t>
  </si>
  <si>
    <t>Summary of content:</t>
  </si>
  <si>
    <t>Index</t>
  </si>
  <si>
    <t>Disclosure of own funds</t>
  </si>
  <si>
    <t>Disclosure of countercyclical capital buffers</t>
  </si>
  <si>
    <t>Additional information</t>
  </si>
  <si>
    <t>All amounts have been expressed in EUR million.</t>
  </si>
  <si>
    <t xml:space="preserve">Erste Group Public Disclosure is prepared on consolidated level, per requirements set out in Part Eight of Regulation (EU) No 575/2013 and following additional instructions and frequencies per EBA guidelines and ITSs. The requirements have been incorporated in internal processes, systems and controls through Group Disclosure Policy. </t>
  </si>
  <si>
    <t>Overview and links to all disclosure information per chapters listed below:</t>
  </si>
  <si>
    <t>manual</t>
  </si>
  <si>
    <t>Additional information about own funds positions:</t>
  </si>
  <si>
    <t>in EUR mn</t>
  </si>
  <si>
    <t>Article 438 (d)</t>
  </si>
  <si>
    <t>Article 447 (a) to (g) and Article 438 (b)</t>
  </si>
  <si>
    <t>CET1 available after meeting the total SREP own funds requirements (%)</t>
  </si>
  <si>
    <t>Article 437 (a)</t>
  </si>
  <si>
    <t xml:space="preserve">Article 437 (a), Article 437 (d), Article 437 (e) and Article 437 (f) </t>
  </si>
  <si>
    <t>Article 440 (a)</t>
  </si>
  <si>
    <t>Article 440 (b)</t>
  </si>
  <si>
    <t>Article 451(1) (b)</t>
  </si>
  <si>
    <t>Article 442 (c) and Article 442 (f)</t>
  </si>
  <si>
    <t>Article 442 (g)</t>
  </si>
  <si>
    <t xml:space="preserve">Article 442 (c) </t>
  </si>
  <si>
    <t>Article 442  (c) and Article 442 (e)</t>
  </si>
  <si>
    <t>Article 442 (c) and Article 442 (e)</t>
  </si>
  <si>
    <t>Article 453 (f)</t>
  </si>
  <si>
    <t>Article 444 (e)</t>
  </si>
  <si>
    <t>Article 452 (g), Article 452 (i)-(v)</t>
  </si>
  <si>
    <t xml:space="preserve">Article 453 (g) </t>
  </si>
  <si>
    <t xml:space="preserve">Article 438 (h) </t>
  </si>
  <si>
    <t xml:space="preserve">Article 438  (e) </t>
  </si>
  <si>
    <t>Article 439 (f), Article 439 (g), and Article 439 (k)</t>
  </si>
  <si>
    <t>Article 439 (h)</t>
  </si>
  <si>
    <t xml:space="preserve">Article 439 (l)  referring to  Article 444 (e)  </t>
  </si>
  <si>
    <t xml:space="preserve">Article 439 (l) referring to Article 452 (g) </t>
  </si>
  <si>
    <t xml:space="preserve"> Article 439 (e)</t>
  </si>
  <si>
    <t>Article 439 (j)</t>
  </si>
  <si>
    <t>Article 438 (h)</t>
  </si>
  <si>
    <t>Article 439 (i)</t>
  </si>
  <si>
    <t>Article 449 (j)</t>
  </si>
  <si>
    <t xml:space="preserve">Article 449 (k)(ii) </t>
  </si>
  <si>
    <t>Article 449 (k)(i)</t>
  </si>
  <si>
    <t>Article 445</t>
  </si>
  <si>
    <t>Article 455 (e)</t>
  </si>
  <si>
    <t>Article 455 (d)</t>
  </si>
  <si>
    <t>Article 455 (g)</t>
  </si>
  <si>
    <t>Article 451a(2)</t>
  </si>
  <si>
    <t>Article 451a(3)</t>
  </si>
  <si>
    <t xml:space="preserve">Disclosure of exposures to counterparty credit risk </t>
  </si>
  <si>
    <t>Article 451(1)  (a) and Article 451(1) (b);  Article 451(3) (taking into account, where applicable, Article 451(1) (c) and Article 451(2)))</t>
  </si>
  <si>
    <t>Article 442 (f)</t>
  </si>
  <si>
    <t>Article 449 (l)</t>
  </si>
  <si>
    <t>Article 448 (a), Article 448 (b)</t>
  </si>
  <si>
    <t>EU CR10.5</t>
  </si>
  <si>
    <t>EU IRRBB1 - Interest rate risks of non-trading book activities</t>
  </si>
  <si>
    <t xml:space="preserve">Article 453 (g), Article 453 (h), Article 453 (i) and Article 444 (e) </t>
  </si>
  <si>
    <t>EU MR4 - Comparison of VaR estimates with gains/losses</t>
  </si>
  <si>
    <t>Quantitative information of LCR including accompanying narative</t>
  </si>
  <si>
    <t>EU LIQ1 incl. LIQB</t>
  </si>
  <si>
    <t>Main drivers of LCR results and the evolution of the contribution of inputs to the LCR’s calculation over time</t>
  </si>
  <si>
    <t>Article 449 (j) - not applicable as Erste Group doen't have securitization in Trading Book</t>
  </si>
  <si>
    <t>Article 438 (h) - not applicable as Erste Group doesn't have CCR under IMM</t>
  </si>
  <si>
    <t>CRR refference:</t>
  </si>
  <si>
    <r>
      <t>Quantitative data have been presented mainly based on supervisory reporting data points, as per reviewed mapping tool, issued by EBA on 23</t>
    </r>
    <r>
      <rPr>
        <vertAlign val="superscript"/>
        <sz val="12"/>
        <color theme="3" tint="-0.499984740745262"/>
        <rFont val="Arial"/>
        <family val="2"/>
      </rPr>
      <t>rd</t>
    </r>
    <r>
      <rPr>
        <sz val="12"/>
        <color theme="3" tint="-0.499984740745262"/>
        <rFont val="Arial"/>
        <family val="2"/>
      </rPr>
      <t xml:space="preserve"> of May 2022.</t>
    </r>
  </si>
  <si>
    <t>Of which 1250%</t>
  </si>
  <si>
    <t>EU CR6 – IRB approach – Credit risk exposures by exposure class and PD range</t>
  </si>
  <si>
    <t>EU CR6 A-IRB</t>
  </si>
  <si>
    <t>EU CR6 F-IRB</t>
  </si>
  <si>
    <t>1250% RW</t>
  </si>
  <si>
    <t>Other than PP&amp;E</t>
  </si>
  <si>
    <t>RWEAs </t>
  </si>
  <si>
    <t>Overall leverage ratio requirements (%)</t>
  </si>
  <si>
    <t>Cash and cash balances</t>
  </si>
  <si>
    <t>Financial assets held for trading</t>
  </si>
  <si>
    <t>Non-trading financial assets at fair value through profit or loss</t>
  </si>
  <si>
    <t>Financial assets at fair value through other comprehensive income</t>
  </si>
  <si>
    <t>Financial assets at amortised cost</t>
  </si>
  <si>
    <t>Finance lease receivables</t>
  </si>
  <si>
    <t xml:space="preserve">Hedge accounting derivatives </t>
  </si>
  <si>
    <t>Property and equipment</t>
  </si>
  <si>
    <t>Investment properties</t>
  </si>
  <si>
    <t>Intangible assets</t>
  </si>
  <si>
    <t>Investments in associates and joint ventures</t>
  </si>
  <si>
    <t>Current tax assets</t>
  </si>
  <si>
    <t>Deferred tax assets</t>
  </si>
  <si>
    <t>Assets held for sale</t>
  </si>
  <si>
    <t>Trade and other receivables</t>
  </si>
  <si>
    <t>Other assets</t>
  </si>
  <si>
    <t>Total assets</t>
  </si>
  <si>
    <t>Financial liabilities held for trading</t>
  </si>
  <si>
    <t>Financial liabilities at fair value through profit or loss</t>
  </si>
  <si>
    <t>Financial liabilities at amortised cost</t>
  </si>
  <si>
    <t>Lease liabilities</t>
  </si>
  <si>
    <t>Provisions</t>
  </si>
  <si>
    <t>Current tax liabilities</t>
  </si>
  <si>
    <t>Deferred tax liabilities</t>
  </si>
  <si>
    <t>Liabilities associated with assets held for sale</t>
  </si>
  <si>
    <t>Other liabilities</t>
  </si>
  <si>
    <t>Total liabilities</t>
  </si>
  <si>
    <t>Total shareholders' equity</t>
  </si>
  <si>
    <t>Total liabilities and equity</t>
  </si>
  <si>
    <t>Article 453 (j) - not applicable as Erste Group does not use credit derivatives as credit risk mitigation technique</t>
  </si>
  <si>
    <t>Off-balance sheet exposures</t>
  </si>
  <si>
    <t>(Total exempted exposures)</t>
  </si>
  <si>
    <t>of which: to be made up of CET1 capital (percentage points)</t>
  </si>
  <si>
    <r>
      <rPr>
        <b/>
        <sz val="18"/>
        <color theme="3" tint="-0.499984740745262"/>
        <rFont val="Arial"/>
        <family val="2"/>
      </rPr>
      <t>Pillar 3 Disclosure</t>
    </r>
    <r>
      <rPr>
        <b/>
        <sz val="10"/>
        <color theme="3" tint="-0.499984740745262"/>
        <rFont val="Arial"/>
        <family val="2"/>
      </rPr>
      <t xml:space="preserve">
pursuant to
</t>
    </r>
    <r>
      <rPr>
        <b/>
        <sz val="11"/>
        <color theme="3" tint="-0.499984740745262"/>
        <rFont val="Arial"/>
        <family val="2"/>
      </rPr>
      <t xml:space="preserve">Part Eight of the Capital Requirements Regulation (EU) 575/2013 - (EU) 2019/876 (CRR2)
EBA ITS on public disclosures by institutions of the information referred to in Titles II and III of Part Eight of Regulation (EU) No 575/2013
</t>
    </r>
    <r>
      <rPr>
        <b/>
        <sz val="10"/>
        <color theme="3" tint="-0.499984740745262"/>
        <rFont val="Arial"/>
        <family val="2"/>
      </rPr>
      <t>(EBA/ITS/2021/637)</t>
    </r>
    <r>
      <rPr>
        <b/>
        <sz val="11"/>
        <color theme="3" tint="-0.499984740745262"/>
        <rFont val="Arial"/>
        <family val="2"/>
      </rPr>
      <t xml:space="preserve">
EBA ITS on Pillar 3 disclosures regarding exposures to interest rate risk on positions not held in the trading book (IRRBB)
</t>
    </r>
    <r>
      <rPr>
        <b/>
        <sz val="10"/>
        <color theme="3" tint="-0.499984740745262"/>
        <rFont val="Arial"/>
        <family val="2"/>
      </rPr>
      <t>(EBA/ITS/2022/631)</t>
    </r>
    <r>
      <rPr>
        <b/>
        <sz val="11"/>
        <color theme="3" tint="-0.499984740745262"/>
        <rFont val="Arial"/>
        <family val="2"/>
      </rPr>
      <t xml:space="preserve">
EBA ITS on Pillar 3 disclosures regarding disclosure of environmental, social and governance risks (ESG)
</t>
    </r>
    <r>
      <rPr>
        <b/>
        <sz val="10"/>
        <color theme="3" tint="-0.499984740745262"/>
        <rFont val="Arial"/>
        <family val="2"/>
      </rPr>
      <t>(EBA/ITS/2022/2453)</t>
    </r>
  </si>
  <si>
    <r>
      <t xml:space="preserve">Refference date: </t>
    </r>
    <r>
      <rPr>
        <b/>
        <sz val="12"/>
        <color theme="3" tint="-0.499984740745262"/>
        <rFont val="Arial"/>
        <family val="2"/>
      </rPr>
      <t>30.6.2023</t>
    </r>
  </si>
  <si>
    <t>Disclosure of environmental, social and governance risks</t>
  </si>
  <si>
    <t>Securitisation exposures in the non-trading book (after the cap)</t>
  </si>
  <si>
    <t>Ref date</t>
  </si>
  <si>
    <t>Previous quarter</t>
  </si>
  <si>
    <t>Previous half-year</t>
  </si>
  <si>
    <t>Of which: equities under the simple risk weight approach</t>
  </si>
  <si>
    <t>Risk-weighted exposure amounts</t>
  </si>
  <si>
    <t>Additional own funds requirements to address risks other than the risk of excessive leverage (%)</t>
  </si>
  <si>
    <t>of which: to be made up of Tier 1 capital (percentage points)</t>
  </si>
  <si>
    <t>Leverage ratio (%)</t>
  </si>
  <si>
    <t>Source based on reference letters of the balance sheet under the regulatory scope of consolidation (EU CC2)</t>
  </si>
  <si>
    <t>Direct and indirect holdings of own funds and  eligible liabilities of financial sector entities where the institution does not have a significant investment in those entities (amount below 10% threshold and net of eligible short positions)</t>
  </si>
  <si>
    <t>Deferred tax assets arising from temporary differences (amount below 17.65%  threshold, net of related tax liability where the conditions in Article 38 (3) are met)</t>
  </si>
  <si>
    <t>Total risk exposure amount</t>
  </si>
  <si>
    <t>General credit exposures</t>
  </si>
  <si>
    <t>Securitisation exposures  Exposure value for non-trading book</t>
  </si>
  <si>
    <t>Own fund req. weights
(%)</t>
  </si>
  <si>
    <t>Countercyclical buffer rate
(%)</t>
  </si>
  <si>
    <t xml:space="preserve"> Total</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</si>
  <si>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</si>
  <si>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total exposure measure in accordance with point (i) of Article 429a(1) CRR)</t>
  </si>
  <si>
    <t>(Adjustment for exposures excluded from the leverage ratio total exposure measure in accordance with point (c ) of Article 429a(1) CRR)</t>
  </si>
  <si>
    <t>(Adjustment for exposures excluded from the leverage ratio total exposure measure in accordance with point (j) of Article 429a(1) CRR)</t>
  </si>
  <si>
    <t xml:space="preserve">Total on-balance sheet exposures (excluding derivatives and SFTs) </t>
  </si>
  <si>
    <t>(Exempted CCP leg of client-cleared trade exposures) (original Exposure Method)</t>
  </si>
  <si>
    <t xml:space="preserve">Total derivatives exposures </t>
  </si>
  <si>
    <t xml:space="preserve">Derogation for SFTs: Counterparty credit risk exposure in accordance with Articles 429e(5) and 222 CRR </t>
  </si>
  <si>
    <t>(General provisions associated with off-balance sheet exposures deducted in determining Tier 1 capital)</t>
  </si>
  <si>
    <r>
      <t xml:space="preserve">Excluded exposures </t>
    </r>
    <r>
      <rPr>
        <b/>
        <strike/>
        <sz val="11"/>
        <color rgb="FFFF0000"/>
        <rFont val="Calibri"/>
        <family val="2"/>
        <scheme val="minor"/>
      </rPr>
      <t/>
    </r>
  </si>
  <si>
    <t>(Exposures excluded from the leverage ratio total exposure measure in accordance with point (c ) of Article 429a(1) CRR)</t>
  </si>
  <si>
    <t>(Exposures exempted in accordance with point (j) of Article 429a (1) CRR (on and off balance sheet))</t>
  </si>
  <si>
    <t>(-) Excluded exposures of public development banks - Public sector investments</t>
  </si>
  <si>
    <t>(Excluded exposures of public development banks (or units) - Promotional loans)</t>
  </si>
  <si>
    <t>(Excluded passing-through promotional loan exposures by non-public development banks (or units)</t>
  </si>
  <si>
    <t>(Excluded guaranteed parts of exposures arising from export credits )</t>
  </si>
  <si>
    <t>(Excluded excess collateral deposited at triparty agents )</t>
  </si>
  <si>
    <t>(Excluded CSD related services of CSD/institutions in accordance with point (o) of Article 429a(1) CRR)</t>
  </si>
  <si>
    <t>(Excluded CSD related services of designated institutions in accordance with point (p) of Article 429a(1) CRR)</t>
  </si>
  <si>
    <t>(Reduction of the exposure value of pre-financing or intermediate loans )</t>
  </si>
  <si>
    <t>Tier 1 capital</t>
  </si>
  <si>
    <t>Applicable leverage buffers</t>
  </si>
  <si>
    <t>Disclosure of mean values</t>
  </si>
  <si>
    <t>Mean value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</si>
  <si>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</si>
  <si>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exposures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</si>
  <si>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exposures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</si>
  <si>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</si>
  <si>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</si>
  <si>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EU LR1</t>
  </si>
  <si>
    <t>EU LR2</t>
  </si>
  <si>
    <t>EU LR3</t>
  </si>
  <si>
    <t xml:space="preserve">Gross carrying amount               </t>
  </si>
  <si>
    <t>Inflows to non-performing portfolios</t>
  </si>
  <si>
    <t>Outflows from non-performing portfolios</t>
  </si>
  <si>
    <t xml:space="preserve">     Outflows due to write-offs</t>
  </si>
  <si>
    <t xml:space="preserve">     Outflow due to other situations</t>
  </si>
  <si>
    <t>Core Market - Austria</t>
  </si>
  <si>
    <t>Core Market - Croatia</t>
  </si>
  <si>
    <t>Core Market - Czech Republic</t>
  </si>
  <si>
    <t>Core Market - Hungary</t>
  </si>
  <si>
    <t>Core Market - Romania</t>
  </si>
  <si>
    <t>Core Market - Serbia</t>
  </si>
  <si>
    <t>Core Market - Slovakia</t>
  </si>
  <si>
    <t>Emerging Markets - Asia</t>
  </si>
  <si>
    <t>Emerging Markets - Latin America</t>
  </si>
  <si>
    <t>Emerging Markets - Middle East/Africa</t>
  </si>
  <si>
    <t>Emerging Markets - SE Europe/CIS</t>
  </si>
  <si>
    <t>Other EU Countries</t>
  </si>
  <si>
    <t>Other Industrialized Countries</t>
  </si>
  <si>
    <t>Gross carrying amount/ Nominal amount of exposures with forbearance measures</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</si>
  <si>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</si>
  <si>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</si>
  <si>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</si>
  <si>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</si>
  <si>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</si>
  <si>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</si>
  <si>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Collateral obtained by taking possession</t>
  </si>
  <si>
    <t>Value at initial recognition</t>
  </si>
  <si>
    <t>Accumulated negative changes</t>
  </si>
  <si>
    <t xml:space="preserve">     Of which non-performing exposures</t>
  </si>
  <si>
    <t xml:space="preserve">            Of which defaulted </t>
  </si>
  <si>
    <t>Off-balance-sheet amount</t>
  </si>
  <si>
    <t>Equity</t>
  </si>
  <si>
    <t>TOTAL</t>
  </si>
  <si>
    <t>Risk weight</t>
  </si>
  <si>
    <t>Unit or shares in collective investment undertakings</t>
  </si>
  <si>
    <t>Retail secured by real estate / SME</t>
  </si>
  <si>
    <t>PD range</t>
  </si>
  <si>
    <t>On-balance sheet exposures</t>
  </si>
  <si>
    <t>Exposure weighted average PD (%)</t>
  </si>
  <si>
    <t>Exposure weighted average maturity ( years)</t>
  </si>
  <si>
    <t>Risk weighted exposure amount after supporting factors</t>
  </si>
  <si>
    <t>Expected loss amount</t>
  </si>
  <si>
    <t>Value adjust-ments and provisions</t>
  </si>
  <si>
    <t xml:space="preserve">    0.00 to &lt;0.10</t>
  </si>
  <si>
    <t xml:space="preserve">    0.10  to &lt;0.15</t>
  </si>
  <si>
    <t xml:space="preserve">    0.75 to &lt;1.75</t>
  </si>
  <si>
    <t xml:space="preserve">    1.75 to &lt;2.5</t>
  </si>
  <si>
    <t xml:space="preserve">    2.5 to &lt;5</t>
  </si>
  <si>
    <t xml:space="preserve">    5 to &lt;10</t>
  </si>
  <si>
    <t xml:space="preserve">    10 to &lt;20</t>
  </si>
  <si>
    <t xml:space="preserve">    20 to &lt;30</t>
  </si>
  <si>
    <t xml:space="preserve">    30.0 to &lt;100.0</t>
  </si>
  <si>
    <t>Retail secured by real estate / non SME</t>
  </si>
  <si>
    <t>Other Retail / SME</t>
  </si>
  <si>
    <t>Other Retail / non SME</t>
  </si>
  <si>
    <t xml:space="preserve">Central governments and central banks </t>
  </si>
  <si>
    <t>Off-balance-sheet exposures  pre-CCF</t>
  </si>
  <si>
    <t>Exposure weighted average PD</t>
  </si>
  <si>
    <t>Exposure weighted average maturity (years)</t>
  </si>
  <si>
    <t>Risk weighted exposure amount after  SME supporting factor</t>
  </si>
  <si>
    <t>Corporate SME</t>
  </si>
  <si>
    <t>Other Corporate</t>
  </si>
  <si>
    <t xml:space="preserve">Total exposures
</t>
  </si>
  <si>
    <t>Of which Retail –  Immovable property SMEs</t>
  </si>
  <si>
    <t>Of which Retail – Immovable property non-SMEs</t>
  </si>
  <si>
    <t>Of which Retail – Qualifying revolving</t>
  </si>
  <si>
    <t>Of which Retail – Other SMEs</t>
  </si>
  <si>
    <t>Of which Retail – Other non-SMEs</t>
  </si>
  <si>
    <t>Asset size (+/-)</t>
  </si>
  <si>
    <t>Asset quality (+/-)</t>
  </si>
  <si>
    <t>Model updates (+/-)</t>
  </si>
  <si>
    <t>Methodology and policy (+/-)</t>
  </si>
  <si>
    <t>Acquisitions and disposals (+/-)</t>
  </si>
  <si>
    <t>Foreign exchange movements (+/-)</t>
  </si>
  <si>
    <t>Other (+/-)</t>
  </si>
  <si>
    <t>Template 1: Banking book- Climate Change transition risk: Credit quality of exposures by sector, emissions and residual maturity</t>
  </si>
  <si>
    <t>Gross carrying amount (Mln EUR)</t>
  </si>
  <si>
    <t>Accumulated impairment, accumulated negative changes in fair value due to credit risk and provisions (Mln EUR)</t>
  </si>
  <si>
    <t xml:space="preserve"> &lt;= 5 years</t>
  </si>
  <si>
    <t>&gt; 5 year &lt;= 10 years</t>
  </si>
  <si>
    <t>&gt; 10 year &lt;= 20 years</t>
  </si>
  <si>
    <t>&gt; 20 years</t>
  </si>
  <si>
    <t>Average weighted maturity (years)</t>
  </si>
  <si>
    <t>Of which stage 2 exposures</t>
  </si>
  <si>
    <t>Of which non-performing exposures</t>
  </si>
  <si>
    <t>Of which Stage 2 exposures</t>
  </si>
  <si>
    <t>Exposures towards sectors that highly contribute to climate change*</t>
  </si>
  <si>
    <t>A - Agriculture, forestry and fishing</t>
  </si>
  <si>
    <t>B - Mining and quarrying</t>
  </si>
  <si>
    <t xml:space="preserve">B.05 - Mining of coal and lignite </t>
  </si>
  <si>
    <t>B.06 - Extraction of crude petroleum and natural gas</t>
  </si>
  <si>
    <t>B.07 - Mining of metal ores</t>
  </si>
  <si>
    <t>B.08 - Other mining and quarrying</t>
  </si>
  <si>
    <t>B.09 - Mining support service activities</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</si>
  <si>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</si>
  <si>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</si>
  <si>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</si>
  <si>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</si>
  <si>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</si>
  <si>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</si>
  <si>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</si>
  <si>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</si>
  <si>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C.17 - Manufacture of pulp, paper and paperboard</t>
  </si>
  <si>
    <t>C.18 -  Printing and service activities related to printing</t>
  </si>
  <si>
    <t>C.19 -  Manufacture of coke oven products</t>
  </si>
  <si>
    <t>C.20 - Production of chemicals</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</si>
  <si>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</si>
  <si>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</si>
  <si>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</si>
  <si>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</si>
  <si>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</si>
  <si>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</si>
  <si>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</si>
  <si>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</si>
  <si>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</si>
  <si>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</si>
  <si>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</si>
  <si>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</si>
  <si>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</si>
  <si>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</si>
  <si>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</si>
  <si>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</si>
  <si>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</si>
  <si>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</si>
  <si>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</si>
  <si>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</si>
  <si>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</si>
  <si>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</si>
  <si>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</si>
  <si>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</si>
  <si>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</si>
  <si>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</si>
  <si>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</si>
  <si>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</si>
  <si>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</si>
  <si>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</si>
  <si>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</si>
  <si>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</si>
  <si>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</si>
  <si>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</si>
  <si>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</si>
  <si>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</si>
  <si>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Template 2: Banking book - Climate change transition risk: Loans collateralised by immovable property - Energy efficiency of the collateral</t>
  </si>
  <si>
    <t>Total gross carrying amount amount (in MEUR)</t>
  </si>
  <si>
    <t>Level of energy efficiency (EP score in kWh/m² of collateral)</t>
  </si>
  <si>
    <t>Level of energy efficiency (EPC label of collateral)</t>
  </si>
  <si>
    <t>Without EPC label of collateral</t>
  </si>
  <si>
    <t>0; &lt;= 100</t>
  </si>
  <si>
    <t>&gt; 100; &lt;= 200</t>
  </si>
  <si>
    <t>&gt; 200; &lt;= 300</t>
  </si>
  <si>
    <t>&gt; 300; &lt;= 400</t>
  </si>
  <si>
    <t>&gt; 400; &lt;= 500</t>
  </si>
  <si>
    <t>&gt; 500</t>
  </si>
  <si>
    <t>A</t>
  </si>
  <si>
    <t>B</t>
  </si>
  <si>
    <t>C</t>
  </si>
  <si>
    <t>D</t>
  </si>
  <si>
    <t>E</t>
  </si>
  <si>
    <t>F</t>
  </si>
  <si>
    <t>G</t>
  </si>
  <si>
    <t>Of which level of energy efficiency (EP score in kWh/m² of collateral) estimated</t>
  </si>
  <si>
    <t>Total EU area</t>
  </si>
  <si>
    <t>Of which Loans collateralised by commercial immovable property</t>
  </si>
  <si>
    <t>Of which Loans collateralised by residential immovable property</t>
  </si>
  <si>
    <t>Of which Collateral obtained by taking possession: residential and commercial immovable properties</t>
  </si>
  <si>
    <t>Of which Level of energy efficiency (EP score in kWh/m² of collateral) estimated</t>
  </si>
  <si>
    <t>Total non-EU area</t>
  </si>
  <si>
    <t>Template 4: Banking book - Climate change transition risk: Exposures to top 20 carbon-intensive firms</t>
  </si>
  <si>
    <t>Gross carrying amount towards the counterparties compared to total gross carrying amount (aggregate)*</t>
  </si>
  <si>
    <t>Weighted average maturity</t>
  </si>
  <si>
    <t>Number of top 20 polluting firms included</t>
  </si>
  <si>
    <t xml:space="preserve">*For counterparties among the top 20 carbon emitting companies in the world
</t>
  </si>
  <si>
    <t>Template 5: Banking book - Climate change physical risk: Exposures subject to physical risk</t>
  </si>
  <si>
    <t>Total portfolio</t>
  </si>
  <si>
    <t>Gross carrying amount (in EUR million)</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</si>
  <si>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</si>
  <si>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</si>
  <si>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</si>
  <si>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</si>
  <si>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</si>
  <si>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</si>
  <si>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Loans collateralised by residential immovable property</t>
  </si>
  <si>
    <t>Loans collateralised by commercial immovable property</t>
  </si>
  <si>
    <t>Repossessed collaterals</t>
  </si>
  <si>
    <t>Other relevant sectors (breakdown below where relevant)</t>
  </si>
  <si>
    <t>Austria</t>
  </si>
  <si>
    <t>Average weighted maturity</t>
  </si>
  <si>
    <t>Czech Republik</t>
  </si>
  <si>
    <t>Croatia</t>
  </si>
  <si>
    <t>Hungary</t>
  </si>
  <si>
    <t>Romania</t>
  </si>
  <si>
    <t>Serbia</t>
  </si>
  <si>
    <t>Slovenia</t>
  </si>
  <si>
    <t>Slovakia</t>
  </si>
  <si>
    <t>Rest of the World</t>
  </si>
  <si>
    <t>in accordance with Article 449a CRR</t>
  </si>
  <si>
    <t>Business strategy and processes</t>
  </si>
  <si>
    <t>Governance</t>
  </si>
  <si>
    <t>Risk management</t>
  </si>
  <si>
    <r>
      <t xml:space="preserve">With respect to the measures taken to mitigate the risks associated with ESG factors, the Group Responsible Financing Policy defines harmful socio-environmental activities that are excluded from financing and banking services. The main focus of the policy is on climate protection through the alignment of Erste Group’s energy financing in line with the Paris Agreement, global warming limitation, the prevention of extensive environmental degradation and measures to preserve biodiversity through restraining from artic oil and gas financing and unconventional mining practices but also with very selective participation in hydropower projects. In addition, the directive aims to limit the impact of socially harmful activities, such as the weapons industry. 
Erste Group took a significant step with the requirement to end coal financing by 2030. However, energy supply must also be secured in the current situation in the CEE region. In line with our social commitment, we decided to prolong the checkpoint of coal phase-out plans of our clients until the end of 2025. We believe that this timeframe is sufficient to recalibrate the plans of coal to gas conversions to a renewable source transition. In view of the current energy crisis, nuclear energy is recognized as a necessary transition technology. In line with our commitment to the region, we support projects that provide the highest level of safety, as well as solutions for the long-term management of nuclear waste in accordance with the EU taxonomy.
The Policy is available on the website - </t>
    </r>
    <r>
      <rPr>
        <i/>
        <sz val="11"/>
        <color rgb="FF000000"/>
        <rFont val="Calibri"/>
        <family val="2"/>
        <scheme val="minor"/>
      </rPr>
      <t>Sustainability/ESG - the principles of Erste Group | Erste Group Bank AG</t>
    </r>
    <r>
      <rPr>
        <sz val="11"/>
        <color indexed="8"/>
        <rFont val="Calibri"/>
        <family val="2"/>
        <scheme val="minor"/>
      </rPr>
      <t xml:space="preserve">
The initial engagement with the client and preliminary ESG discussions are done on the business side. Within credit risk portfolio, engagement with counterparties on the topic of environmental factors involves the Group’s ESG Assessment Questionnaire, which provides a comprehensive assessment for large corporate, commercial real estate and commercial residential real estate (Wohnbau) transactions within the credit application and approval process. The questionnaire enables the Group to identify clients which are prone to environmental, climate, social and governance risks, and facilitates data collection on the environmental footprint of clients. It is updated at least annually. In cases with potentially high ESG risk exposure, a deep-dive assessment is triggered to understand the nature and severity of the risk to which the company is exposed. For further information, please see below the section related to risk management processes used to identify, measure and monitor activities and exposures sensitive to environmental risk.
For commercial real estate, an integral component of the questionnaire assesses the environmental footprint of a building from a technical perspective, where several data points are taken from the Technical Object Rating .
In Erste Group, all ESG assessments are digital and collected in a centralized solution (hub), making them accessible and available across the entire group, which offers the possibility to use the information for multiple purposes. Engagement with the client further includes active discussion with regards to environmental risks and opportunities relevant to the business model as well as the data the client is able to provide.
For SME clients and smaller real estate transactions, an ESG Factor Heatmap is used as a risk assessment and management instrument to identify certain segments that may be exposed to ESG risk factors. The ESG Factor Heatmap combines the relevance of climate, environmental, social and governance risk factors, utilising a granular segmentation of industry sectors of the portfolio, and allows for a differentiated approach as the relevance of individual risk drivers may differ, depending on the nature of the respective (sub)sectors a company operates in. For further information regarding the ESG Factor Heatmap, please see below the section related to risk management processes used to identify, measure and monitor activities and exposures sensitive to environmental risk.</t>
    </r>
  </si>
  <si>
    <t>The allocation of tasks and responsibilities in the risk management framework are detailed further.
Environment-related risks form a part of Erste Group's lending principles and are outlined in the Group's lending policies. Within the credit risk committee, risk associated with environmental, social and governance factors are considered as part of the credit application, reflecting the ESG Assessment Questionnaire result. It is a requirement to attach the results of the questionnaire to the credit application, where applicable (as detailed later in this chapter), and it forms a part of the credit application and approval process, according to the established credit approval authorities of the Group. 
The Group's policies, together with the client and transaction environmental assessment (the latter applicable for certain real estate projects, as detailed later in this chapter), enable risk managers and other decision makers within the credit committee to make lending decisions in line with the Group's risk strategy.
The bylaws of the relevant credit committees define the committee composition and representation. They also define voting rules as well as veto rights to relevant members with regards to credit application and approval process of clients / client groups with a critical ESG assessment.
The reputational risk impact arising from ESG might also be decided by Regional Conduct Committee (ROCC), depending on risk level, e.g., reputational risk in connection with credit-decisions is delegated by ROCC to Credit Committee.</t>
  </si>
  <si>
    <t>As regards the remuneration policy and whether environmental and social risks are included, the performance criteria and their impact on the variable remuneration (15%) of the management board of Erste Group Bank AG are determined by the Supervisory Board at the beginning of the financial year. The individual strategic targets include ESG targets and are defined in detail in the scorecard of the respective board member, and the achievement of these is evaluated at the end of the performance period. ESG related targets are in line with the focus areas Holistic ESG performance, Green Transition – Green financing &amp; Net Zero transition and Equal Opportunities. ESG targets are cascaded in the organization (Divisions and hierarchical level as appropriate).
Details of ESG KPIs for the Board Members:
* Overall ESG performance measured as external assessment by ESG rating (MSCI at least “A”, ISS ESG at least “C-”, and Sustainalytics “first quartile”) – shared by all board members
* Portfolio Net Zero transition target setting for key industries – shared by risk, finance and business board members
* Financing the “green” transition with a yearly target - assigned to Corporates &amp; Markets Business Head 
* Carbon neutral of operations – assigned to Chief Financial Officer 
* Further strengthening of Climate and Environmental risk framework – assigned to Chief Risk Officer
* ESG data management and system development – assigned to Chief Operating Officer
* ESG culture, communication, and diversity targets – assigned to Chief Executive Officer
Non-financial performance targets are also passed on to local board members (representing 7.5-10% of variable compensation) and to the Board-1 managers where the focus is on green transition and diversity.
More details will be published in the Non-financial Report 2022, Governance chapter.</t>
  </si>
  <si>
    <t>Our ESG strategy was approved by the Management Board (October 2021), subsequently presented to various platforms of our stakeholders and ultimately based on the review and recommendation of the Strategy and Sustainability Committee of the Supervisory Board (November 2022) approved by the Supervisory Board (April 2023). Related targets of Green Financing, detailed Net Zero transition strategy, social and governance targets were similarly discussed on the Strategy and Sustainability Committee (February 2023) and approved by the Supervisory Board (April 2023).
Our ESG objectives, targets and their integration to the renumeration systems are published in the Non-financial Report as part of Annual Report 2022.
Following the definition of portfolio decarbonisation targets for priority sectors, the risk appetite of the Group is enhanced in 2023 through introduction of ESG ICAAP quantitative indicators for four sectors: housing mortgages, commercial real estate, energy production and heat &amp; steam production, which play a critical role in achieving a net zero future. The aim of the indicators is, first of all, to support our commitment to climate action and, secondly, to enable pro-active steering of portfolio development along the defined decarbonisation path.</t>
  </si>
  <si>
    <t>The processes used to identify, measure and monitor activities and exposures (and collateral where applicable) sensitive to environmental risks by risk type are detailed below.
Within the credit risk area, a process for identifying and monitoring environmental risks is initiated as a result of a new lending request, renegotiated transactions or transactions requiring contractual changes, as well as within the annual review of a counterparty. Firstly, the Group's ESG Factor Heatmap takes climate, environmental, social and governance risk factors into account, in order to identify and assess ESG risks and opportunities. The heatmap covers all sectors to which Erste Group has exposure to, and assigns industries into low, medium, high and very high ESG classifications. It is embedded in the internal processes and used as an integral part of the of lending standards, the credit process, for active portfolio management and the setting of industry strategies according to the relevant industry specific ESG factors, the latter which drive the steering of the portfolio. Potential environmental risk factors, such as climate change, environmental degradation and animal welfare, are taken into account within the regional industry risk assessment in the process of reviewing the ESG Factor Heatmap. The ESG Factor Heatmap is also used for the ESG assessment of SMEs.
Secondly, for all large corporates, real estate projects which have an exposure &gt; EUR 20mln, an individual ESG Assessment Questionnaire shall be performed. A wide range of environmental risks are covered in the questionnaire, including animal welfare, waste and pollution, water use, impact on endangered zones and other environmental impacts, which are identified and reflected in the assessment.
Certain industries identified by Erste Group as having higher sensitivity/vulnerability to environmental risks require an in-depth assessment to be answered. Similarly, counterparties having significant exposure to physical risk (e.g. floods, heavy storms, droughts, etc.) shall also answer an in-depth assessment. The Group's identified key environmental risks assessed aim to determine the possible impact on the counterparty's financial performance (e.g. environmental risks driving lower profitability or increased legal costs).
In the corporate rating model, a soft fact question covering the counterparty’s environmental impact is also assessed to determine if a higher probability of default may be triggered by ESG related risks. This risk is assessed on a short term (12 months) time horizon.
Another dimension Erste Group focuses on is the incorporation of ESG factors in collateral management and real estate valuations. The incorporation of environmental factors to the collateral management, in particular valuations, looks at the lifetime of the asset and is therefore applicable for the medium- to long-term time-horizon.
In internal valuations, energy efficiency of buildings and physical risks play an important role. The energy efficiency assessment is based on Energy Performance Certificates (EPC) that are requested from the client or, if available, sourced from public registers in certain countries. In the course of 2022, Erste Group has implemented several actions in order to increase the coverage of EPC data, such as automated data capture, extraction, and processing for certificates and establishing data KPIs to increase data availability. There is a regular (quarterly) monitoring where the coverage of the EPC availability as well as its data quality is assessed and communicated to senior management. Additional actions and enhancements of established processes will continue to be implemented in order to further increase EPC data availability throughout the Group (including sharing of best practices such as Optical Character Recognition solutions through Group entities). Nevertheless, without having a harmonized central database for EPCs throughout a country, which is accessible for banks, the EPC coverage in Erste Group, especially for existing collateral stock, entities will never improve to a level which is reachable for countries where such central databases are established.
Up-to-date information on physical risks is gathered and considered in the assessment of the evaluated asset. Furthermore, other negative contributions of the real estate asset to climate change (i.e., DNSH - Do No Significant Harm) are also assessed in the real estate valuations. These may result in a higher or lower real estate valuation for the underlying asset.
In large commercial real estate transactions, environmental aspects are part of the Technical Object Rating (TOR) and cover environmental risks such as waste, pollution, water use, land use, to name a few.</t>
  </si>
  <si>
    <t>As the influence of ESG risks is expected to increase over time and in line with 2022 thematic review of climate-related and environmental (CE) risks, Erste Group is currently further improving and enhancing the method and process of assessment of the materiality to monitor the impact of ESG risks in liquidity risk framework. Furthermore, ESG requirements are planned to be incorporated into the liquidity risk framework.
The materiality of ESG Risk in the market risk context is assessed in the yearly Risk Materiality Assessment. The vulnerability and readiness of sovereigns are mapped to a matrix and the percentage of exposure which is in the most vulnerable and least ready quantile of the matrix is measured against the overall exposure towards sovereigns. The exposure of the corporate security portfolio is mapped to the ESG Factor Heatmap and the exposure of the high and very high ESG risk is measured against the overall corporate exposure. Financial Institutions are currently not in scope of the Risk Materiality Assessment.</t>
  </si>
  <si>
    <t>As our comprehensive analysis of the climate-related challenges, legislative and economic impacts of climate change in our region (Climate Change House View) has shown, financing for or investing in companies exposed to physical and transitory climate risks poses a significant risk to our core business in the medium to long term. In addition, there is a risk of consequences, particularly in customer investment and advisory services, if products are advertised as "sustainable" that cannot withstand close scrutiny by the regulator ("greenwashing"). Penalties and a loss of reputation would be the consequences.
At the same time, negative impacts on the environment and society are possible if companies are financed or invested in that, for example, operate in an environmentally harmful manner and disregard fundamental human rights or the principles of good corporate governance. The establishment of sustainability criteria, on the other hand, has the effect that companies with negative sustainability impacts are avoided and that financial resources flow into companies and activities that contribute to the transformation.
To mitigate the transition risk, Erste Group has set itself the goal of reducing the emissions it finances along the net-zero path, on the one hand, and significantly increasing the share of short- and medium-term sustainable financing and investments, on the other side.</t>
  </si>
  <si>
    <t>Thus, the tools implemented and used in Erste Group to identify and manage ESG risks, including environmental risk, are listed herein.
Climate stress testing has been integrated into the internal stress testing framework of Erste Group in accordance with developing best-practice. The framework foresees stress testing of physical risks internally within the 2023 Comprehensive Stress Test exercise. Erste Group also participated in the ECB’s pioneering Climate Stress Test in 2022. This exercise assessed short-term stresses and medium/long-term scenarios in respect to climate related physical and transition risks. The mid-term stress scenario materialized primarily through transition risk over a three-year horizon while the long-term, covering a 30-year time horizon, was assessed through three transition scenarios. The results of this regulatory climate stress test were used to further develop the internal stress testing framework as well as to help assess which parts of the portfolio are sensitive to climate risk and to better understand the long-term impacts of climate risk on growth potential and value generation.
Risk materiality assessment (RMA) is an annual process with the purpose of systematic identification of new and assessment of all risks for the Erste Group. Climate change risks, both transitional and physical, and other environmental risks, such as environmental degradation and animal welfare, are integrated into the Risk Materiality Assessment of Erste Group. They are identified and classified as transversal risks in our risk inventory and consequently their materiality is assessed within existing main risk types (credit, market, liquidity, operational and strategic risk) by means of qualitative and quantitative indicators. Such indicators are, for instance for the credit risk, related to greenhouse gas emissions of loan portfolios, real estate energy efficiency, exposure to increased flood and heightened heat/drought risks, or exposures in sectors with potential to environmental degradation. The indicators take into account quantitative impact on our capital adequacy and forward-looking assessment relying on the scenario analysis (for materiality: short-to medium-term (3-5Y); for outlook: long-term (2030)). RMA process is leveraging to the large extent on other internal processes and tools (e.g. carbon footprint calculation, ESG Factor Heatmap, climate change house view, stress testing framework, green investment target monitoring), while some processes and tools are specifically in place for risk identification within RMA process (e.g. for the damage on own assets or supply chain from floods and storms – operational risk; the University of Notre Dame Global Adaptation Index used for sovereign bond portfolio - market risk, etc.)
Decarbonisation strategy, which will effectively mitigate Erste Group exposure to transition risks, is based on a starting point of financed emissions which are determined in the Carbon Footprint Calculation (“CFC”). Portfolio decarbonisation targets aim at a 40-50% reduction by the end of the decade in the portfolios retail mortgages, commercial real estate, electricity production and steam &amp; heat production. In line with the Net Zero Banking Alliance, we strive to achieve net zero by 2050.
The Climate Change House View, which serves as basis and starting point for integrating climate change risk in the business model and the strategic planning process of Erste Group. For transition risk, time horizon under observation is predominantly the period until 2030 and the basis for the analysis are EU-wide and national targets for reductions of GHG emissions until 2030, notably the previous -40% and the new -55% EU-targets (both relative to total GHG emissions of 1990).</t>
  </si>
  <si>
    <t>Consequently, Erste Group also implemented greenhouse gas calculation (internally referred to as Carbon Footprint Calculation - “CFC”). Thus, it measures financed portfolio’s emissions according to PCAF (Partnership for Carbon Accounting Financials) methodology. Scope 1,2 and 3 are calculated and disclosed in line with PCAF guidance on scope 3 inclusion for selected industry sectors (i.e., for energy and mining, transportation, construction, buildings, materials, and industrial activities scope 3 emissions are included as of 31.12.2022).
From the methodology published by PCAF, Erste Group has implemented CFC for business module, project finance, residential and commercial real estate and partly for bonds and securities (only for corporate bonds). We are currently analysing the new sovereign methodology that was published in December 2022.
As already mentioned, CFC creates the starting point for the other portfolio-related risk assessment activities (RMA) and portfolio decarbonisation initiatives.
Also, please see above the section related to risk management processes used to identify, measure and monitor activities and exposures sensitive to environmental risks for an explanation on the role of the Erste Group’s ESG Factor Heatmap, for an explanation on the role of the ESG Assessment Questionnaire, the integration of environmental impact into the Erste Group’s corporate rating model, the integration of environmental risk factors and considerations into the Erste Group’s collateral management processes and valuation.
The severity of the impact of environmental risk in liquidity risk as well as in market risk is assessed on a yearly basis during the bank’s regular risk materiality assessment.
An indicator to measure the impact of ESG-risks on the liquidity risk has been developed during 2021. The objective is to assess what portion of inflows up to 1 year, and what amount of Counter Balancing Capacity (CBC) has ESG components.
Assessment of materiality of ESG risk in market risk is based on the Erste Group securities report and enriched by the internal ESG Factor Heatmap data and the readiness and vulnerability information for sovereigns.
Based on the latest assessment, the impact of ESG risk factors on the liquidity risk is considered as low/immaterial, therefore no supporting risk measures were defined in the liquidity risk appetite at this moment. As the influence of ESG risks is expected to increase over time and in line with 2022 Thematic review of climate-related and environmental (CE) risks, Erste Group is currently further improving and enhancing the method of assessment of the materiality to monitor the impact of ESG risks. Furthermore, ESG requirements are planned to be incorporated into the liquidity risk framework.</t>
  </si>
  <si>
    <t>Erste Group is aware that it is necessary to provide the estimated impact of environmental risk on the institution’s capital adequacy. The potential impact on our capital adequacy was assessed by taking into account ESG supervisory stress test results through risk materiality assessment showing limited impact on our risk profile.
In this light, we find that there is no need to put capital aside immediately considering:
* ongoing implementation of proactive risk management framework (e.g., decarbonisation strategy and other planned activities) to cope with (mainly) transitional risk, as only material risk, effectively reducing Erste Group exposure to climate-related and environmental (CE) risks;
* significant progress achieved in ESG risk steering with broadly adequate and effective practices in place for risk materiality assessment, risk appetite, overall risk management framework, as well as credit and operational risk;
* ESG (or more specifically climate-related risk) is new / emerging risk, expected to unfold its loss potential slowly over the next decades, where the path of development is quite well understood (as main difference to other risk types with unpredicted, sudden outbreaks) and therefore, risk measurement systems of the Erste Group (e.g. PDs) as well as client’s behaviour will step-by-step adapt to the changes;
* data availability and quality are gradually increasing, enabling more reliable estimates.</t>
  </si>
  <si>
    <t>Consequently, the link between environmental risks with credit risk, liquidity and funding risk, market risk, operational risk and reputational risk in the risk management framework are assured as detailed below.
Erste Group identifies sectors that are vulnerable to environmental risks via the Group's ESG Factor Heatmap as mentioned in previous sections.
Via the ESG Assessment Questionnaire previously detailed, the Group is able to assess how certain ESG factors may have a positive or negative impact on the financial performance or solvency of clients. In this manner, the Group is able to ensure that the potential impact of environmental risks on the loan portfolio (and thus credit risk) are considered.
Moreover, Erste Group recognizes additional challenges caused by the ESG risks.
Particularly, environmental risks are currently reflected only indirectly in LGD models via collateral value and in the Group (Large) Corporate and Specialized Lending models via a soft fact assessment, as detailed above. As a consequence, a project to holistically define and collect relevant environmental risk drivers for all rating systems has been started in 2022 to ensure the explicit consideration also of climate risk drivers in future model development initiatives.
Before incorporation into the credit risk models, the bank is considering how these risks can be incorporated into expected credit loss (ECL) measurement. In the Risk Materiality Assessment, climate and environment-related risks are overall assessed as medium. This assessment is driven by the “Transition Risk” analysis as a small percentage of the portfolio still has high GHG emissions and would therefore be exposed to increased risk in the event of a disorderly transition scenario. Disorderly transition scenario was considered in the forward-looking downside scenario.  Erste Group further analysis if ESG overlays are necessary in the future. Consideration through FLI scenario was deemed sufficient for ECL measurement as of 31 December 2022.
As regards to liquidity risk the portion of inflows up to 1 year, and the amount of Counter Balancing Capacity having ESG components is assessed. The respective clients or counterparties are mapped via industry sector to the ESG Factor Heatmap allowing to assess the impact of ESG risk in liquidity risk.
A similar approach is followed for market risk at NACE level, while for sovereigns mapping to vulnerability and readiness score is based on the Sovereign level.
Furthermore, ESG risks are implicitly covered in the existing Operational and Non-Financial Risk (NFR) Management framework and all methods covered therein. Also, they are explicitly addressed in the yearly Operational Risk Scenario Analysis and the Stress Testing framework. On the daily basis the NFR decision framework can be seen as a case-by-case scenario analysis also covering ESG risks in all impact dimensions (financial, legal and reputational). Data collection and reporting requirements for ESG events follows the same standards as other Operational Risk events. Given the above, ESG risks are implicitly (via loss data) and explicitly (via scenario analysis) covered in the RWA calculation for operational risk.</t>
  </si>
  <si>
    <t>A business environment assessment focusing in particular on climate change and socio-environmental challenges of the CEE region was completed in 2021. It is a basis for the long-term strategic considerations of the financial resilience of Erste Group’s business model in relation to risks related to sustainability matters. Social and environmental issues were analysed with the support of the Austrian World Wide Fund for Nature including the loss of biodiversity and environmental degradation like water, soil and air pollution. Furthermore, housing status, health care, financial inclusion and education were assessed.
As already mentioned in the Environmental risk chapter, social cohesion shall be strengthened through inclusivity by:
Key risks and opportunities of the relevant social topics in the CEE region that translates into our aspirations to enforce the social inclusions and particularly focus on following activities.
* Fostering financial inclusion through our social banking activities and thus strengthening social cohesion and civil society. The social banking services are provided to particularly vulnerable part of our society, including socially disadvantaged private individuals, NGOs and start-ups. Our social banking provides to these groups not only banking services but most importantly financial education, experience sharing and counselling. The benefit out of our activities we see not only in satisfaction of our customers but also through the number of jobs created or preserved. We aspire to reach EUR 650 million invested by 2025 through social banking finance and EUR 1billion by 2030, as well as to ensure 200.000 jobs preserved.
* Investing into affordable housing to support decent living conditions for many of the lower middle-class households and single individuals. Our housing approach offers rents typically 20-25% below commercial landlord approach. We aim to reach a building stock of 15.000 affordable housing units by 2030 in CEE region.
* Bringing financial health and financial literacy to our clients and the young generation through our financial life-park facility and many partnership agreements with schools across the CEE region. We aim to provide financial education to 500,000 beneficiaries by 2030.
* Promoting gender diversity as an important element of healthy corporate culture.
ESG objectives and targets are part of the yearly strategic planning of Erste Group, which is approved by the Holding Board, as well as by the local management boards. Targets, ESG KPIs are part of the variable remuneration of the Management Board members, as described in the Environmental risk chapter.
Our commitment to social issues is visible through our memberships and participations. Besides our membership in UNEP FI Erste Group participates in the UN Global Compact as well.</t>
  </si>
  <si>
    <t>In 2021 Erste Group joined three initiatives of the United Nations Environmental Programme for Financial Institutions (UNEP FI). It became a signatory of the Principles for Responsible Banking, was the first Austrian bank to join the Net Zero Banking Alliance and was a founding member of the Financial Health and Inclusion initiative.
Under the UN Global Compact, we commit ourselves to meeting our responsibilities with respect to human rights, labour standards and the fight against corruption. The principles which guide our strategy derive from the Universal Declaration of Human Rights, the ILO Declaration on Fundamental Principles and Rights at Work and the United Nations Convention Against Corruption, amongst others. Erste Group refers to a recommendation of the Organisation for Economic Cooperation and Development (OECD) that financial literacy should start as early as possible.
Erste Group is committed to the highest standards of corporate governance and responsible behaviour of every individual and conducts its business in compliance with applicable laws and regulations. Erste Group is a member of Transparency International (TI), Erste Group’s chairman of the supervisory board is a board member of TI.
Also, new regulatory developments like the European Union’s social taxonomy are closely monitored, and Erste Group contributed to the relevant consultation processes.</t>
  </si>
  <si>
    <t>As regards to the measures taken to mitigate the risks associated with social factors, please refer to the chapter dedicated to Environmental risk where the Group Responsible Financing Policy is mentioned. 
Erste Group’s commitment to society has never been limited to business activities alone. We consider financial literacy, access to banking products for financially excluded groups are areas where we can generate a significant positive impact on society. By making basic financial products available to disadvantaged groups through our social banking initiatives, Erste Group contributes to fighting poverty and increasing prosperity. Financial education may help customers to take better decisions. The result: better investment and finance decisions for customers, higher earnings and lower risk for the bank. The development and approval of new products and services is based on a structured process which is informed by strategic goals (identified customer needs and market opportunities) and guarantees comprehensive quality assurance. Erste Group’s employees are a key asset in the successful transformation of our organisation, corporate culture and competences. Sustainable human resources management encompasses effective diversity and inclusion management. Attracting, retaining, and engaging highly qualified employees is crucial to the business success of Erste Group. One of the measures is to involve its employees in management decisions via representative bodies, in particular in matters that directly affect employees. Erste Group accords high priority to the health of its employees. A sound work-life balance is essential for maintaining and promoting health.</t>
  </si>
  <si>
    <t>The governance of social risk is covered as detailed further down.
Social risks materializing usually impact the institution’s reputation. Therefore, we have identified so-called “areas of concerns” within our Reputational Risk Management Policy, which includes a high number of social risk factors. For the management of reputational risk, the three lines of defence concept applies. Where there is no strict guidance (go/no-go criteria) for business decisions with related reputational risk the Regional Conduct Committee (ROCC) is entitled to set decision parameters for unregulated areas of concerns. Similar to all other risk types/categories the common risk management cycle (identification &amp; assessment, evaluation, response, monitoring) has to be applied also for identified reputational risk. The results of the risk management cycle have to be properly documented and reported. Identified risk events with reputational risk impact have to be evaluated based on the Operational Risk Scaling Matrix and the Risk Appetite Statement. The Operational Risk Scaling Matrix takes into account the probability and the severity of a possible risk event. All of the identified and evaluated occurrences with reputational risk impact have to be managed in order to keep the risk exposure within the approved risk appetite by choosing and deciding on one of the following strategies: (a) avoidance, (b) mitigation or (c) acceptance.</t>
  </si>
  <si>
    <t>The risk committees, as well as allocation of tasks and responsibilities in the risk management framework to monitor and manage social risks are detailed below.
In General, all committees are dealing within their scope and competences with emerging ESG-risks. For the impact of ESG-risks in the daily course of businesses, specific ESG-risk committee (i.e., ROCC) is established.
The ROCC holds delegated decision authority from the Holding Board with respect to Operational and Non-Financial Risk decisions, which may be represented as NFR decisions based on the predefined Risk Appetite Statement (RAS) and may decide on all matters as listed in this bylaw.
Scope:
* The committee (a) decides on strategic steering topics based on NFR reporting (holistic risk overview), (b) serves as a sounding board on business risk decisions concerning non-financial risks and ESG impacts and (c) decides on escalations to Holding Board.
* It facilitates lessons learned, initiates focus areas and decides on the implementation of corresponding group-wide measures.
* It acts as a Reputational Risk and ESG Committee.
The ROCC, in order to facilitate the scope:
* establishes, implements and maintains relevant group-wide methodologies and risk management standards for non-financial risks and ESG impacts on group level;
* may provide recommendations and/or decisions on the implementation of group wide NFR/ESG decision proposals, corrective measures and risk mitigation actions for critical and significant Non-Financial Risks;
* decides on single NFR decision applications where reputational risk or ESG impacts are the main drivers of the risk impact;
* decides on a framework guideline for each Area of Concern (dos and don’ts) where no specific group policy to regulate the Area of Concern is in place (please see Group Reputational Risk Policy);
* may delegate NFR decisions to other committees, if the decisions are in scope of these committees anyway (e.g., if a credit application that is to be decided in Credit Committee also poses a non-financial risk, Credit Committee will decide about the approval of the credit application and the acceptance of the non-financial risk).
The NFR management process (as a generic blueprint) applies also for the management cycle of identified social risks. It is based on the three line of defence concept, where the first line is responsible to manage the risk on a day-to-day basis.</t>
  </si>
  <si>
    <t>Report on single NFR decision deriving from social risks will be implemented in the course of 2023 as part of the overall risk reporting landscape.</t>
  </si>
  <si>
    <t>As regards the remuneration policy and whether social risk is included, please refer to the Environmental risk chapter, the section related to governance where the remuneration policy is mentioned.
Overall ESG performance is measured as external assessment by ESG rating (MSCI at least “A”, ISS ESG at least “C-”, and Sustainalytics “first quartile”) These ratings are renewed regularly and focus strongly on social aspects (human capital, product safety, customer care, accessibility). Erste Group analyses the results and strives to keep or even increase its scores. ESG ratings are one of the KPIs of EGB’s board members (as well as local management boards’) remuneration.</t>
  </si>
  <si>
    <t>Regarding the tools implemented and used to identify and manage social risks, please refer to the Environmental risk chapter, as well as the section related to risk management processes used to identify, measure and monitor activities sensitive to social risk.</t>
  </si>
  <si>
    <t>The potential impact of social risks on the quality of our credit portfolio was considered with 2022 Group RMA for ICAAP purposes, based on the qualitative assessment on the level of industry sub-segments. Potential impact on the Erste Group' capital adequacy has been assessed as low, considering our portfolio profile and exposure of the companies in CEE region to the social risks (human and workers’ rights, consumer protection and conduct risk).</t>
  </si>
  <si>
    <t>Within the risk assessment of loan origination and monitoring process for large corporate and commercial real estate transactions, Erste Group includes an ESG questionnaire-based screening through the Group’s ESG Assessment Questionnaire, detailed in the Environmental risk chapter. Also covered are social risk factors like exposure to human rights violations, child labor and forced labor, violation of employee rights or improper customer services and marketing. Components of the Location Rating , such as accessibility and infrastructure are also integrated in this assessment. For segments with lower exposures, the main instrument used is the ESG Factor Heatmap, where potential social risk factors, such as human rights, workers’ rights and customer protection, are taken into account within the regional industry risk assessment in the process of reviewing the heatmap. For further information regarding the ESG Factor Heatmap, please refer to the Environmental risk chapter.
For single decision taking, out of the identified social risks, NFR decision process has to be considered, while in case of credit/loan decisions this is incorporated in the respective process. Product Approval Process Operational Risk Assessment (PAP) and outsourcing for change the bank and NFR decision for others (e.g., financing, etc.).</t>
  </si>
  <si>
    <t>In 2022 risk materiality assessment the governance risk was assessed for the first time and evaluated as being of low materiality.
Within the risk assessment of loan origination and monitoring process for large corporate and commercial real estate transactions, Erste Group includes an ESG questionnaire-based screening through the Group’s ESG Assessment Questionnaire, detailed in the Environmental risk chapter. Also covered are governance risks, covering governance failure, supply chain management issues, corporate governance and transparency, to name a few. 
The ESG Assessment Questionnaire plays an integral role in the credit application for different types of clients and/or transactions, as detailed in the Environmental chapter. Together with the Erste Group’s policies, it forms a part of the credit application and approval process, according to the established credit approval authorities of the Group.
In the corporate rating model, two soft fact questions covering the counterparty’s governance compliance are also assessed to determine if a higher probability of default may be triggered by ESG related risks. This risk is assessed on a short-term (12 months) time horizon.
For segments with lower exposures, the main instrument used is the ESG Factor Heatmap, where potential governance risk factors, such as as corporate governance, ethical standards and transparency, are taken into account within the regional industry risk assessment in the process of reviewing the heatmap. For further information regarding the ESG Factor Heatmap, please refer to the Environmental risk chapter. 
For identified risks, the Non-Financial Risk decision process might be used to evaluate and take decision on single case-base. In case of unregulated areas of concern are affected, as defined in Reputational Risk Policy, the ROCC is enforcing group standards and decision-maker in emerging single risks and takes the final decision. For further information regarding the ROCC, please refer to the Social risk chapter.</t>
  </si>
  <si>
    <t>EU CR10.1</t>
  </si>
  <si>
    <t>Template EU CR10.2</t>
  </si>
  <si>
    <t>EU LIQ2: Net Stable Funding Ratio</t>
  </si>
  <si>
    <r>
      <t xml:space="preserve">Erste Group is a leading bank for retail and corporate customers in the CEE region, including Austria. In all of its core markets, Erste Group pursues a well-balanced business model that is designed to offer each customer the best banking services. Today, Erste Group serves approx. 15.9 million customers in Austria (market share up to 25%), the Czech Republic (20%), Slovakia (25%), Romania (13.9%), Hungary (7%), Croatia (17%) and Serbia (7%).
Erste Group’s main business segment is the retail business, which accounts for 46% of total operating income and covers the entire spectrum from lending, deposit and investment products to current accounts and credit cards. In addition to Erste Group’s traditional strength in serving retail customers, its core activities also include advisory services and support for corporate and SME clients. This accounts for 45% of total operating income in the areas of financing, investment including access to international capital markets, public sector funding and interbank market transactions. Through public sector finance, Erste Group provides funding for major infrastructure projects in the CEE region.
Innovation and digitalisation are key pillars of Erste Group’s business strategy, which seeks to offer customers access to personalised products of Erste Group and third parties via application programming interfaces (APIs) in the secure IT environment of the financial platform. The digital platform George was launched in Austria in 2015 and supports access to digitally available products and services of Erste Group at any time and from any place. At this point, George has also been rolled out in the Czech Republic, Slovakia, Romania, Croatia and Hungary.
Our </t>
    </r>
    <r>
      <rPr>
        <b/>
        <sz val="11"/>
        <color rgb="FF000000"/>
        <rFont val="Calibri"/>
        <family val="2"/>
        <scheme val="minor"/>
      </rPr>
      <t>ESG strategy</t>
    </r>
    <r>
      <rPr>
        <sz val="11"/>
        <color indexed="8"/>
        <rFont val="Calibri"/>
        <family val="2"/>
        <scheme val="minor"/>
      </rPr>
      <t xml:space="preserve"> is based on profound understanding of socio-environmental challenges and their impacts to the economic and political development of the region where we operate. Our ESG strategy is an essential part of the overall business strategy, contributing to the long-term financial resilience, and growth-based business model of the Group. Climate change is considered the most significant long-term challenge across all the core markets but with different starting points to address. The European climate law, EU Green Deal and ‘Fit for 55’ outline upcoming changes in EU strategy and legislation. The CEE countries will have to align to these European objectives and absorb the impact on their economies and reshape investment and consumption expectations. Erste Group’s understanding of the climate related challenges, legislative and economic impact are documented in the internal Climate Change Houseview. Other social and environmental issues were analysed with the support of the Austrian Worldwide Fund for Nature including the loss of biodiversity and environmental degradation like water, soil and air pollution. Furthermore, housing status, health care, financial inclusion and education were assessed. The necessity and benefits of green transition ensure a strong focus of Erste Group’s long-term ESG strategy, objectives and framework on this topic. Furthermore, the relevant harmful socio-environmental activities are translated into exclusion criteria for our business activities laid down within the Group Responsible Finance Policy.
ESG risks (environmental risks) are part of the yearly </t>
    </r>
    <r>
      <rPr>
        <b/>
        <sz val="11"/>
        <color rgb="FF000000"/>
        <rFont val="Calibri"/>
        <family val="2"/>
        <scheme val="minor"/>
      </rPr>
      <t>strategic planning</t>
    </r>
    <r>
      <rPr>
        <sz val="11"/>
        <color indexed="8"/>
        <rFont val="Calibri"/>
        <family val="2"/>
        <scheme val="minor"/>
      </rPr>
      <t xml:space="preserve"> of Erste Group which is approved by the Management Board (also called Holding Board), as well as by the local management boards. Moreover, starting with the </t>
    </r>
    <r>
      <rPr>
        <b/>
        <sz val="11"/>
        <color rgb="FF000000"/>
        <rFont val="Calibri"/>
        <family val="2"/>
        <scheme val="minor"/>
      </rPr>
      <t>financial planning</t>
    </r>
    <r>
      <rPr>
        <sz val="11"/>
        <color indexed="8"/>
        <rFont val="Calibri"/>
        <family val="2"/>
        <scheme val="minor"/>
      </rPr>
      <t xml:space="preserve"> exercise in 2022, group-wide planning has been extended with the budgets and KPIs related to "green investments" as well as GHG emissions per industry with an outlook covering a period of 5 years rolling window. The first reflects our commitment to promote the financing of climate aligned initiatives and projects by our entities across the region, as well as to boost the share of green businesses in our portfolio. For now, the main focus lies on industries such as real estate, energy and transportation. The latter reflect our ambition to decarbonise our portfolio in the long run.
From a climate-related risk perspective, both concepts aim to increase the resilience of our portfolio, either explicitly by investing in more green business or implicitly by supporting our clients on their path towards CO2 neutrality.</t>
    </r>
  </si>
  <si>
    <r>
      <t xml:space="preserve">ESG brings prosperity. We are convinced that the economic success of the CEE region can only be sustainable if the region maintains strong social cohesion and encourages investments in the green transition. These two dimensions of the region's long-term prosperity fit perfectly with Erste Group's importance and historical role.
We strive to be a role model and </t>
    </r>
    <r>
      <rPr>
        <b/>
        <sz val="11"/>
        <color rgb="FF000000"/>
        <rFont val="Calibri"/>
        <family val="2"/>
        <scheme val="minor"/>
      </rPr>
      <t>a leader in the green transition</t>
    </r>
    <r>
      <rPr>
        <sz val="11"/>
        <color indexed="8"/>
        <rFont val="Calibri"/>
        <family val="2"/>
        <scheme val="minor"/>
      </rPr>
      <t xml:space="preserve">, mobilizing funds to fight climate change, invest in maintaining clean water and transition to a circular economy. We believe that the green transition brings an opportunity for the people of the CEE region. We also believe in an inclusive and technology-driven transition, and that's why we help our customers to secure necessary investments on their transitioning from a legacy to a future-oriented low-carbon and resource-efficient production model.
Since its inception, Erste Group has always had an active role in building </t>
    </r>
    <r>
      <rPr>
        <b/>
        <sz val="11"/>
        <color rgb="FF000000"/>
        <rFont val="Calibri"/>
        <family val="2"/>
        <scheme val="minor"/>
      </rPr>
      <t>inclusive societies</t>
    </r>
    <r>
      <rPr>
        <sz val="11"/>
        <color indexed="8"/>
        <rFont val="Calibri"/>
        <family val="2"/>
        <scheme val="minor"/>
      </rPr>
      <t xml:space="preserve"> in the CEE region. The Bank's efforts in the areas of financial inclusion, social banking, financial education, affordable housing and gender equality are as relevant today as they were 200 years ago. The social cohesion of our societies creates a strong and reliable basis for a well-functioning socio-economic environment that brings prosperity to all.
Our </t>
    </r>
    <r>
      <rPr>
        <b/>
        <sz val="11"/>
        <color rgb="FF000000"/>
        <rFont val="Calibri"/>
        <family val="2"/>
        <scheme val="minor"/>
      </rPr>
      <t>ESG strategy</t>
    </r>
    <r>
      <rPr>
        <sz val="11"/>
        <color indexed="8"/>
        <rFont val="Calibri"/>
        <family val="2"/>
        <scheme val="minor"/>
      </rPr>
      <t xml:space="preserve"> aims to grow the CEE region to a healthier and stronger society where we focus our activities on following main objectives:
Green Transition - leading the green transition as a role model and financier by:
Building our leadership in green finance within the CEE and region, and such ensuring growth opportunities for the future.
Setting up Net Zero transition of our portfolio, which is our contribution to the climate action, and equally ensuring a long-term resilience of our clients and our investments.
Turning our operations into climate neutral status by 2023 and showing a role model in implementation of climate action.
Social Inclusion - strengthening social cohesion through inclusivity by:
Fostering financial inclusion through our social banking activities and thus strengthening social cohesion and civil society.
Bringing financial health and financial literacy to our clients and the young generation.
Investing into affordable housing and contributing to the welfare of lower middle class, especially career starters, young families and civil servants.
Promoting gender diversity as an important element of healthy corporate culture.
Measurable </t>
    </r>
    <r>
      <rPr>
        <b/>
        <sz val="11"/>
        <color rgb="FF000000"/>
        <rFont val="Calibri"/>
        <family val="2"/>
        <scheme val="minor"/>
      </rPr>
      <t>ESG targets</t>
    </r>
    <r>
      <rPr>
        <sz val="11"/>
        <color indexed="8"/>
        <rFont val="Calibri"/>
        <family val="2"/>
        <scheme val="minor"/>
      </rPr>
      <t xml:space="preserve">, aligned with our objectives, are set by the Group Sustainability Board and approved by the Supervisory Board. These targets are translated into individual management KPIs forming a significant part of the variable remuneration system of Management Board, as well as of the members of the local management boards. Details are published in the Non-financial Report 2022, Governance Chapter.
We take this responsibility very seriously. In order to survive in the long term and create value for customers, investors, employees and society as a whole. It is our responsibility in the management of the bank to positively resolve conflicting goals between profitability and the environmental and social impact of our actions and to seize the enormous opportunities in these times of change and transformation.
</t>
    </r>
  </si>
  <si>
    <r>
      <t xml:space="preserve">As regards to sustainable finance, Erste Group is committed to considering social and environmental aspects in finance, banking and client advisory services in its retail and corporate business. The publicly available Group Sustainable Finance Framework (SFF) has been concepted as an umbrella framework that will allow Erste Group to issue sustainable finance instruments to finance new and/or refinance existing loans to its clients and projects with environmental and/or social benefits. The SFF defines rules for bond issuers in accordance with the ICMA Green Bond, Social Bond and Sustainability Bond Guidelines. In connection to this, the Sustainable Finance Guideline shall provide the internal operational rules of eligibility criteria and guides the due diligence process of identifying and assessing green, social and sustainable financing for the issuance of sustainable finance instruments. </t>
    </r>
    <r>
      <rPr>
        <b/>
        <sz val="11"/>
        <color rgb="FF000000"/>
        <rFont val="Calibri"/>
        <family val="2"/>
        <scheme val="minor"/>
      </rPr>
      <t>The internal eligibility criteria follow those of the EU Taxonomy Delegated Act from April 2021</t>
    </r>
    <r>
      <rPr>
        <sz val="11"/>
        <color indexed="8"/>
        <rFont val="Calibri"/>
        <family val="2"/>
        <scheme val="minor"/>
      </rPr>
      <t>.
In 2022 Erste Group’s new business in commercial financing, in core markets, reached EUR 1.3mln in energy efficient buildings, EUR 427mln in renewable energy, EUR 259mln in transportation and EUR 113,3mln in other sectors. In Austria EUR 4.283mln new green retail mortgages were financed.
Erste Group aims to reach a share of 25% green investments in its corporate portfolio by 2026 and 15% in the retail portfolio (retail mortgages) by 2027. 
Erste Group Bank AG acted as bookrunner for a large number of green bonds and arranged the issuance of green/social/sustainable bonds for companies, sovereigns and supranational organizations with a total volume of approximately EUR 8.2bln.
Erste Group's investment company, Erste Asset Management (EAM), is signatory of PRI (Principles for Responsible Investment) since 2009. EAM is one of the leading providers of sustainable investment funds in Austria and CEE region. In total, EAM managed approximately EUR 69.4bln as of year-end 2022. Of this, the internally managed assets of the investment funds that promote the environmental and/or social characteristics in the categories ESG Impact, ESG Responsible and ESG Integration, including real estate assets promoting environmental and/or social characteristics, amounted to EUR 15.03bln, divided into a total of 90 investment funds, which are divided into mutual funds, special funds and individual mandates.
The Sustainable Finance Committee coordinates the development of basic ESG methodologies and alignment of eligibility criteria of the assets with the EU taxonomy.</t>
    </r>
  </si>
  <si>
    <r>
      <t xml:space="preserve">The Erste Group’s </t>
    </r>
    <r>
      <rPr>
        <b/>
        <sz val="11"/>
        <color rgb="FF000000"/>
        <rFont val="Calibri"/>
        <family val="2"/>
        <scheme val="minor"/>
      </rPr>
      <t>ESG governance</t>
    </r>
    <r>
      <rPr>
        <sz val="11"/>
        <color indexed="8"/>
        <rFont val="Calibri"/>
        <family val="2"/>
        <scheme val="minor"/>
      </rPr>
      <t xml:space="preserve"> is driven by the fact that environmental risk is considered as a transversal risk influencing the “classical” risk types such as credit, market and operational risk, thus the existing well-established committees and board structure are used to deal with environmental risks.
Furthermore, additional sustainability committees have been established. The </t>
    </r>
    <r>
      <rPr>
        <b/>
        <sz val="11"/>
        <color rgb="FF000000"/>
        <rFont val="Calibri"/>
        <family val="2"/>
        <scheme val="minor"/>
      </rPr>
      <t>ESG specific committees</t>
    </r>
    <r>
      <rPr>
        <sz val="11"/>
        <color indexed="8"/>
        <rFont val="Calibri"/>
        <family val="2"/>
        <scheme val="minor"/>
      </rPr>
      <t xml:space="preserve"> are detailed in the chapter dedicated to Governance risk as well as in the Non-financial Report as of year-end 2022.</t>
    </r>
  </si>
  <si>
    <r>
      <t xml:space="preserve">Consequently, environmental risks are treated within the existing organisational risk management structure where each risk owner is responsible for influencing environmental risk (independently whether short/medium/long term) on his/her area, thus: 
* </t>
    </r>
    <r>
      <rPr>
        <b/>
        <sz val="11"/>
        <color rgb="FF000000"/>
        <rFont val="Calibri"/>
        <family val="2"/>
        <scheme val="minor"/>
      </rPr>
      <t>Enterprise-wide Risk Management</t>
    </r>
    <r>
      <rPr>
        <sz val="11"/>
        <color indexed="8"/>
        <rFont val="Calibri"/>
        <family val="2"/>
        <scheme val="minor"/>
      </rPr>
      <t xml:space="preserve"> ensures the integration of ESG into the Risk Appetite Statement, Risk Strategy, Risk Materiality Assessment, and Stress Testing framework; it also performs carbon footprint calculation, interim target setting for Net Zero transition of our portfolio, and inclusion of ESG in risk reporting.
* </t>
    </r>
    <r>
      <rPr>
        <b/>
        <sz val="11"/>
        <color rgb="FF000000"/>
        <rFont val="Calibri"/>
        <family val="2"/>
        <scheme val="minor"/>
      </rPr>
      <t>Credit Risk Portfolio</t>
    </r>
    <r>
      <rPr>
        <sz val="11"/>
        <color indexed="8"/>
        <rFont val="Calibri"/>
        <family val="2"/>
        <scheme val="minor"/>
      </rPr>
      <t xml:space="preserve"> ensures the integration of ESG into industry strategies and participates in interim target setting for Net Zero portfolio transition; importantly, it ensures that a proper due diligence is implemented into underwriting and collateral management processes.
* </t>
    </r>
    <r>
      <rPr>
        <b/>
        <sz val="11"/>
        <color rgb="FF000000"/>
        <rFont val="Calibri"/>
        <family val="2"/>
        <scheme val="minor"/>
      </rPr>
      <t>Operational and Non-Financial Risk</t>
    </r>
    <r>
      <rPr>
        <sz val="11"/>
        <color indexed="8"/>
        <rFont val="Calibri"/>
        <family val="2"/>
        <scheme val="minor"/>
      </rPr>
      <t xml:space="preserve"> governs ESG integration into the existing NFR risk management process and ensures the adequate impact on the operational risk capital requirements.
* </t>
    </r>
    <r>
      <rPr>
        <b/>
        <sz val="11"/>
        <color rgb="FF000000"/>
        <rFont val="Calibri"/>
        <family val="2"/>
        <scheme val="minor"/>
      </rPr>
      <t>Market &amp; Liquidity Risk Management</t>
    </r>
    <r>
      <rPr>
        <sz val="11"/>
        <color indexed="8"/>
        <rFont val="Calibri"/>
        <family val="2"/>
        <scheme val="minor"/>
      </rPr>
      <t xml:space="preserve"> participates on the ESG risk assessment in the respective area.</t>
    </r>
  </si>
  <si>
    <r>
      <t xml:space="preserve">ESG risks as part of the </t>
    </r>
    <r>
      <rPr>
        <b/>
        <sz val="11"/>
        <color rgb="FF000000"/>
        <rFont val="Calibri"/>
        <family val="2"/>
        <scheme val="minor"/>
      </rPr>
      <t>internal reporting framework</t>
    </r>
    <r>
      <rPr>
        <sz val="11"/>
        <color indexed="8"/>
        <rFont val="Calibri"/>
        <family val="2"/>
        <scheme val="minor"/>
      </rPr>
      <t xml:space="preserve"> are currently covered by a set of reports as elaborated below.
The ESG Risk Materiality Assessment (RMA) results are reported as part of the RMA board presentation, at least once a year or whenever external circumstances require. 
The Group Risk Report, as one of the most comprehensive risk reports, includes a chapter dedicated to ESG topics in the risk area since year-end 2021. Initial focus was on quarterly developments of portfolio per ESG Factor Heatmap, overview of financed emissions, as well as other key ESG developments in the risk area, such as: risk materiality assessment, etc. During 2022, the chapter has been further enhanced to reflect the developments in the field, including details related to stress test, physical risk associated with the Erste Group portfolio, as well as decarbonisation targets set for the first four portfolio segments covered by the pilot phase. In 2023, the reporting was extended to the monitoring of relevant emission levels against the ESG ICAAP quantitative indicators within risk appetite of the Group in four priority sectors (housing mortgages, commercial real estate, energy production and heat &amp; steam production). In the upcoming period, an additional level of detail will be added to existing topics, if applicable, as well as new topics will be included according to their implementation and availability.
The current frequency of the Group Risk Report is quarterly and is presented to the Management Board as well as the Supervisory Board. 
The achievement rate of Erste Group annual as well as long-term targets with regards to the generation of Green Investments is monitored monthly and presented to the respective target owners.
Target owners are primarily group and local Business Board Members responsible for Retail and Corporate as well as corresponding Board-1 managers (e.g., Head of Commercial Real Estate, Head of Large Corporate, etc.)
The report illustrates both the absolute size of the Green Investments portfolio as well as its relative share in the total lending portfolio.
As indicated above, data collected on counterparties via the ESG Assessment Questionnaire is stored digitally in a central hub, allowing decision makers to consume the data. The assessment is done with every annual review of a counterparty and/or as a result of a new lending request, renegotiated transactions or transactions requiring contractual changes, and its results are reported to the relevant approval authorities.
Within collateral management, a quarterly Energy Performance Certificate (EPC) report is produced, while the data itself is monitored monthly and reported in the ESG Core Team meetings.</t>
    </r>
  </si>
  <si>
    <r>
      <t xml:space="preserve">From the </t>
    </r>
    <r>
      <rPr>
        <b/>
        <sz val="11"/>
        <color rgb="FF000000"/>
        <rFont val="Calibri"/>
        <family val="2"/>
        <scheme val="minor"/>
      </rPr>
      <t>risk management</t>
    </r>
    <r>
      <rPr>
        <sz val="11"/>
        <color indexed="8"/>
        <rFont val="Calibri"/>
        <family val="2"/>
        <scheme val="minor"/>
      </rPr>
      <t xml:space="preserve"> perspective, the integration of short-, medium- and long-term effects of environmental factors and risks in the risk tolerance framework is assured as it is further detailed.
The severity of the impact is assessed on a yearly basis during the bank´s risk materiality assessment (RMA). Time horizon is short-to medium-term (3-5Y), whereas outlook long-term (2030). Based on Group RMA 2022  and outlook for 2023, materiality is medium for credit risk, whereas market, liquidity, operational and strategic risk are categorized as low. The main driver of medium materiality for credit risk is transition risk even in the 3Y horizon, reflecting possible material impact of disorderly transition on Erste Group’s capital/profitability. The potential impact of physical risks (flood and drought/extreme heat) on the other hand is deemed immaterial (low) both for loan portfolio (credit risk) and own real estate assets and service providers (operational risk). Various internal projects implemented in the last 2 years effectively reduced Erste Group’s strategic exposure to environmental risk.</t>
    </r>
  </si>
  <si>
    <r>
      <t xml:space="preserve">When it comes to how ESG risks are defined in Erste Group, they are defined as the risk of losses arising from any negative financial impact on the institution stemming from the current or prospective impacts of environmental, social or governance (ESG) factors on the institution’s counterparties or invested assets.
Environmental risk means the risk of losses arising from any negative financial impact on the institution stemming from the current or prospective impacts of environmental factors on the institution’s counterparties or invested assets, including factors related to the transition towards the following environmental objectives:
(a) climate change mitigation;
(b) climate change adaptation;
(c) the sustainable use and protection of water and marine resources;
(d) the transition to a circular economy;
(e) pollution prevention and control;
(f) the protection and restoration of biodiversity and ecosystems.
</t>
    </r>
    <r>
      <rPr>
        <b/>
        <sz val="11"/>
        <color rgb="FF000000"/>
        <rFont val="Calibri"/>
        <family val="2"/>
        <scheme val="minor"/>
      </rPr>
      <t>Environmental risk</t>
    </r>
    <r>
      <rPr>
        <sz val="11"/>
        <color indexed="8"/>
        <rFont val="Calibri"/>
        <family val="2"/>
        <scheme val="minor"/>
      </rPr>
      <t xml:space="preserve"> includes both physical risk or damages (like impact of extreme weather events) and transition risk, i.e. creating additional costs and capital expenditure need for transition of business activities and sectors to an environmentally sustainable economy (by legislation, technology standards, or market conformity and customer preferences), or in some cases damages through liabilities (for negative impacts by products, policies or pollution events). Physical risks can demonstrate through events of acute physical risks (most prominently weather-related events) or chronic physical risks (arise from longer-term changes in the climate, such as reduced water availability, biodiversity loss and changes in land and soil productivity).
</t>
    </r>
    <r>
      <rPr>
        <b/>
        <sz val="11"/>
        <color rgb="FF000000"/>
        <rFont val="Calibri"/>
        <family val="2"/>
        <scheme val="minor"/>
      </rPr>
      <t>Social risk</t>
    </r>
    <r>
      <rPr>
        <sz val="11"/>
        <color indexed="8"/>
        <rFont val="Calibri"/>
        <family val="2"/>
        <scheme val="minor"/>
      </rPr>
      <t xml:space="preserve"> means the risk of losses arising from any negative financial impact on the institution stemming from the current or prospective impacts of social factors on its counterparties or invested assets. They mostly materialize due to poor standards of respecting elementary rights, inclusiveness, or ineffective labour relations and unfair, untransparent or malleus customer practices. Social risks materialize mostly through damages in reputation, ineffective or even disrupting operations or loss of critical labour force, and finally through financial claims and liabilities due to improper practices.
</t>
    </r>
    <r>
      <rPr>
        <b/>
        <sz val="11"/>
        <color rgb="FF000000"/>
        <rFont val="Calibri"/>
        <family val="2"/>
        <scheme val="minor"/>
      </rPr>
      <t>Governance risk</t>
    </r>
    <r>
      <rPr>
        <sz val="11"/>
        <color indexed="8"/>
        <rFont val="Calibri"/>
        <family val="2"/>
        <scheme val="minor"/>
      </rPr>
      <t xml:space="preserve"> means the risk of losses arising from any negative financial impact on the institution stemming from the current or prospective impacts of governance factors on the institution’s counterparties or invested assets. They are prominently related to poor or untransparent company governance measures, missing or week code of conduct including lack of substantiated policies on anti-money laundering, briberies and corruption, or tax citizenship. Governance risk can arise also from governance events from poor management of critical supply chain. Materializing governance risks can significantly damage faith and trust of customers and investors, and potentially leading to loss of revenue, higher funding costs or penalties and such affecting its ability to conduct business over the longer-term.
Erste Group reports annually on sustainability strategy, goals, achievements, opportunities and risks in accordance with the GRI Standards 2021 and follow the recommendations of the Task Force on Climate Related Financial Disclosures (TCFD), and follows the EC Guideline of Climate and Environmental risks.
Erste Group has decided to include the (consolidated) Non-financial Report in its annual report, thus fulfilling its obligations under sections 243b and 267a of the Austrian Commercial Code (UGB).</t>
    </r>
  </si>
  <si>
    <r>
      <t xml:space="preserve">As regards to </t>
    </r>
    <r>
      <rPr>
        <b/>
        <sz val="11"/>
        <color rgb="FF000000"/>
        <rFont val="Calibri"/>
        <family val="2"/>
        <scheme val="minor"/>
      </rPr>
      <t>data availability</t>
    </r>
    <r>
      <rPr>
        <sz val="11"/>
        <color indexed="8"/>
        <rFont val="Calibri"/>
        <family val="2"/>
        <scheme val="minor"/>
      </rPr>
      <t xml:space="preserve">, </t>
    </r>
    <r>
      <rPr>
        <b/>
        <sz val="11"/>
        <color rgb="FF000000"/>
        <rFont val="Calibri"/>
        <family val="2"/>
        <scheme val="minor"/>
      </rPr>
      <t>quality and accuracy</t>
    </r>
    <r>
      <rPr>
        <sz val="11"/>
        <color indexed="8"/>
        <rFont val="Calibri"/>
        <family val="2"/>
        <scheme val="minor"/>
      </rPr>
      <t>, as well as efforts to improve these aspects, since 2021 the ESG relevant data have been included in the data collection processes from the Erste Group subsidiaries and have been distributed to the central solutions for indicators calculation and reporting purposes.
As permanent gaps raised by subsidiaries to be listed are those related to:
* EPC CO2 emissions not legally required to be collected in the Czech Republic, and
* NUTS 3 information not applicable for Bosnia and Serbia, as non-EU countries
In addition, there are few temporary gaps in the data delivery raised by subsidiaries for data concerning: EPC information, sustainability index (used to identify the green assets and investments, including all the relevant information) and NFRD applicability which will be fixed in the course of 2023, as well as other temporary gaps concerning EPC and sustainability index information will be closed in the first quarter of 2024.
When it comes to data quality of information collected for ESG, several business and technical data quality checks have been implemented that monitor ESG relevant fields. Additional business quality checks will be implemented by the end of 2023.
All identified data quality deficiencies are addressed to the Erste Group subsidiaries and monitored on a regular basis via standardized processes and tools; so far slight improvements were observed in case of information related to completeness of “year of construction” data for real estate collateral assets and EPC date for immovable property real estate collateral assets. Additional focus is given to the data quality related to ESG information as part of the data management board KPIs.</t>
    </r>
  </si>
  <si>
    <r>
      <t xml:space="preserve">The Erste Group's </t>
    </r>
    <r>
      <rPr>
        <b/>
        <sz val="11"/>
        <color rgb="FF000000"/>
        <rFont val="Calibri"/>
        <family val="2"/>
        <scheme val="minor"/>
      </rPr>
      <t>business strategy</t>
    </r>
    <r>
      <rPr>
        <sz val="11"/>
        <color indexed="8"/>
        <rFont val="Calibri"/>
        <family val="2"/>
        <scheme val="minor"/>
      </rPr>
      <t xml:space="preserve"> in regard to social risk is assured as detailed further on.
The social responsibility of Erste Group is strongly embedded into its foundations. Access to finance - opportunity to save and borrow money - for the unbanked part of the population was one of the main reasons for the foundation of Erste Österreichische Spar-Casse in 1819. With its historic background and as one of the important financial institutions in Central and Eastern Europe (CEE), Erste Group has an inherent responsibility for broader sustainability and ESG risks toward the society. The analysis of mid- and long-term developments, stakeholder perceptions, changes to the social and business environment and related social challenges, are key elements to determine the ESG strategy. ESG risks identification like potential environmental damages, severe negative social consequences or poor governance have been always an integral part of Erste Group business and risk management framework.
Since the last financial crisis, the risk of poverty and social exclusion has decreased in all our countries but is on high level in particular in selective regions and parts of the society. The still high and hardly improving in-work poverty (because many people work for minimal wages, partly compensated by the informal economy) and the rising cost of living in the region are affecting satisfaction with the standard of living. A low supply of new affordable housing and an almost non-existent social housing sector result in high overcrowding rates in CE as many young people cannot afford to move away from their parents' homes. With the rising real estate prices of the last decade, not only young and low-income people, but also the middle class can hardly afford to buy a property in larger cities. Energy poverty (not being able to afford heating bills), which still affects around 10% of society, underscores the clear need for energy efficiency measures and the renovation of older buildings.
Our analysis of socio environmental topics provided the basis for Erste Group’s long-term ESG strategy, objectives and framework. Furthermore, as already mentioned, the identified environmental and social challenges are taken into account in the ESG Factor Heatmap and Group Responsible Finance Policy. In context of our financing and investment operations, Erste Group considers social, ecological and ethical criteria as well as impact on society and the environment in addition to economic consideration. These standards are the ones used to define our compliance principles.
Erste Group through its Social Banking continues to be the leader in offering financial services to NGOs, start-ups and individuals in difficult situations. Social Banking initiatives focus on financially excluded or vulnerable private individuals (people at risk of poverty or social exclusion), start-up and micro entrepreneurs and social organisations (non-profit sector, non-governmental organisations and social enterprises) by offering them fair access to financial products, sound financial advice and business training and mentoring.
Moreover, Erste Group is also one of 28 signatory banks joining the United Nations Environment Programme Finance Initiative (UNEP FI) Principles for Responsible Banking’s Commitment to Financial Health and Inclusion. Within this commitment all signature banks need to set targets in respect to financial health and inclusion in 2023 and need to report on them annually with the following year thereafter to ensure transparency on the progress.</t>
    </r>
  </si>
  <si>
    <r>
      <t xml:space="preserve">Additionally, </t>
    </r>
    <r>
      <rPr>
        <b/>
        <sz val="11"/>
        <color rgb="FF000000"/>
        <rFont val="Calibri"/>
        <family val="2"/>
        <scheme val="minor"/>
      </rPr>
      <t>risk management</t>
    </r>
    <r>
      <rPr>
        <sz val="11"/>
        <color indexed="8"/>
        <rFont val="Calibri"/>
        <family val="2"/>
        <scheme val="minor"/>
      </rPr>
      <t xml:space="preserve"> is also embedded in the following processes used to identify, measure and monitor activities and exposures (and collateral where applicable) sensitive to social risk.
ESG risks arise as negative financial impact from the materialization of negative environmental, social or governance events. Social risks are mostly those which materialize due to poor standards of respecting elementary rights, inclusiveness, or ineffective labor relations and unfair-, untransparent or malleus customer practices. Social risks materialize mostly through damage to reputation, ineffective or even disrupting operations or loss of critical labor force, and finally through financial claims and liabilities due to improper practices.
Within “Group ESG Risk Definition Policy” Erste Group developed a set of ESG Risk Drivers to identify the high level negative ESG impact areas and we defined concrete ESG Risk Events through which it understands the transmission or crystallization of the negative impacts.
Based on double materiality assessment Erste Group identified the following main social risk drivers:
* Human Rights (rights of freedom, child labor, forced labor &amp; human trafficking, pour conditions on healthcare, education and job safety, differentiation in conditions, compensation, segregation).
* Workers’ rights (violation of worker’s rights as collective bargaining, association, working hours; pour worker safety record, forced labor conditions, child labor).
* Costumer protection and conduct risk (exposure to liability by consumer protection, consumer rights and wrong customer preference, exposure to damages caused by products, services, increased legal charges against the company, weak personal data security and privacy protection, claims of unfair and misleading promotion).
As a member of UN Global Compact, Erste Group refer to their standards as well as to UNEP FI human rights tool, and the GRI reporting standards on social topics.</t>
    </r>
  </si>
  <si>
    <r>
      <t xml:space="preserve">Erste Group Bank AG is a stock corporation established according to Austrian law and since 2003 has declared its commitment to complying with the rules of the Austrian Code of Corporate Governance (Austrian CCG – see www.corporate-governance.at) with the objective of ensuring responsible and transparent corporate governance.
</t>
    </r>
    <r>
      <rPr>
        <b/>
        <sz val="11"/>
        <color rgb="FF000000"/>
        <rFont val="Calibri"/>
        <family val="2"/>
        <scheme val="minor"/>
      </rPr>
      <t>ESG governance</t>
    </r>
    <r>
      <rPr>
        <sz val="11"/>
        <color indexed="8"/>
        <rFont val="Calibri"/>
        <family val="2"/>
        <scheme val="minor"/>
      </rPr>
      <t xml:space="preserve"> is compressively assured as detailed further down.
The </t>
    </r>
    <r>
      <rPr>
        <b/>
        <sz val="11"/>
        <color rgb="FF000000"/>
        <rFont val="Calibri"/>
        <family val="2"/>
        <scheme val="minor"/>
      </rPr>
      <t>Management Board</t>
    </r>
    <r>
      <rPr>
        <sz val="11"/>
        <color indexed="8"/>
        <rFont val="Calibri"/>
        <family val="2"/>
        <scheme val="minor"/>
      </rPr>
      <t xml:space="preserve"> is responsible for managing the company as required for the benefit of the company taking into account the interests of the shareholders and the employees as well as public interest. The management board specifies values and targets and defines the sustainability strategy; in doing so, it must include aspects of sustainability and associated opportunities and risks relating to the environment, social issues and corporate governance. It is responsible for the ESG framework, priorities and targets. Furthermore, it ensures the implementation of the sustainability strategy with adequate resource allocation and controls and is regularly informed of status and achievements. These tasks are implemented via the </t>
    </r>
    <r>
      <rPr>
        <b/>
        <sz val="11"/>
        <color rgb="FF000000"/>
        <rFont val="Calibri"/>
        <family val="2"/>
        <scheme val="minor"/>
      </rPr>
      <t>Group Sustainability Board</t>
    </r>
    <r>
      <rPr>
        <sz val="11"/>
        <color indexed="8"/>
        <rFont val="Calibri"/>
        <family val="2"/>
        <scheme val="minor"/>
      </rPr>
      <t xml:space="preserve">, a subcommittee of the management board. These bodies were briefed on climate- and environment-related topics nine times in 2022 as part of presentations by the Group ESG Office.
The </t>
    </r>
    <r>
      <rPr>
        <b/>
        <sz val="11"/>
        <color rgb="FF000000"/>
        <rFont val="Calibri"/>
        <family val="2"/>
        <scheme val="minor"/>
      </rPr>
      <t>Group ESG Office</t>
    </r>
    <r>
      <rPr>
        <sz val="11"/>
        <color indexed="8"/>
        <rFont val="Calibri"/>
        <family val="2"/>
        <scheme val="minor"/>
      </rPr>
      <t xml:space="preserve"> which is assigned to the </t>
    </r>
    <r>
      <rPr>
        <b/>
        <sz val="11"/>
        <color rgb="FF000000"/>
        <rFont val="Calibri"/>
        <family val="2"/>
        <scheme val="minor"/>
      </rPr>
      <t>CEO</t>
    </r>
    <r>
      <rPr>
        <sz val="11"/>
        <color indexed="8"/>
        <rFont val="Calibri"/>
        <family val="2"/>
        <scheme val="minor"/>
      </rPr>
      <t xml:space="preserve"> area promotes Erste Group’s sustainability strategy and acts as the main advisor to the management board on the ESG strategy, targets and priorities. It provides key ESG policies, ensures inhouse expertise on climate, environmental, social and governance objectives, defines ESG governance framework, financing rules and selectively intervenes on single transactions. In addition, it ensures transparency on Erste Group’s sustainability impact. It works together with investors, ESG rating agencies, NGOs or regulatory and public bodies. It ensures coordination with the local ESG offices. The ESG Office manages divisions and cross-group bodies like the ESG Core Team and the Group Sustainable Finance Committee.
The </t>
    </r>
    <r>
      <rPr>
        <b/>
        <sz val="11"/>
        <color rgb="FF000000"/>
        <rFont val="Calibri"/>
        <family val="2"/>
        <scheme val="minor"/>
      </rPr>
      <t>ESG Core Team</t>
    </r>
    <r>
      <rPr>
        <sz val="11"/>
        <color indexed="8"/>
        <rFont val="Calibri"/>
        <family val="2"/>
        <scheme val="minor"/>
      </rPr>
      <t xml:space="preserve"> is set up as a collaboration platform to develop objectives, targets and corresponding initiatives through senior managers of various areas – business, finance, risk management and other support functions. They work together to develop ESG objectives and initiatives. Here, agreements and coordination are reached on initiatives, deadlines and other implementation topics, which are then implemented by the respective internal stakeholders. It ensures agreements on initiatives, timelines and other implementation matters. It is organised by the Group ESG Office and holds bi-weekly meetings.
The main task of the </t>
    </r>
    <r>
      <rPr>
        <b/>
        <sz val="11"/>
        <color rgb="FF000000"/>
        <rFont val="Calibri"/>
        <family val="2"/>
        <scheme val="minor"/>
      </rPr>
      <t>Group Sustainable Finance Committee</t>
    </r>
    <r>
      <rPr>
        <sz val="11"/>
        <color indexed="8"/>
        <rFont val="Calibri"/>
        <family val="2"/>
        <scheme val="minor"/>
      </rPr>
      <t xml:space="preserve"> is the coordinated development of fundamental ESG methodologies for steering tools such as portfolio limits, pricing or the ESG Factor Heatmap (graphical representation of ESG risk factors for industry segments). The committee is chaired by Erste Group's sustainability officer. He is supported by voting executives from the risk and business units. The committee is responsible for the content of Erste Group's Sustainable Finance Framework, group-wide sustainable asset classification criteria, asset allocation and reporting requirements. The committee's recommendations are submitted to the respective decision makers for decision within the usual governance structures. The committee is organized by the Group ESG Office and meets as needed. In 2022, 10 meetings were held on topics including the selection criteria for green assets for financing purposes and changes in the calculation of financed emissions.</t>
    </r>
  </si>
  <si>
    <r>
      <t xml:space="preserve">The main tasks of the </t>
    </r>
    <r>
      <rPr>
        <b/>
        <sz val="11"/>
        <color rgb="FF000000"/>
        <rFont val="Calibri"/>
        <family val="2"/>
        <scheme val="minor"/>
      </rPr>
      <t>Supervisory Board</t>
    </r>
    <r>
      <rPr>
        <sz val="11"/>
        <color indexed="8"/>
        <rFont val="Calibri"/>
        <family val="2"/>
        <scheme val="minor"/>
      </rPr>
      <t xml:space="preserve"> include approving the fundamental strategic decisions of the management board; thus, it oversees the sustainability strategy, the ESG framework. The supervisory board oversees its implementation. In 2022, the supervisory board has established a separate </t>
    </r>
    <r>
      <rPr>
        <b/>
        <sz val="11"/>
        <color rgb="FF000000"/>
        <rFont val="Calibri"/>
        <family val="2"/>
        <scheme val="minor"/>
      </rPr>
      <t>Strategy and Sustainability Committee</t>
    </r>
    <r>
      <rPr>
        <sz val="11"/>
        <color indexed="8"/>
        <rFont val="Calibri"/>
        <family val="2"/>
        <scheme val="minor"/>
      </rPr>
      <t xml:space="preserve"> for this purpose; its activities are described in the (Consolidated) Corporate Governance Report. The </t>
    </r>
    <r>
      <rPr>
        <b/>
        <sz val="11"/>
        <color rgb="FF000000"/>
        <rFont val="Calibri"/>
        <family val="2"/>
        <scheme val="minor"/>
      </rPr>
      <t>Audit Committee</t>
    </r>
    <r>
      <rPr>
        <sz val="11"/>
        <color indexed="8"/>
        <rFont val="Calibri"/>
        <family val="2"/>
        <scheme val="minor"/>
      </rPr>
      <t xml:space="preserve"> is responsible for reviewing the (Consolidated) Non-financial Report prepared by the management board. These bodies were informed 11 times in 2022 of climate and environment-related topics as part of presentations by the Group ESG Office. In addition, two scientific presentations were organized for the supervisory board on the topics of the economic impact of climate change and the relevance of ESG aspects for our customers in our core markets. The management board of Erste Group also attended these lectures.
The task of these bodies is thus also to monitor and manage the risks arising from Erste Group's business activities, especially for the environment, these are essentially the financed emissions. How Erste Group identifies and manages climate-related risks as part of its risk management is described in detail in the annual report - consolidated financial statements, notes [32 and 36] as of year-end 2022, and includes the materiality assessment, the application of quantification methods, and the resulting due diligence.
Additional details are mentioned above in the chapter related to Environmental risk.
The members of the Supervisory Board (SB) have independent capacity and competence to review the ESG context, as well as the Non-financial Report, in particular, based on the audit report of an external auditor. After the ascertainment of the Non-financial Report by the management board, the Audit Committee (AC) formally discusses and reviews the Non-financial Report after the final presentation of the results and comments by the external auditor. SB reviews the Non-financial Report taking into account the recommendation of approval of the AC and the external auditor’s audit report. The SB reports to the General Assembly on the results of the review of the Non-financial Report. The management board bears the ultimate responsibility for the correctness of the Non-financial Report.</t>
    </r>
  </si>
  <si>
    <t>Risk weighted exposure amounts (RWEAs)</t>
  </si>
  <si>
    <t>Total risk-weighted exposure amount</t>
  </si>
  <si>
    <t>Capital ratios (as a percentage of risk-weighted exposure amount)</t>
  </si>
  <si>
    <t>Additional own funds requirements to address risks other than the risk of excessive leverage(as a percentage of risk-weighted exposure amount)</t>
  </si>
  <si>
    <t>Additional own funds requirements to address risks of excessive leverage (as a percentage of leverage ratio total exposure amount)</t>
  </si>
  <si>
    <t>Leverage ratio buffer requirement (%)</t>
  </si>
  <si>
    <t>Total high-quality liquid assets (HQLA) (Weighted value - average)</t>
  </si>
  <si>
    <t>Other regulatory adjustments to AT1 capital</t>
  </si>
  <si>
    <t>Other regulatory adjustments to T2 capital</t>
  </si>
  <si>
    <t>Other regulatory adjustments</t>
  </si>
  <si>
    <r>
      <t xml:space="preserve">Assets - </t>
    </r>
    <r>
      <rPr>
        <i/>
        <sz val="10"/>
        <color theme="3" tint="-0.499984740745262"/>
        <rFont val="Arial"/>
        <family val="2"/>
      </rPr>
      <t>Breakdown by asset clases according to the balance sheet in the published financial statements</t>
    </r>
  </si>
  <si>
    <r>
      <t>Liabilities</t>
    </r>
    <r>
      <rPr>
        <i/>
        <sz val="10"/>
        <color theme="3" tint="-0.499984740745262"/>
        <rFont val="Arial"/>
        <family val="2"/>
      </rPr>
      <t xml:space="preserve"> - Breakdown by liability clases according to the balance sheet in the published financial statements</t>
    </r>
  </si>
  <si>
    <t>Initial stock of non-performing loans and advances</t>
  </si>
  <si>
    <t>Final stock of non-performing loans and advances</t>
  </si>
  <si>
    <t>Cash balances at central banks</t>
  </si>
  <si>
    <t>Fair value changes of the hedged items in portfolio hedge of interest rate risk</t>
  </si>
  <si>
    <t>Pledged as collateral</t>
  </si>
  <si>
    <t>Cash on hand</t>
  </si>
  <si>
    <t>Other demand deposits at credit institutions</t>
  </si>
  <si>
    <t>Derivatives</t>
  </si>
  <si>
    <t>Other financial assets held for trading</t>
  </si>
  <si>
    <t>Equity instruments</t>
  </si>
  <si>
    <t>Loans and advances to customers</t>
  </si>
  <si>
    <t>Loans and advances to banks</t>
  </si>
  <si>
    <t>Other financial liabilities held for trading</t>
  </si>
  <si>
    <t>Deposits from customers</t>
  </si>
  <si>
    <t>Debt securities issued</t>
  </si>
  <si>
    <t>Other financial liabilities</t>
  </si>
  <si>
    <t>Deposits from banks</t>
  </si>
  <si>
    <t>thereof DTA from accumulated tax loss carried forward after recoverability considerations</t>
  </si>
  <si>
    <t>thereof subordinated</t>
  </si>
  <si>
    <t>Equity attributable to non-controlling interests</t>
  </si>
  <si>
    <t>Additional equity instruments</t>
  </si>
  <si>
    <t>Equity attributable to owners of the parent</t>
  </si>
  <si>
    <t>Subscribed capital</t>
  </si>
  <si>
    <t>Additional paid-in capital</t>
  </si>
  <si>
    <t>Retained earnings and other reserves</t>
  </si>
  <si>
    <t>Retained earnings</t>
  </si>
  <si>
    <t>Other reserves</t>
  </si>
  <si>
    <t>thereof cash flow hedge reserve</t>
  </si>
  <si>
    <t>thereof own credit risk reserve</t>
  </si>
  <si>
    <t>Ursula Punzet-Arbeithuber
Head of Enterprise Wide Risk Management</t>
  </si>
  <si>
    <t>Disclosure of Environmental, Social and Governance risks</t>
  </si>
  <si>
    <t>Template 1</t>
  </si>
  <si>
    <t>Template 2</t>
  </si>
  <si>
    <t>Template 4</t>
  </si>
  <si>
    <t>Template 5</t>
  </si>
  <si>
    <t>Environmental risk</t>
  </si>
  <si>
    <t>Social risk</t>
  </si>
  <si>
    <t>Governance risk</t>
  </si>
  <si>
    <t>Qualitative information on Environmental risk</t>
  </si>
  <si>
    <t>Qualitative information on Social risk</t>
  </si>
  <si>
    <t>Qualitative information on Governance risk</t>
  </si>
  <si>
    <t>of which:
stage 1</t>
  </si>
  <si>
    <t>of which:
stage 2</t>
  </si>
  <si>
    <t>of which:
stage 3</t>
  </si>
  <si>
    <t>of which: to be made up of CET1 capital</t>
  </si>
  <si>
    <t>Residential immovable property</t>
  </si>
  <si>
    <t>Commercial Immovable property</t>
  </si>
  <si>
    <t>Movable property (auto, shipping, etc.)</t>
  </si>
  <si>
    <t>Equity and debt instruments</t>
  </si>
  <si>
    <t xml:space="preserve">Of which secured by collateral </t>
  </si>
  <si>
    <t>Of which secured by financial guarantees</t>
  </si>
  <si>
    <t>Of which secured by credit derivatives</t>
  </si>
  <si>
    <t>A - IRB</t>
  </si>
  <si>
    <t>F - IRB</t>
  </si>
  <si>
    <t xml:space="preserve">RWEA without substitution effects
(reduction effects only)
</t>
  </si>
  <si>
    <t xml:space="preserve">RWEA with substitution effects
(both reduction and sustitution effects)
</t>
  </si>
  <si>
    <t xml:space="preserve"> 
Part of exposures covered by Financial Collaterals (%)</t>
  </si>
  <si>
    <t>Part of exposures covered by Other eligible collaterals (%)</t>
  </si>
  <si>
    <t>Part of exposures covered by Other funded credit protection (%)</t>
  </si>
  <si>
    <t xml:space="preserve">
Part of exposures covered by Guarantees (%)</t>
  </si>
  <si>
    <t>Part of exposures covered by Credit Derivatives (%)</t>
  </si>
  <si>
    <t>Part of exposures covered by Immovable property Collaterals (%)</t>
  </si>
  <si>
    <t>Part of exposures covered by Receivables (%)</t>
  </si>
  <si>
    <t>Part of exposures covered by Other physical collateral (%)</t>
  </si>
  <si>
    <t>Part of exposures covered by Cash on deposit (%)</t>
  </si>
  <si>
    <t>Part of exposures covered by Life insurance policies (%)</t>
  </si>
  <si>
    <t>Part of exposures covered by Instruments held by a third party (%)</t>
  </si>
  <si>
    <t>Funded credit 
Protection (FCP)</t>
  </si>
  <si>
    <t>Unfunded credit 
Protection (UFCP)</t>
  </si>
  <si>
    <t>EU CCyB1 - Geographical distribution of credit exposures relevant for the calculation of the countercyclical buffer</t>
  </si>
  <si>
    <t>EU CCyB2 - Amount of institution-specific countercyclical capital buffer</t>
  </si>
  <si>
    <t>EU LR1 - LRSum: Summary reconciliation of accounting assets and leverage ratio exposures</t>
  </si>
  <si>
    <t>EU LR2 - LRCom: Leverage ratio common disclosure</t>
  </si>
  <si>
    <t>EU LR3 - LRSpl: Split-up of on balance sheet exposures (excluding derivatives, SFTs and exempted exposures)</t>
  </si>
  <si>
    <t xml:space="preserve">EU CR1: Performing and non-performing exposures and related provisions. </t>
  </si>
  <si>
    <t>EU CR1-A: Maturity of exposures</t>
  </si>
  <si>
    <t>EU CR2: Changes in the stock of non-performing loans and advances</t>
  </si>
  <si>
    <t>EU CQ1: Credit quality of forborne exposures</t>
  </si>
  <si>
    <t>EU CQ4: Quality of non-performing exposures by geography </t>
  </si>
  <si>
    <t>EU CQ5: Credit quality of loans and advances to non-financial corporations by industry</t>
  </si>
  <si>
    <t xml:space="preserve">EU CQ7: Collateral obtained by taking possession and execution processes </t>
  </si>
  <si>
    <t>EU CR3 –  CRM techniques overview:  Disclosure of the use of credit risk mitigation techniques</t>
  </si>
  <si>
    <t>EU CR4 – standardised approach – Credit risk exposure and CRM effects</t>
  </si>
  <si>
    <t>EU CR5 – standardised approach</t>
  </si>
  <si>
    <t>Banking book- Climate Change transition risk: Credit quality of exposures by sector, emissions and residual maturity</t>
  </si>
  <si>
    <t>Banking book - Climate change transition risk: Loans collateralised by immovable property - Energy efficiency of the collateral</t>
  </si>
  <si>
    <t>Banking book - Climate change transition risk: Exposures to top 20 carbon-intensive firms</t>
  </si>
  <si>
    <t>Banking book - Climate change physical risk: Exposures subject to physical risk</t>
  </si>
  <si>
    <t/>
  </si>
  <si>
    <t>d, j</t>
  </si>
  <si>
    <t>*) details in  note 25 of the interim report</t>
  </si>
  <si>
    <t>**) details in the note 16 of the interim report: it includes subordinated debt securities issued and EUR 50mn classified as Deposits</t>
  </si>
  <si>
    <t>k*)</t>
  </si>
  <si>
    <t>k**)</t>
  </si>
  <si>
    <t>Retained earnings: for regulatory reporting the planned dividend is deducted and only the approved ECB profit considered; different disclosure of other reserve (other than OCI) between the balance sheet and regulatory reporting</t>
  </si>
  <si>
    <t xml:space="preserve">Accumulated other comprehensive income (OCI): OCI of minorities included; different disclosure of other reserve (other than OCI) between the balance sheet and regulatory reporting </t>
  </si>
  <si>
    <t>Minority interest: consideration of approved ECB profit; no consideration of the minority profit which was not approved by ECB and the non-eligible minorities; OCI of minority interest considered in accumulated other comprehensive income (No. 3)</t>
  </si>
  <si>
    <t xml:space="preserve">Intangible assets after deduction of  DTL's associated to other intangible assets and after prudent amortisation </t>
  </si>
  <si>
    <t>Own credit risk reserve: includes owner part as well as minority interest part</t>
  </si>
  <si>
    <t>AT1 of minorities is fully reflected in the balance sheet position "equity attributable to non-controlling interest"</t>
  </si>
  <si>
    <t xml:space="preserve">T2 instruments: eligible T2 instruments are subject to phase out </t>
  </si>
  <si>
    <t>1.4</t>
  </si>
  <si>
    <t>LCR of ERSTE Group shows a slight increase of the LCR-gap (Liquidity Buffer - Net Cash Outflows), the Ratio itself is slightly decreasing for average numbers in Q2, showing again an increase of Gap and Ratio of EGB for end of June reporting. EG shows a stable development and is having a comfortable buffer well above internal and external limits.</t>
  </si>
  <si>
    <t>ERSTE Groups Average LCR Gap remains stable compared to the last disclosure average. Please note that the ratio as of 30.06.2023 has increased by 2.7% compared to end of month 31.03.2023 results.</t>
  </si>
  <si>
    <t>Diversification of funding sources is part of the regular monitoring of HQLAs and funding sources in diverse categories.</t>
  </si>
  <si>
    <t>As per 30.06.2023, 98.8% of the HQLAs in ERSTE Group are Level 1 assets, mainly central bank reserves, central bank assets and central government assets.</t>
  </si>
  <si>
    <t>Derivative exposures and all potential collateral calls are considered in Erste Group’s LCR calculation and reported accordingly in the appropriate categories. Their impact on the LCR itself is insignifant.</t>
  </si>
  <si>
    <t>LCR for ERSTE Group is calculated for the currencies EUR, CZK and USD as significant currencies. For EUR and CZK the currency LCR is well above 100%, for USD it is below. Considering the possibility to use some EUR collateral for USD funding as well this is seen as no issue.</t>
  </si>
  <si>
    <t>Czech Republic</t>
  </si>
  <si>
    <t>Germany</t>
  </si>
  <si>
    <t>United Kingdom</t>
  </si>
  <si>
    <t>Luxemburg</t>
  </si>
  <si>
    <t>France</t>
  </si>
  <si>
    <t>Sweden</t>
  </si>
  <si>
    <t>Belgium</t>
  </si>
  <si>
    <t>Hong Kong</t>
  </si>
  <si>
    <t>Ireland</t>
  </si>
  <si>
    <t>Norway</t>
  </si>
  <si>
    <t>Bulgaria</t>
  </si>
  <si>
    <t>Denmark</t>
  </si>
  <si>
    <t>Lithuania</t>
  </si>
  <si>
    <t>Iceland</t>
  </si>
  <si>
    <t>Asia</t>
  </si>
  <si>
    <t>Latin America</t>
  </si>
  <si>
    <t>Middle East/Africa</t>
  </si>
  <si>
    <t>SE Europe/CIS</t>
  </si>
  <si>
    <t>Other Industrialised Countries</t>
  </si>
  <si>
    <t>EU CR7-A - F-IRB</t>
  </si>
  <si>
    <t>EU LIQ2</t>
  </si>
  <si>
    <t>No maturity</t>
  </si>
  <si>
    <t>&lt;- back</t>
  </si>
  <si>
    <t>RWEAs as at 31.3.2023</t>
  </si>
  <si>
    <t>RWEAs as at 30.6.2023</t>
  </si>
  <si>
    <t>Risk weighted exposure amount as at Mar 23</t>
  </si>
  <si>
    <t>Risk weighted exposure amount as at Jun 23</t>
  </si>
  <si>
    <t>Total available stable funding (ASF)</t>
  </si>
  <si>
    <t>Gross carrying amount (aggregate)*</t>
  </si>
  <si>
    <t>Erste Group used publicly available information on Carbon Majors as of 2018, published by Climate Accountability Institute in December 2020.</t>
  </si>
  <si>
    <r>
      <t xml:space="preserve">Exposures to regional governments, MDB, international organisations and PSE </t>
    </r>
    <r>
      <rPr>
        <b/>
        <i/>
        <sz val="10"/>
        <color rgb="FF000000"/>
        <rFont val="Arial"/>
        <family val="2"/>
      </rPr>
      <t xml:space="preserve">not </t>
    </r>
    <r>
      <rPr>
        <i/>
        <sz val="10"/>
        <color rgb="FF000000"/>
        <rFont val="Arial"/>
        <family val="2"/>
      </rPr>
      <t>treated as sovereigns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</si>
</sst>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_-* #,##0.0_-;\-* #,##0.0_-;_-* &quot;-&quot;??_-;_-@_-"/>
    <numFmt numFmtId="166" formatCode="#,##0.0000"/>
    <numFmt numFmtId="167" formatCode="0.0%"/>
    <numFmt numFmtId="168" formatCode="_-* #,##0.0_-;\-* #,##0.0_-;_-* &quot;-&quot;?_-;_-@_-"/>
    <numFmt numFmtId="169" formatCode="mmm\ yy"/>
    <numFmt numFmtId="170" formatCode="#,##0.0_ ;\-#,##0.0\ "/>
    <numFmt numFmtId="171" formatCode="#,##0.0;\-#,##0.0;\-"/>
    <numFmt numFmtId="172" formatCode="0.000%"/>
  </numFmts>
  <fonts count="68">
    <font>
      <sz val="11"/>
      <color indexed="8"/>
      <name val="Calibri"/>
      <family val="2"/>
      <scheme val="minor"/>
    </font>
    <font>
      <sz val="10"/>
      <color theme="1"/>
      <name val="Arial"/>
      <family val="2"/>
    </font>
    <font>
      <u/>
      <sz val="10"/>
      <color theme="10"/>
      <name val="Arial"/>
      <family val="2"/>
    </font>
    <font>
      <u/>
      <sz val="11"/>
      <color theme="10"/>
      <name val="Calibri"/>
      <family val="2"/>
      <scheme val="minor"/>
    </font>
    <font>
      <sz val="11"/>
      <color indexed="8"/>
      <name val="Arial"/>
      <family val="2"/>
    </font>
    <font>
      <sz val="11"/>
      <color indexed="8"/>
      <name val="Calibri"/>
      <family val="2"/>
      <scheme val="minor"/>
    </font>
    <font>
      <sz val="11"/>
      <color theme="1"/>
      <name val="Calibri"/>
      <family val="2"/>
      <scheme val="minor"/>
    </font>
    <font>
      <sz val="10"/>
      <name val="Arial"/>
      <family val="2"/>
    </font>
    <font>
      <sz val="11"/>
      <name val="Calibri"/>
      <family val="2"/>
      <scheme val="minor"/>
    </font>
    <font>
      <sz val="10"/>
      <color indexed="8"/>
      <name val="Helvetica Neue"/>
    </font>
    <font>
      <b/>
      <sz val="12"/>
      <color theme="3" tint="-0.499984740745262"/>
      <name val="Arial"/>
      <family val="2"/>
    </font>
    <font>
      <sz val="12"/>
      <color theme="3" tint="-0.499984740745262"/>
      <name val="Arial"/>
      <family val="2"/>
    </font>
    <font>
      <sz val="12"/>
      <color theme="3" tint="-0.499984740745262"/>
      <name val="Calibri"/>
      <family val="2"/>
      <scheme val="minor"/>
    </font>
    <font>
      <sz val="11"/>
      <color theme="3" tint="-0.499984740745262"/>
      <name val="Calibri"/>
      <family val="2"/>
      <scheme val="minor"/>
    </font>
    <font>
      <sz val="10"/>
      <color theme="3" tint="-0.499984740745262"/>
      <name val="Arial"/>
      <family val="2"/>
    </font>
    <font>
      <b/>
      <sz val="10"/>
      <color theme="3" tint="-0.499984740745262"/>
      <name val="Arial"/>
      <family val="2"/>
    </font>
    <font>
      <b/>
      <sz val="11"/>
      <color theme="3" tint="-0.499984740745262"/>
      <name val="Calibri"/>
      <family val="2"/>
      <scheme val="minor"/>
    </font>
    <font>
      <i/>
      <sz val="10"/>
      <color theme="3" tint="-0.499984740745262"/>
      <name val="Arial"/>
      <family val="2"/>
    </font>
    <font>
      <b/>
      <i/>
      <sz val="10"/>
      <color theme="3" tint="-0.499984740745262"/>
      <name val="Arial"/>
      <family val="2"/>
    </font>
    <font>
      <b/>
      <sz val="14"/>
      <color theme="3" tint="-0.499984740745262"/>
      <name val="Arial"/>
      <family val="2"/>
    </font>
    <font>
      <i/>
      <sz val="11"/>
      <color theme="3" tint="-0.499984740745262"/>
      <name val="Calibri"/>
      <family val="2"/>
      <scheme val="minor"/>
    </font>
    <font>
      <u/>
      <sz val="10"/>
      <color theme="3" tint="-0.499984740745262"/>
      <name val="Arial"/>
      <family val="2"/>
    </font>
    <font>
      <b/>
      <sz val="9"/>
      <color theme="3" tint="-0.499984740745262"/>
      <name val="Arial"/>
      <family val="2"/>
    </font>
    <font>
      <u/>
      <sz val="9"/>
      <color theme="3" tint="-0.499984740745262"/>
      <name val="Arial"/>
      <family val="2"/>
    </font>
    <font>
      <sz val="9"/>
      <color theme="3" tint="-0.499984740745262"/>
      <name val="Arial"/>
      <family val="2"/>
    </font>
    <font>
      <sz val="11"/>
      <color theme="3" tint="-0.499984740745262"/>
      <name val="Arial"/>
      <family val="2"/>
    </font>
    <font>
      <b/>
      <sz val="11"/>
      <color theme="3" tint="-0.499984740745262"/>
      <name val="Arial"/>
      <family val="2"/>
    </font>
    <font>
      <sz val="10"/>
      <color indexed="8"/>
      <name val="Arial"/>
      <family val="2"/>
    </font>
    <font>
      <u/>
      <sz val="10"/>
      <name val="Arial"/>
      <family val="2"/>
    </font>
    <font>
      <b/>
      <sz val="11"/>
      <name val="Calibri"/>
      <family val="2"/>
      <scheme val="minor"/>
    </font>
    <font>
      <sz val="11"/>
      <name val="Arial"/>
      <family val="2"/>
    </font>
    <font>
      <b/>
      <sz val="18"/>
      <color theme="3" tint="-0.499984740745262"/>
      <name val="Arial"/>
      <family val="2"/>
    </font>
    <font>
      <b/>
      <i/>
      <u/>
      <sz val="12"/>
      <color theme="3" tint="-0.499984740745262"/>
      <name val="Arial"/>
      <family val="2"/>
    </font>
    <font>
      <u/>
      <sz val="12"/>
      <color theme="3" tint="-0.499984740745262"/>
      <name val="Arial"/>
      <family val="2"/>
    </font>
    <font>
      <vertAlign val="superscript"/>
      <sz val="12"/>
      <color theme="3" tint="-0.499984740745262"/>
      <name val="Arial"/>
      <family val="2"/>
    </font>
    <font>
      <b/>
      <sz val="11"/>
      <color rgb="FF000000"/>
      <name val="Calibri"/>
      <family val="2"/>
      <scheme val="minor"/>
    </font>
    <font>
      <b/>
      <sz val="11"/>
      <color rgb="FFFF0000"/>
      <name val="Arial"/>
      <family val="2"/>
    </font>
    <font>
      <b/>
      <sz val="11"/>
      <name val="Arial"/>
      <family val="2"/>
    </font>
    <font>
      <b/>
      <sz val="10"/>
      <color indexed="8"/>
      <name val="Arial"/>
      <family val="2"/>
    </font>
    <font>
      <i/>
      <sz val="10"/>
      <color indexed="8"/>
      <name val="Arial"/>
      <family val="2"/>
    </font>
    <font>
      <sz val="10"/>
      <color indexed="60"/>
      <name val="Arial"/>
      <family val="2"/>
    </font>
    <font>
      <b/>
      <i/>
      <sz val="10"/>
      <color indexed="8"/>
      <name val="Arial"/>
      <family val="2"/>
    </font>
    <font>
      <i/>
      <sz val="10"/>
      <color indexed="10"/>
      <name val="Arial"/>
      <family val="2"/>
    </font>
    <font>
      <sz val="8"/>
      <color theme="1"/>
      <name val="Arial"/>
      <family val="2"/>
    </font>
    <font>
      <sz val="11"/>
      <color theme="1"/>
      <name val="Calibri"/>
      <family val="2"/>
      <charset val="238"/>
      <scheme val="minor"/>
    </font>
    <font>
      <b/>
      <strike/>
      <sz val="11"/>
      <color rgb="FFFF0000"/>
      <name val="Calibri"/>
      <family val="2"/>
      <scheme val="minor"/>
    </font>
    <font>
      <sz val="12"/>
      <color theme="1"/>
      <name val="Calibri"/>
      <family val="2"/>
      <scheme val="minor"/>
    </font>
    <font>
      <sz val="10"/>
      <color rgb="FF006100"/>
      <name val="Arial"/>
      <family val="2"/>
    </font>
    <font>
      <b/>
      <sz val="10"/>
      <color rgb="FFFFFF00"/>
      <name val="Arial"/>
      <family val="2"/>
    </font>
    <font>
      <b/>
      <sz val="12"/>
      <name val="Calibri"/>
      <family val="2"/>
      <scheme val="minor"/>
    </font>
    <font>
      <i/>
      <sz val="11"/>
      <color rgb="FF000000"/>
      <name val="Calibri"/>
      <family val="2"/>
      <scheme val="minor"/>
    </font>
    <font>
      <b/>
      <sz val="10"/>
      <color rgb="FFFF0000"/>
      <name val="Arial"/>
      <family val="2"/>
    </font>
    <font>
      <b/>
      <sz val="10"/>
      <name val="Arial"/>
      <family val="2"/>
    </font>
    <font>
      <b/>
      <sz val="10"/>
      <color theme="1"/>
      <name val="Arial"/>
      <family val="2"/>
    </font>
    <font>
      <b/>
      <sz val="10"/>
      <color rgb="FF000000"/>
      <name val="Arial"/>
      <family val="2"/>
    </font>
    <font>
      <sz val="10"/>
      <color rgb="FF000000"/>
      <name val="Arial"/>
      <family val="2"/>
    </font>
    <font>
      <sz val="10"/>
      <color rgb="FFFF0000"/>
      <name val="Arial"/>
      <family val="2"/>
    </font>
    <font>
      <i/>
      <sz val="10"/>
      <name val="Arial"/>
      <family val="2"/>
    </font>
    <font>
      <b/>
      <i/>
      <sz val="10"/>
      <name val="Arial"/>
      <family val="2"/>
    </font>
    <font>
      <b/>
      <sz val="10"/>
      <color rgb="FF2F5773"/>
      <name val="Arial"/>
      <family val="2"/>
    </font>
    <font>
      <i/>
      <sz val="10"/>
      <color rgb="FF000000"/>
      <name val="Arial"/>
      <family val="2"/>
    </font>
    <font>
      <b/>
      <i/>
      <sz val="10"/>
      <color theme="1"/>
      <name val="Arial"/>
      <family val="2"/>
    </font>
    <font>
      <b/>
      <sz val="14"/>
      <color indexed="8"/>
      <name val="Arial"/>
      <family val="2"/>
    </font>
    <font>
      <i/>
      <sz val="10"/>
      <color theme="1"/>
      <name val="Arial"/>
      <family val="2"/>
    </font>
    <font>
      <b/>
      <sz val="11"/>
      <color indexed="8"/>
      <name val="Calibri"/>
      <family val="2"/>
      <scheme val="minor"/>
    </font>
    <font>
      <b/>
      <u/>
      <sz val="10"/>
      <name val="Arial"/>
      <family val="2"/>
    </font>
    <font>
      <b/>
      <strike/>
      <sz val="10"/>
      <name val="Arial"/>
      <family val="2"/>
    </font>
    <font>
      <b/>
      <i/>
      <sz val="10"/>
      <color rgb="FF000000"/>
      <name val="Arial"/>
      <family val="2"/>
    </font>
  </fonts>
  <fills count="19">
    <fill>
      <patternFill patternType="none"/>
    </fill>
    <fill>
      <patternFill patternType="gray125"/>
    </fill>
    <fill>
      <patternFill patternType="solid">
        <fgColor rgb="FFFFFFFF"/>
      </patternFill>
    </fill>
    <fill>
      <patternFill patternType="none">
        <fgColor rgb="FFD9E1ED"/>
      </patternFill>
    </fill>
    <fill>
      <patternFill patternType="solid">
        <fgColor rgb="FFFFFF00"/>
        <bgColor indexed="64"/>
      </patternFill>
    </fill>
    <fill>
      <patternFill patternType="solid">
        <fgColor rgb="FF92D050"/>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34998626667073579"/>
        <bgColor rgb="FFD9E1ED"/>
      </patternFill>
    </fill>
    <fill>
      <patternFill patternType="solid">
        <fgColor rgb="FFFFFFFF"/>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theme="6" tint="0.59999389629810485"/>
        <bgColor indexed="64"/>
      </patternFill>
    </fill>
    <fill>
      <patternFill patternType="solid">
        <fgColor theme="0" tint="-0.249977111117893"/>
        <bgColor rgb="FFD9E1ED"/>
      </patternFill>
    </fill>
    <fill>
      <patternFill patternType="solid">
        <fgColor theme="0"/>
        <bgColor rgb="FFD9E1ED"/>
      </patternFill>
    </fill>
    <fill>
      <patternFill patternType="solid">
        <fgColor theme="0"/>
      </patternFill>
    </fill>
  </fills>
  <borders count="23">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4">
    <xf numFmtId="0" fontId="0" fillId="0" borderId="0"/>
    <xf numFmtId="0" fontId="2" fillId="3" borderId="0" applyNumberFormat="0" applyFill="0" applyBorder="0" applyAlignment="0" applyProtection="0"/>
    <xf numFmtId="0" fontId="3" fillId="3" borderId="0" applyNumberFormat="0" applyFill="0" applyBorder="0" applyAlignment="0" applyProtection="0"/>
    <xf numFmtId="43" fontId="5" fillId="0" borderId="0" applyFont="0" applyFill="0" applyBorder="0" applyAlignment="0" applyProtection="0"/>
    <xf numFmtId="0" fontId="6" fillId="3" borderId="0"/>
    <xf numFmtId="0" fontId="7" fillId="3" borderId="0"/>
    <xf numFmtId="43" fontId="6" fillId="3" borderId="0" applyFont="0" applyFill="0" applyBorder="0" applyAlignment="0" applyProtection="0"/>
    <xf numFmtId="0" fontId="1" fillId="3" borderId="0"/>
    <xf numFmtId="0" fontId="2" fillId="3" borderId="0" applyNumberFormat="0" applyFill="0" applyBorder="0" applyAlignment="0" applyProtection="0"/>
    <xf numFmtId="0" fontId="9" fillId="3" borderId="0" applyNumberFormat="0" applyFill="0" applyBorder="0" applyProtection="0">
      <alignment vertical="top" wrapText="1"/>
    </xf>
    <xf numFmtId="0" fontId="6" fillId="3" borderId="0"/>
    <xf numFmtId="0" fontId="7" fillId="3" borderId="0"/>
    <xf numFmtId="0" fontId="7" fillId="3" borderId="0"/>
    <xf numFmtId="43" fontId="1" fillId="3" borderId="0" applyFont="0" applyFill="0" applyBorder="0" applyAlignment="0" applyProtection="0"/>
    <xf numFmtId="0" fontId="5" fillId="3" borderId="0"/>
    <xf numFmtId="0" fontId="62" fillId="3" borderId="0"/>
    <xf numFmtId="43" fontId="5" fillId="3" borderId="0" applyFont="0" applyFill="0" applyBorder="0" applyAlignment="0" applyProtection="0"/>
    <xf numFmtId="9" fontId="5" fillId="3" borderId="0" applyFont="0" applyFill="0" applyBorder="0" applyAlignment="0" applyProtection="0"/>
    <xf numFmtId="43" fontId="5" fillId="3" borderId="0" applyFont="0" applyFill="0" applyBorder="0" applyAlignment="0" applyProtection="0"/>
    <xf numFmtId="9" fontId="5" fillId="3" borderId="0" applyFont="0" applyFill="0" applyBorder="0" applyAlignment="0" applyProtection="0"/>
    <xf numFmtId="0" fontId="7" fillId="3" borderId="0">
      <alignment vertical="center"/>
    </xf>
    <xf numFmtId="9" fontId="1" fillId="3" borderId="0" applyFont="0" applyFill="0" applyBorder="0" applyAlignment="0" applyProtection="0"/>
    <xf numFmtId="0" fontId="44" fillId="3" borderId="0"/>
    <xf numFmtId="0" fontId="47" fillId="14" borderId="0" applyNumberFormat="0" applyBorder="0" applyAlignment="0" applyProtection="0"/>
  </cellStyleXfs>
  <cellXfs count="913">
    <xf numFmtId="0" fontId="0" fillId="0" borderId="0" xfId="0"/>
    <xf numFmtId="0" fontId="2" fillId="0" borderId="0" xfId="1" applyFill="1"/>
    <xf numFmtId="0" fontId="4" fillId="0" borderId="0" xfId="0" applyFont="1"/>
    <xf numFmtId="0" fontId="2" fillId="0" borderId="0" xfId="1" applyFont="1" applyFill="1"/>
    <xf numFmtId="0" fontId="0" fillId="4" borderId="0" xfId="0" applyFill="1"/>
    <xf numFmtId="0" fontId="0" fillId="5" borderId="0" xfId="0" applyFill="1"/>
    <xf numFmtId="0" fontId="0" fillId="0" borderId="0" xfId="0" applyFill="1"/>
    <xf numFmtId="0" fontId="8" fillId="5" borderId="0" xfId="0" applyFont="1" applyFill="1"/>
    <xf numFmtId="0" fontId="1" fillId="3" borderId="0" xfId="7"/>
    <xf numFmtId="0" fontId="14" fillId="2" borderId="0" xfId="0" applyFont="1" applyFill="1" applyAlignment="1">
      <alignment horizontal="center" wrapText="1"/>
    </xf>
    <xf numFmtId="0" fontId="14" fillId="2" borderId="9" xfId="0" applyFont="1" applyFill="1" applyBorder="1" applyAlignment="1">
      <alignment horizontal="center" vertical="center" wrapText="1"/>
    </xf>
    <xf numFmtId="3" fontId="15" fillId="0" borderId="9" xfId="0" applyNumberFormat="1" applyFont="1" applyFill="1" applyBorder="1" applyAlignment="1">
      <alignment horizontal="right" vertical="center" wrapText="1"/>
    </xf>
    <xf numFmtId="0" fontId="12" fillId="3" borderId="0" xfId="4" applyFont="1"/>
    <xf numFmtId="0" fontId="13" fillId="3" borderId="0" xfId="4" applyFont="1"/>
    <xf numFmtId="0" fontId="19" fillId="3" borderId="0" xfId="4" applyFont="1"/>
    <xf numFmtId="0" fontId="14" fillId="2" borderId="9"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0" xfId="0" applyFont="1" applyFill="1" applyAlignment="1">
      <alignment horizontal="left" vertical="center" wrapText="1"/>
    </xf>
    <xf numFmtId="0" fontId="14" fillId="2" borderId="9" xfId="0" applyFont="1" applyFill="1" applyBorder="1" applyAlignment="1">
      <alignment horizontal="left" wrapText="1"/>
    </xf>
    <xf numFmtId="0" fontId="14" fillId="2" borderId="3" xfId="0" applyFont="1" applyFill="1" applyBorder="1" applyAlignment="1">
      <alignment horizontal="left" wrapText="1"/>
    </xf>
    <xf numFmtId="0" fontId="14" fillId="2" borderId="14" xfId="0" applyFont="1" applyFill="1" applyBorder="1" applyAlignment="1">
      <alignment horizontal="center" wrapText="1"/>
    </xf>
    <xf numFmtId="0" fontId="14" fillId="2" borderId="12" xfId="0" applyFont="1" applyFill="1" applyBorder="1" applyAlignment="1">
      <alignment horizontal="center" vertical="center" wrapText="1"/>
    </xf>
    <xf numFmtId="165" fontId="14" fillId="2" borderId="9" xfId="3" applyNumberFormat="1" applyFont="1" applyFill="1" applyBorder="1" applyAlignment="1">
      <alignment horizontal="right" vertical="center" wrapText="1"/>
    </xf>
    <xf numFmtId="0" fontId="14" fillId="2" borderId="2" xfId="0" applyFont="1" applyFill="1" applyBorder="1" applyAlignment="1">
      <alignment horizontal="left" wrapText="1"/>
    </xf>
    <xf numFmtId="0" fontId="14" fillId="2" borderId="12" xfId="0" applyFont="1" applyFill="1" applyBorder="1" applyAlignment="1">
      <alignment horizontal="center" wrapText="1"/>
    </xf>
    <xf numFmtId="0" fontId="14" fillId="2" borderId="14" xfId="0" applyFont="1" applyFill="1" applyBorder="1" applyAlignment="1">
      <alignment horizontal="center" vertical="center" wrapText="1"/>
    </xf>
    <xf numFmtId="0" fontId="14" fillId="2" borderId="5" xfId="0" applyFont="1" applyFill="1" applyBorder="1" applyAlignment="1">
      <alignment horizontal="left" wrapText="1"/>
    </xf>
    <xf numFmtId="1" fontId="14" fillId="2" borderId="9" xfId="0" applyNumberFormat="1" applyFont="1" applyFill="1" applyBorder="1" applyAlignment="1">
      <alignment horizontal="right" vertical="center" wrapText="1"/>
    </xf>
    <xf numFmtId="0" fontId="21" fillId="2" borderId="0" xfId="0" applyFont="1" applyFill="1" applyAlignment="1">
      <alignment horizontal="center" vertical="center" wrapText="1"/>
    </xf>
    <xf numFmtId="0" fontId="14" fillId="2" borderId="0" xfId="0" applyFont="1" applyFill="1" applyAlignment="1">
      <alignment horizontal="left" wrapText="1"/>
    </xf>
    <xf numFmtId="0" fontId="14" fillId="2" borderId="4" xfId="0" applyFont="1" applyFill="1" applyBorder="1" applyAlignment="1">
      <alignment horizontal="left" wrapText="1"/>
    </xf>
    <xf numFmtId="0" fontId="15" fillId="2" borderId="12" xfId="0" applyFont="1" applyFill="1" applyBorder="1" applyAlignment="1">
      <alignment horizontal="center" wrapText="1"/>
    </xf>
    <xf numFmtId="0" fontId="15" fillId="2" borderId="14" xfId="0" applyFont="1" applyFill="1" applyBorder="1" applyAlignment="1">
      <alignment horizontal="center" wrapText="1"/>
    </xf>
    <xf numFmtId="1" fontId="14" fillId="2" borderId="12" xfId="0" applyNumberFormat="1" applyFont="1" applyFill="1" applyBorder="1" applyAlignment="1">
      <alignment horizontal="right" vertical="center" wrapText="1"/>
    </xf>
    <xf numFmtId="167" fontId="14" fillId="2" borderId="9" xfId="0" applyNumberFormat="1" applyFont="1" applyFill="1" applyBorder="1" applyAlignment="1">
      <alignment horizontal="right" vertical="center" wrapText="1"/>
    </xf>
    <xf numFmtId="0" fontId="14" fillId="3" borderId="0" xfId="4" applyFont="1"/>
    <xf numFmtId="0" fontId="14" fillId="3" borderId="0" xfId="4" applyFont="1" applyAlignment="1">
      <alignment vertical="center"/>
    </xf>
    <xf numFmtId="0" fontId="14" fillId="3" borderId="9" xfId="4" applyFont="1" applyBorder="1" applyAlignment="1">
      <alignment horizontal="center" vertical="center" wrapText="1"/>
    </xf>
    <xf numFmtId="0" fontId="15" fillId="3" borderId="9" xfId="4" applyFont="1" applyBorder="1" applyAlignment="1">
      <alignment horizontal="center" vertical="center" wrapText="1"/>
    </xf>
    <xf numFmtId="164" fontId="14" fillId="3" borderId="9" xfId="4" applyNumberFormat="1" applyFont="1" applyBorder="1" applyAlignment="1">
      <alignment vertical="center" wrapText="1"/>
    </xf>
    <xf numFmtId="0" fontId="15" fillId="3" borderId="9" xfId="4" applyFont="1" applyBorder="1" applyAlignment="1">
      <alignment vertical="center" wrapText="1"/>
    </xf>
    <xf numFmtId="164" fontId="15" fillId="3" borderId="9" xfId="4" applyNumberFormat="1" applyFont="1" applyBorder="1" applyAlignment="1">
      <alignment vertical="center" wrapText="1"/>
    </xf>
    <xf numFmtId="0" fontId="14" fillId="3" borderId="0" xfId="7" applyFont="1"/>
    <xf numFmtId="0" fontId="22" fillId="3" borderId="0" xfId="7" applyFont="1"/>
    <xf numFmtId="0" fontId="23" fillId="3" borderId="0" xfId="8" applyFont="1"/>
    <xf numFmtId="0" fontId="24" fillId="3" borderId="0" xfId="7" applyFont="1"/>
    <xf numFmtId="0" fontId="25" fillId="0" borderId="0" xfId="0" applyFont="1"/>
    <xf numFmtId="0" fontId="16" fillId="0" borderId="0" xfId="0" applyFont="1" applyAlignment="1">
      <alignment horizontal="center"/>
    </xf>
    <xf numFmtId="0" fontId="16" fillId="0" borderId="17" xfId="0" applyFont="1" applyBorder="1"/>
    <xf numFmtId="0" fontId="25" fillId="3" borderId="18" xfId="1" applyFont="1" applyBorder="1"/>
    <xf numFmtId="0" fontId="25" fillId="3" borderId="20" xfId="1" applyFont="1" applyBorder="1"/>
    <xf numFmtId="0" fontId="25" fillId="0" borderId="17" xfId="0" applyFont="1" applyBorder="1"/>
    <xf numFmtId="0" fontId="25" fillId="3" borderId="22" xfId="1" applyFont="1" applyBorder="1"/>
    <xf numFmtId="0" fontId="26" fillId="0" borderId="17" xfId="0" applyFont="1" applyBorder="1"/>
    <xf numFmtId="0" fontId="25" fillId="3" borderId="22" xfId="2" applyFont="1" applyBorder="1"/>
    <xf numFmtId="0" fontId="25" fillId="3" borderId="20" xfId="2" applyFont="1" applyBorder="1"/>
    <xf numFmtId="0" fontId="16" fillId="0" borderId="17" xfId="0" applyFont="1" applyBorder="1" applyAlignment="1">
      <alignment horizontal="center"/>
    </xf>
    <xf numFmtId="0" fontId="25" fillId="3" borderId="18" xfId="2" applyFont="1" applyBorder="1"/>
    <xf numFmtId="0" fontId="25" fillId="3" borderId="0" xfId="1" applyFont="1" applyBorder="1"/>
    <xf numFmtId="0" fontId="25" fillId="3" borderId="17" xfId="1" applyFont="1" applyBorder="1"/>
    <xf numFmtId="165" fontId="15" fillId="2" borderId="9" xfId="3" applyNumberFormat="1" applyFont="1" applyFill="1" applyBorder="1" applyAlignment="1">
      <alignment horizontal="right" vertical="center" wrapText="1"/>
    </xf>
    <xf numFmtId="165" fontId="14" fillId="0" borderId="9" xfId="3" applyNumberFormat="1" applyFont="1" applyFill="1" applyBorder="1" applyAlignment="1">
      <alignment horizontal="right" vertical="center" wrapText="1"/>
    </xf>
    <xf numFmtId="165" fontId="15" fillId="0" borderId="9" xfId="3" applyNumberFormat="1" applyFont="1" applyFill="1" applyBorder="1" applyAlignment="1">
      <alignment horizontal="right" vertical="center" wrapText="1"/>
    </xf>
    <xf numFmtId="165" fontId="17" fillId="2" borderId="0" xfId="3" applyNumberFormat="1" applyFont="1" applyFill="1" applyAlignment="1">
      <alignment horizontal="right" wrapText="1"/>
    </xf>
    <xf numFmtId="0" fontId="15" fillId="0" borderId="9" xfId="0" applyFont="1" applyFill="1" applyBorder="1" applyAlignment="1">
      <alignment horizontal="center" vertical="center" wrapText="1"/>
    </xf>
    <xf numFmtId="0" fontId="16" fillId="0" borderId="0" xfId="0" applyFont="1" applyBorder="1"/>
    <xf numFmtId="0" fontId="25" fillId="0" borderId="0" xfId="0" applyFont="1" applyBorder="1"/>
    <xf numFmtId="0" fontId="26" fillId="0" borderId="0" xfId="0" applyFont="1" applyBorder="1"/>
    <xf numFmtId="0" fontId="25" fillId="3" borderId="0" xfId="2" applyFont="1" applyBorder="1"/>
    <xf numFmtId="0" fontId="16" fillId="0" borderId="0" xfId="0" applyFont="1" applyBorder="1" applyAlignment="1">
      <alignment horizontal="center"/>
    </xf>
    <xf numFmtId="165" fontId="14" fillId="2" borderId="3" xfId="3" applyNumberFormat="1" applyFont="1" applyFill="1" applyBorder="1" applyAlignment="1">
      <alignment horizontal="left" vertical="center" wrapText="1"/>
    </xf>
    <xf numFmtId="165" fontId="14" fillId="2" borderId="12" xfId="3" applyNumberFormat="1" applyFont="1" applyFill="1" applyBorder="1" applyAlignment="1">
      <alignment horizontal="right" vertical="center" wrapText="1"/>
    </xf>
    <xf numFmtId="0" fontId="15" fillId="2" borderId="1" xfId="0" applyFont="1" applyFill="1" applyBorder="1" applyAlignment="1">
      <alignment horizontal="center" vertical="center" wrapText="1"/>
    </xf>
    <xf numFmtId="0" fontId="15" fillId="2" borderId="11" xfId="0" applyFont="1" applyFill="1" applyBorder="1" applyAlignment="1">
      <alignment horizontal="center" vertical="center" wrapText="1"/>
    </xf>
    <xf numFmtId="165" fontId="15" fillId="2" borderId="4" xfId="3" applyNumberFormat="1" applyFont="1" applyFill="1" applyBorder="1" applyAlignment="1">
      <alignment horizontal="right" vertical="center" wrapText="1"/>
    </xf>
    <xf numFmtId="167" fontId="15" fillId="2" borderId="4" xfId="0" applyNumberFormat="1" applyFont="1" applyFill="1" applyBorder="1" applyAlignment="1">
      <alignment horizontal="right" vertical="center" wrapText="1"/>
    </xf>
    <xf numFmtId="0" fontId="15" fillId="2" borderId="13" xfId="0" applyFont="1" applyFill="1" applyBorder="1" applyAlignment="1">
      <alignment horizontal="left" vertical="center" wrapText="1"/>
    </xf>
    <xf numFmtId="0" fontId="15" fillId="0" borderId="2" xfId="0" applyFont="1" applyFill="1" applyBorder="1" applyAlignment="1">
      <alignment horizontal="left" vertical="center" wrapText="1"/>
    </xf>
    <xf numFmtId="165" fontId="14" fillId="2" borderId="9" xfId="3" applyNumberFormat="1" applyFont="1" applyFill="1" applyBorder="1" applyAlignment="1">
      <alignment horizontal="center" vertical="center" wrapText="1"/>
    </xf>
    <xf numFmtId="0" fontId="15" fillId="0" borderId="12" xfId="0" applyFont="1" applyFill="1" applyBorder="1" applyAlignment="1">
      <alignment horizontal="center" vertical="center" wrapText="1"/>
    </xf>
    <xf numFmtId="165" fontId="17" fillId="0" borderId="9" xfId="3" applyNumberFormat="1" applyFont="1" applyFill="1" applyBorder="1" applyAlignment="1">
      <alignment horizontal="right" vertical="center" wrapText="1"/>
    </xf>
    <xf numFmtId="0" fontId="25" fillId="0" borderId="0" xfId="0" applyFont="1" applyAlignment="1">
      <alignment horizontal="left"/>
    </xf>
    <xf numFmtId="0" fontId="16" fillId="0" borderId="0" xfId="0" applyFont="1" applyAlignment="1">
      <alignment horizontal="left"/>
    </xf>
    <xf numFmtId="0" fontId="16" fillId="0" borderId="0" xfId="0" applyFont="1" applyBorder="1" applyAlignment="1">
      <alignment horizontal="left"/>
    </xf>
    <xf numFmtId="0" fontId="25" fillId="3" borderId="0" xfId="1" applyFont="1" applyBorder="1" applyAlignment="1">
      <alignment horizontal="left"/>
    </xf>
    <xf numFmtId="0" fontId="25" fillId="0" borderId="0" xfId="0" applyFont="1" applyBorder="1" applyAlignment="1">
      <alignment horizontal="left"/>
    </xf>
    <xf numFmtId="0" fontId="26" fillId="0" borderId="0" xfId="0" applyFont="1" applyBorder="1" applyAlignment="1">
      <alignment horizontal="left"/>
    </xf>
    <xf numFmtId="0" fontId="25" fillId="3" borderId="0" xfId="2" applyFont="1" applyBorder="1" applyAlignment="1">
      <alignment horizontal="left"/>
    </xf>
    <xf numFmtId="0" fontId="25" fillId="0" borderId="0" xfId="2" applyFont="1" applyFill="1" applyBorder="1" applyAlignment="1">
      <alignment horizontal="left"/>
    </xf>
    <xf numFmtId="0" fontId="25" fillId="9" borderId="22" xfId="2" applyFont="1" applyFill="1" applyBorder="1"/>
    <xf numFmtId="167" fontId="14" fillId="2" borderId="9" xfId="3" applyNumberFormat="1" applyFont="1" applyFill="1" applyBorder="1" applyAlignment="1">
      <alignment horizontal="right" vertical="center" wrapText="1"/>
    </xf>
    <xf numFmtId="167" fontId="15" fillId="0" borderId="9" xfId="3" applyNumberFormat="1" applyFont="1" applyFill="1" applyBorder="1" applyAlignment="1">
      <alignment horizontal="right" vertical="center" wrapText="1"/>
    </xf>
    <xf numFmtId="0" fontId="29" fillId="0" borderId="0" xfId="0" applyFont="1" applyFill="1"/>
    <xf numFmtId="0" fontId="29" fillId="0" borderId="0" xfId="0" applyFont="1" applyFill="1" applyAlignment="1">
      <alignment horizontal="center"/>
    </xf>
    <xf numFmtId="0" fontId="29" fillId="0" borderId="16" xfId="0" applyFont="1" applyFill="1" applyBorder="1"/>
    <xf numFmtId="0" fontId="30" fillId="0" borderId="0" xfId="0" applyFont="1" applyFill="1"/>
    <xf numFmtId="0" fontId="29" fillId="0" borderId="16" xfId="0" applyFont="1" applyFill="1" applyBorder="1" applyAlignment="1">
      <alignment horizontal="left"/>
    </xf>
    <xf numFmtId="0" fontId="28" fillId="8" borderId="21" xfId="1" applyFont="1" applyFill="1" applyBorder="1"/>
    <xf numFmtId="0" fontId="11" fillId="3" borderId="0" xfId="7" applyFont="1" applyAlignment="1">
      <alignment horizontal="center"/>
    </xf>
    <xf numFmtId="0" fontId="11" fillId="3" borderId="0" xfId="7" applyFont="1"/>
    <xf numFmtId="0" fontId="11" fillId="0" borderId="0" xfId="7" applyFont="1" applyFill="1"/>
    <xf numFmtId="0" fontId="11" fillId="0" borderId="0" xfId="7" applyFont="1" applyFill="1" applyAlignment="1">
      <alignment horizontal="center"/>
    </xf>
    <xf numFmtId="0" fontId="11" fillId="0" borderId="0" xfId="7" applyFont="1" applyFill="1" applyAlignment="1">
      <alignment horizontal="left"/>
    </xf>
    <xf numFmtId="0" fontId="10" fillId="3" borderId="0" xfId="7" applyFont="1"/>
    <xf numFmtId="0" fontId="33" fillId="3" borderId="0" xfId="8" applyFont="1"/>
    <xf numFmtId="0" fontId="2" fillId="0" borderId="21" xfId="1" applyFill="1" applyBorder="1"/>
    <xf numFmtId="0" fontId="25" fillId="3" borderId="0" xfId="2" applyFont="1" applyBorder="1" applyAlignment="1">
      <alignment horizontal="left" wrapText="1"/>
    </xf>
    <xf numFmtId="167" fontId="15" fillId="0" borderId="9" xfId="0" applyNumberFormat="1" applyFont="1" applyFill="1" applyBorder="1" applyAlignment="1">
      <alignment horizontal="right" vertical="center" wrapText="1"/>
    </xf>
    <xf numFmtId="0" fontId="17" fillId="2" borderId="0" xfId="0" applyFont="1" applyFill="1" applyAlignment="1">
      <alignment horizontal="right" vertical="center" wrapText="1"/>
    </xf>
    <xf numFmtId="0" fontId="36" fillId="3" borderId="0" xfId="15" applyFont="1"/>
    <xf numFmtId="0" fontId="25" fillId="3" borderId="0" xfId="15" applyFont="1" applyAlignment="1">
      <alignment horizontal="left"/>
    </xf>
    <xf numFmtId="0" fontId="25" fillId="3" borderId="0" xfId="15" applyFont="1"/>
    <xf numFmtId="0" fontId="62" fillId="3" borderId="0" xfId="15"/>
    <xf numFmtId="0" fontId="37" fillId="3" borderId="0" xfId="15" applyFont="1"/>
    <xf numFmtId="14" fontId="25" fillId="7" borderId="0" xfId="15" applyNumberFormat="1" applyFont="1" applyFill="1"/>
    <xf numFmtId="0" fontId="16" fillId="3" borderId="0" xfId="15" applyFont="1" applyAlignment="1">
      <alignment horizontal="center"/>
    </xf>
    <xf numFmtId="0" fontId="30" fillId="3" borderId="0" xfId="15" applyFont="1"/>
    <xf numFmtId="0" fontId="4" fillId="3" borderId="0" xfId="15" applyFont="1"/>
    <xf numFmtId="14" fontId="36" fillId="3" borderId="0" xfId="15" applyNumberFormat="1" applyFont="1"/>
    <xf numFmtId="0" fontId="27" fillId="2" borderId="0" xfId="15" applyFont="1" applyFill="1" applyAlignment="1">
      <alignment horizontal="center" wrapText="1"/>
    </xf>
    <xf numFmtId="165" fontId="17" fillId="2" borderId="0" xfId="16" applyNumberFormat="1" applyFont="1" applyFill="1" applyAlignment="1">
      <alignment horizontal="right" wrapText="1"/>
    </xf>
    <xf numFmtId="0" fontId="27" fillId="2" borderId="9" xfId="15" applyFont="1" applyFill="1" applyBorder="1" applyAlignment="1">
      <alignment horizontal="center" vertical="center" wrapText="1"/>
    </xf>
    <xf numFmtId="14" fontId="15" fillId="2" borderId="9" xfId="15" applyNumberFormat="1" applyFont="1" applyFill="1" applyBorder="1" applyAlignment="1">
      <alignment horizontal="center" vertical="center" wrapText="1"/>
    </xf>
    <xf numFmtId="165" fontId="15" fillId="2" borderId="9" xfId="16" applyNumberFormat="1" applyFont="1" applyFill="1" applyBorder="1" applyAlignment="1">
      <alignment horizontal="right" vertical="center" wrapText="1"/>
    </xf>
    <xf numFmtId="0" fontId="27" fillId="2" borderId="3" xfId="15" applyFont="1" applyFill="1" applyBorder="1" applyAlignment="1">
      <alignment horizontal="center" vertical="center" wrapText="1"/>
    </xf>
    <xf numFmtId="0" fontId="27" fillId="2" borderId="4" xfId="15" applyFont="1" applyFill="1" applyBorder="1" applyAlignment="1">
      <alignment horizontal="left" vertical="center" wrapText="1"/>
    </xf>
    <xf numFmtId="165" fontId="14" fillId="2" borderId="9" xfId="16" applyNumberFormat="1" applyFont="1" applyFill="1" applyBorder="1" applyAlignment="1">
      <alignment horizontal="right" vertical="center" wrapText="1"/>
    </xf>
    <xf numFmtId="165" fontId="14" fillId="3" borderId="9" xfId="16" applyNumberFormat="1" applyFont="1" applyFill="1" applyBorder="1" applyAlignment="1">
      <alignment horizontal="right" vertical="center" wrapText="1"/>
    </xf>
    <xf numFmtId="0" fontId="38" fillId="2" borderId="9" xfId="15" applyFont="1" applyFill="1" applyBorder="1" applyAlignment="1">
      <alignment horizontal="center" vertical="center" wrapText="1"/>
    </xf>
    <xf numFmtId="165" fontId="15" fillId="3" borderId="9" xfId="16" applyNumberFormat="1" applyFont="1" applyFill="1" applyBorder="1" applyAlignment="1">
      <alignment horizontal="right" vertical="center" wrapText="1"/>
    </xf>
    <xf numFmtId="0" fontId="38" fillId="2" borderId="3" xfId="15" applyFont="1" applyFill="1" applyBorder="1" applyAlignment="1">
      <alignment horizontal="left" vertical="center" wrapText="1"/>
    </xf>
    <xf numFmtId="0" fontId="38" fillId="2" borderId="2" xfId="15" applyFont="1" applyFill="1" applyBorder="1" applyAlignment="1">
      <alignment horizontal="left" vertical="center" wrapText="1"/>
    </xf>
    <xf numFmtId="0" fontId="38" fillId="2" borderId="3" xfId="15" applyFont="1" applyFill="1" applyBorder="1" applyAlignment="1">
      <alignment vertical="center" wrapText="1"/>
    </xf>
    <xf numFmtId="0" fontId="38" fillId="2" borderId="2" xfId="15" applyFont="1" applyFill="1" applyBorder="1" applyAlignment="1">
      <alignment vertical="center" wrapText="1"/>
    </xf>
    <xf numFmtId="0" fontId="38" fillId="2" borderId="4" xfId="15" applyFont="1" applyFill="1" applyBorder="1" applyAlignment="1">
      <alignment vertical="center" wrapText="1"/>
    </xf>
    <xf numFmtId="0" fontId="27" fillId="2" borderId="9" xfId="15" applyFont="1" applyFill="1" applyBorder="1" applyAlignment="1">
      <alignment horizontal="left" vertical="center" wrapText="1"/>
    </xf>
    <xf numFmtId="165" fontId="27" fillId="2" borderId="9" xfId="16" applyNumberFormat="1" applyFont="1" applyFill="1" applyBorder="1" applyAlignment="1">
      <alignment horizontal="right" vertical="center" wrapText="1"/>
    </xf>
    <xf numFmtId="0" fontId="38" fillId="2" borderId="3" xfId="15" applyFont="1" applyFill="1" applyBorder="1" applyAlignment="1">
      <alignment horizontal="center" vertical="center" wrapText="1"/>
    </xf>
    <xf numFmtId="4" fontId="27" fillId="2" borderId="9" xfId="15" applyNumberFormat="1" applyFont="1" applyFill="1" applyBorder="1" applyAlignment="1">
      <alignment horizontal="right" vertical="center" wrapText="1"/>
    </xf>
    <xf numFmtId="10" fontId="27" fillId="2" borderId="9" xfId="15" applyNumberFormat="1" applyFont="1" applyFill="1" applyBorder="1" applyAlignment="1">
      <alignment horizontal="right" vertical="center" wrapText="1"/>
    </xf>
    <xf numFmtId="10" fontId="14" fillId="2" borderId="9" xfId="15" applyNumberFormat="1" applyFont="1" applyFill="1" applyBorder="1" applyAlignment="1">
      <alignment horizontal="right" vertical="center" wrapText="1"/>
    </xf>
    <xf numFmtId="0" fontId="38" fillId="3" borderId="3" xfId="15" applyFont="1" applyBorder="1" applyAlignment="1">
      <alignment horizontal="center" vertical="center" wrapText="1"/>
    </xf>
    <xf numFmtId="0" fontId="38" fillId="3" borderId="3" xfId="15" applyFont="1" applyBorder="1" applyAlignment="1">
      <alignment vertical="center" wrapText="1"/>
    </xf>
    <xf numFmtId="0" fontId="38" fillId="3" borderId="2" xfId="15" applyFont="1" applyBorder="1" applyAlignment="1">
      <alignment vertical="center" wrapText="1"/>
    </xf>
    <xf numFmtId="0" fontId="38" fillId="3" borderId="4" xfId="15" applyFont="1" applyBorder="1" applyAlignment="1">
      <alignment vertical="center" wrapText="1"/>
    </xf>
    <xf numFmtId="0" fontId="27" fillId="3" borderId="9" xfId="15" applyFont="1" applyBorder="1" applyAlignment="1">
      <alignment horizontal="center" vertical="center" wrapText="1"/>
    </xf>
    <xf numFmtId="0" fontId="27" fillId="3" borderId="9" xfId="15" applyFont="1" applyBorder="1" applyAlignment="1">
      <alignment horizontal="left" vertical="center" wrapText="1"/>
    </xf>
    <xf numFmtId="10" fontId="27" fillId="3" borderId="9" xfId="15" applyNumberFormat="1" applyFont="1" applyBorder="1" applyAlignment="1">
      <alignment horizontal="right" vertical="center" wrapText="1"/>
    </xf>
    <xf numFmtId="10" fontId="14" fillId="3" borderId="9" xfId="15" applyNumberFormat="1" applyFont="1" applyBorder="1" applyAlignment="1">
      <alignment horizontal="right" vertical="center" wrapText="1"/>
    </xf>
    <xf numFmtId="10" fontId="27" fillId="3" borderId="9" xfId="17" applyNumberFormat="1" applyFont="1" applyFill="1" applyBorder="1" applyAlignment="1">
      <alignment horizontal="right" vertical="center" wrapText="1"/>
    </xf>
    <xf numFmtId="10" fontId="14" fillId="2" borderId="9" xfId="17" applyNumberFormat="1" applyFont="1" applyFill="1" applyBorder="1" applyAlignment="1">
      <alignment horizontal="right" vertical="center" wrapText="1"/>
    </xf>
    <xf numFmtId="10" fontId="27" fillId="2" borderId="9" xfId="17" applyNumberFormat="1" applyFont="1" applyFill="1" applyBorder="1" applyAlignment="1">
      <alignment horizontal="right" vertical="center" wrapText="1"/>
    </xf>
    <xf numFmtId="0" fontId="27" fillId="2" borderId="3" xfId="15" applyFont="1" applyFill="1" applyBorder="1" applyAlignment="1">
      <alignment horizontal="left" vertical="center" wrapText="1"/>
    </xf>
    <xf numFmtId="0" fontId="27" fillId="2" borderId="2" xfId="15" applyFont="1" applyFill="1" applyBorder="1" applyAlignment="1">
      <alignment horizontal="left" vertical="center" wrapText="1"/>
    </xf>
    <xf numFmtId="165" fontId="27" fillId="3" borderId="9" xfId="16" applyNumberFormat="1" applyFont="1" applyFill="1" applyBorder="1" applyAlignment="1">
      <alignment horizontal="right" vertical="center" wrapText="1"/>
    </xf>
    <xf numFmtId="10" fontId="1" fillId="2" borderId="9" xfId="15" applyNumberFormat="1" applyFont="1" applyFill="1" applyBorder="1" applyAlignment="1">
      <alignment horizontal="right" vertical="center" wrapText="1"/>
    </xf>
    <xf numFmtId="3" fontId="14" fillId="3" borderId="9" xfId="15" applyNumberFormat="1" applyFont="1" applyBorder="1" applyAlignment="1">
      <alignment horizontal="right" vertical="center" wrapText="1"/>
    </xf>
    <xf numFmtId="3" fontId="14" fillId="3" borderId="4" xfId="4" applyNumberFormat="1" applyFont="1" applyBorder="1" applyAlignment="1">
      <alignment horizontal="center" vertical="center" wrapText="1"/>
    </xf>
    <xf numFmtId="169" fontId="15" fillId="3" borderId="9" xfId="4" applyNumberFormat="1" applyFont="1" applyBorder="1" applyAlignment="1">
      <alignment horizontal="center" vertical="center" wrapText="1"/>
    </xf>
    <xf numFmtId="0" fontId="14" fillId="3" borderId="3" xfId="4" applyFont="1" applyBorder="1" applyAlignment="1">
      <alignment vertical="center"/>
    </xf>
    <xf numFmtId="0" fontId="15" fillId="3" borderId="3" xfId="4" applyFont="1" applyBorder="1" applyAlignment="1">
      <alignment vertical="center" wrapText="1"/>
    </xf>
    <xf numFmtId="164" fontId="15" fillId="3" borderId="2" xfId="4" applyNumberFormat="1" applyFont="1" applyBorder="1" applyAlignment="1">
      <alignment vertical="center" wrapText="1"/>
    </xf>
    <xf numFmtId="164" fontId="14" fillId="3" borderId="0" xfId="4" applyNumberFormat="1" applyFont="1"/>
    <xf numFmtId="0" fontId="14" fillId="2" borderId="9" xfId="14" applyFont="1" applyFill="1" applyBorder="1" applyAlignment="1">
      <alignment horizontal="center" vertical="center" wrapText="1"/>
    </xf>
    <xf numFmtId="0" fontId="15" fillId="2" borderId="9" xfId="14" applyFont="1" applyFill="1" applyBorder="1" applyAlignment="1">
      <alignment horizontal="center" vertical="center" wrapText="1"/>
    </xf>
    <xf numFmtId="0" fontId="15" fillId="3" borderId="9" xfId="14" applyFont="1" applyBorder="1" applyAlignment="1">
      <alignment horizontal="center" vertical="center" wrapText="1"/>
    </xf>
    <xf numFmtId="0" fontId="15" fillId="2" borderId="3" xfId="14" applyFont="1" applyFill="1" applyBorder="1" applyAlignment="1">
      <alignment vertical="center" wrapText="1"/>
    </xf>
    <xf numFmtId="0" fontId="15" fillId="2" borderId="2" xfId="14" applyFont="1" applyFill="1" applyBorder="1" applyAlignment="1">
      <alignment vertical="center" wrapText="1"/>
    </xf>
    <xf numFmtId="0" fontId="14" fillId="2" borderId="3" xfId="14" applyFont="1" applyFill="1" applyBorder="1" applyAlignment="1">
      <alignment horizontal="left" vertical="center" wrapText="1"/>
    </xf>
    <xf numFmtId="164" fontId="14" fillId="2" borderId="9" xfId="18" applyNumberFormat="1" applyFont="1" applyFill="1" applyBorder="1" applyAlignment="1">
      <alignment horizontal="right" vertical="center" wrapText="1"/>
    </xf>
    <xf numFmtId="164" fontId="14" fillId="3" borderId="9" xfId="14" applyNumberFormat="1" applyFont="1" applyBorder="1" applyAlignment="1">
      <alignment horizontal="right" vertical="center" wrapText="1"/>
    </xf>
    <xf numFmtId="0" fontId="7" fillId="2" borderId="4" xfId="14" applyFont="1" applyFill="1" applyBorder="1" applyAlignment="1">
      <alignment horizontal="left" vertical="center"/>
    </xf>
    <xf numFmtId="0" fontId="15" fillId="2" borderId="3" xfId="14" applyFont="1" applyFill="1" applyBorder="1" applyAlignment="1">
      <alignment horizontal="left" vertical="center" wrapText="1"/>
    </xf>
    <xf numFmtId="164" fontId="15" fillId="2" borderId="9" xfId="18" applyNumberFormat="1" applyFont="1" applyFill="1" applyBorder="1" applyAlignment="1">
      <alignment horizontal="right" vertical="center" wrapText="1"/>
    </xf>
    <xf numFmtId="164" fontId="15" fillId="3" borderId="9" xfId="14" applyNumberFormat="1" applyFont="1" applyBorder="1" applyAlignment="1">
      <alignment horizontal="right" vertical="center" wrapText="1"/>
    </xf>
    <xf numFmtId="164" fontId="14" fillId="2" borderId="9" xfId="14" applyNumberFormat="1" applyFont="1" applyFill="1" applyBorder="1" applyAlignment="1">
      <alignment horizontal="right" vertical="center" wrapText="1"/>
    </xf>
    <xf numFmtId="0" fontId="14" fillId="2" borderId="4" xfId="14" applyFont="1" applyFill="1" applyBorder="1" applyAlignment="1">
      <alignment horizontal="left" vertical="center"/>
    </xf>
    <xf numFmtId="164" fontId="15" fillId="3" borderId="9" xfId="18" applyNumberFormat="1" applyFont="1" applyFill="1" applyBorder="1" applyAlignment="1">
      <alignment horizontal="right" vertical="center" wrapText="1"/>
    </xf>
    <xf numFmtId="167" fontId="14" fillId="2" borderId="9" xfId="14" applyNumberFormat="1" applyFont="1" applyFill="1" applyBorder="1" applyAlignment="1">
      <alignment horizontal="right" vertical="center" wrapText="1"/>
    </xf>
    <xf numFmtId="0" fontId="14" fillId="3" borderId="9" xfId="14" applyFont="1" applyBorder="1" applyAlignment="1">
      <alignment horizontal="right" vertical="center" wrapText="1"/>
    </xf>
    <xf numFmtId="167" fontId="14" fillId="3" borderId="9" xfId="14" applyNumberFormat="1" applyFont="1" applyBorder="1" applyAlignment="1">
      <alignment horizontal="right" vertical="center" wrapText="1"/>
    </xf>
    <xf numFmtId="167" fontId="15" fillId="2" borderId="9" xfId="14" applyNumberFormat="1" applyFont="1" applyFill="1" applyBorder="1" applyAlignment="1">
      <alignment horizontal="right" vertical="center" wrapText="1"/>
    </xf>
    <xf numFmtId="0" fontId="15" fillId="3" borderId="9" xfId="14" applyFont="1" applyBorder="1" applyAlignment="1">
      <alignment horizontal="right" vertical="center" wrapText="1"/>
    </xf>
    <xf numFmtId="0" fontId="7" fillId="2" borderId="3" xfId="14" applyFont="1" applyFill="1" applyBorder="1" applyAlignment="1">
      <alignment horizontal="left" vertical="center" wrapText="1"/>
    </xf>
    <xf numFmtId="9" fontId="14" fillId="2" borderId="9" xfId="19" applyFont="1" applyFill="1" applyBorder="1" applyAlignment="1">
      <alignment horizontal="right" vertical="center" wrapText="1"/>
    </xf>
    <xf numFmtId="170" fontId="27" fillId="2" borderId="9" xfId="13" applyNumberFormat="1" applyFont="1" applyFill="1" applyBorder="1" applyAlignment="1">
      <alignment horizontal="right" vertical="center" wrapText="1"/>
    </xf>
    <xf numFmtId="10" fontId="27" fillId="2" borderId="9" xfId="7" applyNumberFormat="1" applyFont="1" applyFill="1" applyBorder="1" applyAlignment="1">
      <alignment horizontal="right" vertical="center" wrapText="1"/>
    </xf>
    <xf numFmtId="0" fontId="2" fillId="0" borderId="19" xfId="1" applyFill="1" applyBorder="1"/>
    <xf numFmtId="171" fontId="27" fillId="2" borderId="4" xfId="7" applyNumberFormat="1" applyFont="1" applyFill="1" applyBorder="1" applyAlignment="1">
      <alignment horizontal="right" vertical="center" wrapText="1"/>
    </xf>
    <xf numFmtId="167" fontId="27" fillId="2" borderId="4" xfId="7" applyNumberFormat="1" applyFont="1" applyFill="1" applyBorder="1" applyAlignment="1">
      <alignment horizontal="right" vertical="center" wrapText="1"/>
    </xf>
    <xf numFmtId="1" fontId="27" fillId="2" borderId="4" xfId="7" applyNumberFormat="1" applyFont="1" applyFill="1" applyBorder="1" applyAlignment="1">
      <alignment horizontal="right" vertical="center" wrapText="1"/>
    </xf>
    <xf numFmtId="0" fontId="27" fillId="2" borderId="9" xfId="7" applyFont="1" applyFill="1" applyBorder="1" applyAlignment="1">
      <alignment horizontal="right" vertical="center" wrapText="1"/>
    </xf>
    <xf numFmtId="1" fontId="27" fillId="2" borderId="9" xfId="7" applyNumberFormat="1" applyFont="1" applyFill="1" applyBorder="1" applyAlignment="1">
      <alignment horizontal="right" vertical="center" wrapText="1"/>
    </xf>
    <xf numFmtId="0" fontId="27" fillId="2" borderId="4" xfId="7" applyFont="1" applyFill="1" applyBorder="1" applyAlignment="1">
      <alignment horizontal="right" vertical="center" wrapText="1"/>
    </xf>
    <xf numFmtId="165" fontId="27" fillId="2" borderId="4" xfId="13" applyNumberFormat="1" applyFont="1" applyFill="1" applyBorder="1" applyAlignment="1">
      <alignment horizontal="right" vertical="center" wrapText="1"/>
    </xf>
    <xf numFmtId="167" fontId="27" fillId="2" borderId="4" xfId="21" applyNumberFormat="1" applyFont="1" applyFill="1" applyBorder="1" applyAlignment="1">
      <alignment horizontal="right" vertical="center" wrapText="1"/>
    </xf>
    <xf numFmtId="165" fontId="27" fillId="3" borderId="4" xfId="13" applyNumberFormat="1" applyFont="1" applyFill="1" applyBorder="1" applyAlignment="1">
      <alignment horizontal="right" vertical="center" wrapText="1"/>
    </xf>
    <xf numFmtId="167" fontId="27" fillId="3" borderId="4" xfId="21" applyNumberFormat="1" applyFont="1" applyFill="1" applyBorder="1" applyAlignment="1">
      <alignment horizontal="right" vertical="center" wrapText="1"/>
    </xf>
    <xf numFmtId="0" fontId="0" fillId="0" borderId="0" xfId="0" applyAlignment="1">
      <alignment vertical="center"/>
    </xf>
    <xf numFmtId="0" fontId="49" fillId="15" borderId="9" xfId="0" applyFont="1" applyFill="1" applyBorder="1" applyAlignment="1">
      <alignment horizontal="left" vertical="center" wrapText="1"/>
    </xf>
    <xf numFmtId="0" fontId="8" fillId="0" borderId="0" xfId="0" applyFont="1" applyAlignment="1">
      <alignment vertical="center"/>
    </xf>
    <xf numFmtId="0" fontId="46" fillId="0" borderId="0" xfId="0" applyFont="1" applyAlignment="1">
      <alignment vertical="center"/>
    </xf>
    <xf numFmtId="0" fontId="0" fillId="0" borderId="0" xfId="0" applyAlignment="1">
      <alignment vertical="top" wrapText="1"/>
    </xf>
    <xf numFmtId="0" fontId="0" fillId="0" borderId="0" xfId="0" applyAlignment="1">
      <alignment vertical="top"/>
    </xf>
    <xf numFmtId="0" fontId="49" fillId="15" borderId="9" xfId="0" applyFont="1" applyFill="1" applyBorder="1" applyAlignment="1">
      <alignment horizontal="left" vertical="top" wrapText="1"/>
    </xf>
    <xf numFmtId="14" fontId="15" fillId="2" borderId="0" xfId="0" applyNumberFormat="1" applyFont="1" applyFill="1" applyAlignment="1">
      <alignment horizontal="left" wrapText="1"/>
    </xf>
    <xf numFmtId="0" fontId="27" fillId="2" borderId="4" xfId="15" applyFont="1" applyFill="1" applyBorder="1" applyAlignment="1">
      <alignment horizontal="left" vertical="center" wrapText="1"/>
    </xf>
    <xf numFmtId="0" fontId="27" fillId="2" borderId="9" xfId="15" applyFont="1" applyFill="1" applyBorder="1" applyAlignment="1">
      <alignment horizontal="center" vertical="center" wrapText="1"/>
    </xf>
    <xf numFmtId="0" fontId="15" fillId="2" borderId="10" xfId="0" applyFont="1" applyFill="1" applyBorder="1" applyAlignment="1">
      <alignment horizontal="left" wrapText="1"/>
    </xf>
    <xf numFmtId="0" fontId="15" fillId="2" borderId="0" xfId="0" applyFont="1" applyFill="1" applyAlignment="1">
      <alignment horizontal="left" vertical="center" wrapText="1"/>
    </xf>
    <xf numFmtId="0" fontId="14" fillId="2" borderId="3"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3"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12" xfId="0" applyFont="1" applyFill="1" applyBorder="1" applyAlignment="1">
      <alignment horizontal="center" vertical="center" wrapText="1"/>
    </xf>
    <xf numFmtId="0" fontId="14" fillId="2" borderId="2" xfId="0" applyFont="1" applyFill="1" applyBorder="1" applyAlignment="1">
      <alignment horizontal="left" vertical="center" wrapText="1"/>
    </xf>
    <xf numFmtId="0" fontId="15" fillId="2" borderId="7" xfId="0" applyFont="1" applyFill="1" applyBorder="1" applyAlignment="1">
      <alignment horizontal="left" wrapText="1"/>
    </xf>
    <xf numFmtId="0" fontId="15" fillId="2" borderId="0" xfId="0" applyFont="1" applyFill="1" applyAlignment="1">
      <alignment horizontal="left" wrapText="1"/>
    </xf>
    <xf numFmtId="0" fontId="15" fillId="2" borderId="1" xfId="0" applyFont="1" applyFill="1" applyBorder="1" applyAlignment="1">
      <alignment horizontal="left" wrapText="1"/>
    </xf>
    <xf numFmtId="0" fontId="14" fillId="2" borderId="6" xfId="0" applyFont="1" applyFill="1" applyBorder="1" applyAlignment="1">
      <alignment horizontal="left" wrapText="1"/>
    </xf>
    <xf numFmtId="0" fontId="14" fillId="2" borderId="1" xfId="0" applyFont="1" applyFill="1" applyBorder="1" applyAlignment="1">
      <alignment horizontal="left" wrapText="1"/>
    </xf>
    <xf numFmtId="0" fontId="15" fillId="2" borderId="14"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20" fillId="0" borderId="0" xfId="0" applyFont="1" applyAlignment="1">
      <alignment horizontal="right"/>
    </xf>
    <xf numFmtId="0" fontId="14" fillId="3" borderId="9" xfId="4" applyFont="1" applyBorder="1" applyAlignment="1">
      <alignment vertical="center"/>
    </xf>
    <xf numFmtId="3" fontId="14" fillId="0" borderId="9" xfId="0" applyNumberFormat="1" applyFont="1" applyBorder="1" applyAlignment="1">
      <alignment horizontal="left"/>
    </xf>
    <xf numFmtId="3" fontId="14" fillId="0" borderId="9" xfId="0" applyNumberFormat="1" applyFont="1" applyBorder="1" applyAlignment="1">
      <alignment horizontal="left" indent="1"/>
    </xf>
    <xf numFmtId="3" fontId="14" fillId="0" borderId="9" xfId="0" applyNumberFormat="1" applyFont="1" applyBorder="1" applyAlignment="1">
      <alignment horizontal="left" indent="2"/>
    </xf>
    <xf numFmtId="0" fontId="14" fillId="3" borderId="0" xfId="4" applyFont="1" applyBorder="1"/>
    <xf numFmtId="0" fontId="43" fillId="3" borderId="15" xfId="4" applyFont="1" applyBorder="1" applyAlignment="1">
      <alignment wrapText="1"/>
    </xf>
    <xf numFmtId="0" fontId="43" fillId="3" borderId="1" xfId="4" applyFont="1" applyBorder="1" applyAlignment="1">
      <alignment wrapText="1"/>
    </xf>
    <xf numFmtId="0" fontId="43" fillId="3" borderId="11" xfId="4" applyFont="1" applyBorder="1" applyAlignment="1">
      <alignment wrapText="1"/>
    </xf>
    <xf numFmtId="3" fontId="14" fillId="0" borderId="9" xfId="0" applyNumberFormat="1" applyFont="1" applyBorder="1" applyAlignment="1">
      <alignment horizontal="left" indent="3"/>
    </xf>
    <xf numFmtId="3" fontId="14" fillId="0" borderId="9" xfId="0" applyNumberFormat="1" applyFont="1" applyBorder="1" applyAlignment="1">
      <alignment horizontal="left" indent="4"/>
    </xf>
    <xf numFmtId="0" fontId="10" fillId="2" borderId="0" xfId="7" applyFont="1" applyFill="1" applyBorder="1" applyAlignment="1">
      <alignment vertical="center" wrapText="1"/>
    </xf>
    <xf numFmtId="0" fontId="11" fillId="3" borderId="0" xfId="4" applyFont="1" applyBorder="1"/>
    <xf numFmtId="169" fontId="25" fillId="3" borderId="0" xfId="15" applyNumberFormat="1" applyFont="1" applyAlignment="1">
      <alignment horizontal="left"/>
    </xf>
    <xf numFmtId="0" fontId="15" fillId="2" borderId="1" xfId="14" applyFont="1" applyFill="1" applyBorder="1" applyAlignment="1">
      <alignment horizontal="left" wrapText="1"/>
    </xf>
    <xf numFmtId="0" fontId="15" fillId="2" borderId="11" xfId="14" applyFont="1" applyFill="1" applyBorder="1" applyAlignment="1">
      <alignment horizontal="left" wrapText="1"/>
    </xf>
    <xf numFmtId="0" fontId="27" fillId="3" borderId="0" xfId="15" applyFont="1"/>
    <xf numFmtId="168" fontId="27" fillId="3" borderId="0" xfId="15" applyNumberFormat="1" applyFont="1"/>
    <xf numFmtId="0" fontId="14" fillId="3" borderId="0" xfId="14" applyFont="1"/>
    <xf numFmtId="0" fontId="17" fillId="3" borderId="0" xfId="14" applyFont="1" applyAlignment="1">
      <alignment horizontal="right"/>
    </xf>
    <xf numFmtId="0" fontId="15" fillId="3" borderId="0" xfId="14" applyFont="1"/>
    <xf numFmtId="0" fontId="51" fillId="3" borderId="0" xfId="14" applyFont="1"/>
    <xf numFmtId="0" fontId="1" fillId="3" borderId="0" xfId="4" applyFont="1"/>
    <xf numFmtId="0" fontId="52" fillId="3" borderId="0" xfId="4" applyFont="1" applyAlignment="1">
      <alignment vertical="center"/>
    </xf>
    <xf numFmtId="0" fontId="17" fillId="0" borderId="0" xfId="0" applyFont="1" applyAlignment="1">
      <alignment horizontal="right"/>
    </xf>
    <xf numFmtId="0" fontId="53" fillId="10" borderId="9" xfId="4" applyFont="1" applyFill="1" applyBorder="1" applyAlignment="1">
      <alignment horizontal="center" vertical="center" wrapText="1"/>
    </xf>
    <xf numFmtId="0" fontId="52" fillId="10" borderId="9" xfId="4" applyFont="1" applyFill="1" applyBorder="1" applyAlignment="1">
      <alignment horizontal="center" vertical="center" wrapText="1"/>
    </xf>
    <xf numFmtId="0" fontId="7" fillId="11" borderId="9" xfId="20" applyFont="1" applyFill="1" applyBorder="1" applyAlignment="1">
      <alignment horizontal="left" vertical="center" wrapText="1"/>
    </xf>
    <xf numFmtId="0" fontId="53" fillId="3" borderId="0" xfId="4" applyFont="1"/>
    <xf numFmtId="0" fontId="14" fillId="0" borderId="0" xfId="0" applyFont="1"/>
    <xf numFmtId="0" fontId="1" fillId="3" borderId="9" xfId="4" quotePrefix="1" applyFont="1" applyBorder="1" applyAlignment="1">
      <alignment horizontal="center" vertical="center"/>
    </xf>
    <xf numFmtId="0" fontId="7" fillId="3" borderId="9" xfId="20" applyFont="1" applyBorder="1" applyAlignment="1">
      <alignment horizontal="left" vertical="center" wrapText="1" indent="1"/>
    </xf>
    <xf numFmtId="0" fontId="1" fillId="3" borderId="0" xfId="22" applyFont="1"/>
    <xf numFmtId="0" fontId="1" fillId="3" borderId="1" xfId="4" applyFont="1" applyBorder="1"/>
    <xf numFmtId="0" fontId="1" fillId="3" borderId="11" xfId="4" applyFont="1" applyBorder="1"/>
    <xf numFmtId="0" fontId="53" fillId="3" borderId="9" xfId="4" applyFont="1" applyBorder="1" applyAlignment="1">
      <alignment horizontal="center" vertical="center"/>
    </xf>
    <xf numFmtId="0" fontId="55" fillId="10" borderId="9" xfId="22" applyFont="1" applyFill="1" applyBorder="1" applyAlignment="1">
      <alignment horizontal="center" vertical="center" wrapText="1"/>
    </xf>
    <xf numFmtId="0" fontId="7" fillId="3" borderId="9" xfId="4" applyFont="1" applyBorder="1" applyAlignment="1">
      <alignment vertical="center" wrapText="1"/>
    </xf>
    <xf numFmtId="170" fontId="7" fillId="3" borderId="9" xfId="13" applyNumberFormat="1" applyFont="1" applyBorder="1" applyAlignment="1">
      <alignment vertical="center" wrapText="1"/>
    </xf>
    <xf numFmtId="0" fontId="51" fillId="3" borderId="0" xfId="22" applyFont="1"/>
    <xf numFmtId="0" fontId="56" fillId="3" borderId="0" xfId="22" applyFont="1"/>
    <xf numFmtId="0" fontId="1" fillId="3" borderId="0" xfId="22" applyFont="1" applyAlignment="1">
      <alignment vertical="center"/>
    </xf>
    <xf numFmtId="0" fontId="53" fillId="3" borderId="0" xfId="4" applyFont="1" applyAlignment="1">
      <alignment wrapText="1"/>
    </xf>
    <xf numFmtId="0" fontId="7" fillId="3" borderId="0" xfId="22" applyFont="1" applyAlignment="1">
      <alignment horizontal="center"/>
    </xf>
    <xf numFmtId="0" fontId="7" fillId="3" borderId="0" xfId="22" applyFont="1"/>
    <xf numFmtId="0" fontId="7" fillId="3" borderId="0" xfId="22" applyFont="1" applyAlignment="1">
      <alignment vertical="center"/>
    </xf>
    <xf numFmtId="0" fontId="52" fillId="3" borderId="0" xfId="4" applyFont="1"/>
    <xf numFmtId="0" fontId="7" fillId="3" borderId="0" xfId="4" applyFont="1" applyAlignment="1">
      <alignment horizontal="center"/>
    </xf>
    <xf numFmtId="0" fontId="7" fillId="3" borderId="0" xfId="4" applyFont="1"/>
    <xf numFmtId="0" fontId="7" fillId="3" borderId="1" xfId="4" applyFont="1" applyBorder="1"/>
    <xf numFmtId="0" fontId="7" fillId="3" borderId="11" xfId="4" applyFont="1" applyBorder="1"/>
    <xf numFmtId="43" fontId="7" fillId="3" borderId="9" xfId="13" applyFont="1" applyBorder="1"/>
    <xf numFmtId="0" fontId="56" fillId="3" borderId="9" xfId="22" applyFont="1" applyBorder="1" applyAlignment="1">
      <alignment horizontal="center" vertical="center"/>
    </xf>
    <xf numFmtId="0" fontId="7" fillId="3" borderId="9" xfId="22" applyFont="1" applyBorder="1" applyAlignment="1">
      <alignment vertical="center" wrapText="1"/>
    </xf>
    <xf numFmtId="171" fontId="7" fillId="3" borderId="9" xfId="13" quotePrefix="1" applyNumberFormat="1" applyFont="1" applyBorder="1" applyAlignment="1">
      <alignment vertical="center"/>
    </xf>
    <xf numFmtId="171" fontId="7" fillId="3" borderId="9" xfId="13" applyNumberFormat="1" applyFont="1" applyBorder="1"/>
    <xf numFmtId="0" fontId="56" fillId="10" borderId="9" xfId="22" applyFont="1" applyFill="1" applyBorder="1" applyAlignment="1">
      <alignment horizontal="center" vertical="center" wrapText="1"/>
    </xf>
    <xf numFmtId="0" fontId="7" fillId="10" borderId="9" xfId="22" applyFont="1" applyFill="1" applyBorder="1" applyAlignment="1">
      <alignment vertical="center" wrapText="1"/>
    </xf>
    <xf numFmtId="0" fontId="56" fillId="3" borderId="9" xfId="22" applyFont="1" applyBorder="1" applyAlignment="1">
      <alignment horizontal="center"/>
    </xf>
    <xf numFmtId="0" fontId="52" fillId="3" borderId="9" xfId="22" applyFont="1" applyBorder="1" applyAlignment="1">
      <alignment horizontal="justify" vertical="top"/>
    </xf>
    <xf numFmtId="171" fontId="7" fillId="3" borderId="9" xfId="13" quotePrefix="1" applyNumberFormat="1" applyFont="1" applyBorder="1" applyAlignment="1">
      <alignment vertical="center" wrapText="1"/>
    </xf>
    <xf numFmtId="0" fontId="56" fillId="3" borderId="9" xfId="22" applyFont="1" applyBorder="1" applyAlignment="1">
      <alignment horizontal="center" vertical="center" wrapText="1"/>
    </xf>
    <xf numFmtId="0" fontId="7" fillId="3" borderId="9" xfId="22" applyFont="1" applyBorder="1" applyAlignment="1">
      <alignment horizontal="justify" vertical="top"/>
    </xf>
    <xf numFmtId="0" fontId="7" fillId="3" borderId="9" xfId="22" quotePrefix="1" applyFont="1" applyBorder="1" applyAlignment="1">
      <alignment vertical="center" wrapText="1"/>
    </xf>
    <xf numFmtId="0" fontId="56" fillId="3" borderId="9" xfId="4" applyFont="1" applyBorder="1" applyAlignment="1">
      <alignment horizontal="center" vertical="center" wrapText="1"/>
    </xf>
    <xf numFmtId="0" fontId="7" fillId="3" borderId="9" xfId="22" applyFont="1" applyBorder="1" applyAlignment="1">
      <alignment horizontal="left" vertical="center" wrapText="1" indent="1"/>
    </xf>
    <xf numFmtId="0" fontId="56" fillId="3" borderId="9" xfId="22" applyFont="1" applyBorder="1" applyAlignment="1">
      <alignment horizontal="justify" vertical="center"/>
    </xf>
    <xf numFmtId="0" fontId="7" fillId="3" borderId="9" xfId="4" applyFont="1" applyBorder="1" applyAlignment="1">
      <alignment horizontal="justify" vertical="top" wrapText="1"/>
    </xf>
    <xf numFmtId="0" fontId="7" fillId="3" borderId="9" xfId="22" applyFont="1" applyBorder="1" applyAlignment="1">
      <alignment horizontal="justify" vertical="top" wrapText="1"/>
    </xf>
    <xf numFmtId="0" fontId="7" fillId="3" borderId="9" xfId="4" applyFont="1" applyBorder="1" applyAlignment="1">
      <alignment horizontal="justify" vertical="top"/>
    </xf>
    <xf numFmtId="0" fontId="52" fillId="3" borderId="9" xfId="22" applyFont="1" applyBorder="1"/>
    <xf numFmtId="0" fontId="7" fillId="3" borderId="9" xfId="22" applyFont="1" applyBorder="1"/>
    <xf numFmtId="10" fontId="7" fillId="3" borderId="9" xfId="21" quotePrefix="1" applyNumberFormat="1" applyFont="1" applyBorder="1" applyAlignment="1">
      <alignment vertical="center" wrapText="1"/>
    </xf>
    <xf numFmtId="10" fontId="7" fillId="3" borderId="9" xfId="21" applyNumberFormat="1" applyFont="1" applyBorder="1"/>
    <xf numFmtId="10" fontId="7" fillId="3" borderId="9" xfId="21" quotePrefix="1" applyNumberFormat="1" applyFont="1" applyFill="1" applyBorder="1" applyAlignment="1">
      <alignment vertical="center" wrapText="1"/>
    </xf>
    <xf numFmtId="10" fontId="7" fillId="3" borderId="9" xfId="21" applyNumberFormat="1" applyFont="1" applyFill="1" applyBorder="1"/>
    <xf numFmtId="10" fontId="7" fillId="3" borderId="9" xfId="21" quotePrefix="1" applyNumberFormat="1" applyFont="1" applyBorder="1" applyAlignment="1">
      <alignment vertical="center"/>
    </xf>
    <xf numFmtId="43" fontId="7" fillId="3" borderId="9" xfId="13" quotePrefix="1" applyFont="1" applyBorder="1" applyAlignment="1">
      <alignment vertical="center" wrapText="1"/>
    </xf>
    <xf numFmtId="171" fontId="7" fillId="3" borderId="9" xfId="13" quotePrefix="1" applyNumberFormat="1" applyFont="1" applyBorder="1" applyAlignment="1"/>
    <xf numFmtId="171" fontId="7" fillId="3" borderId="9" xfId="13" quotePrefix="1" applyNumberFormat="1" applyFont="1" applyBorder="1" applyAlignment="1">
      <alignment wrapText="1"/>
    </xf>
    <xf numFmtId="167" fontId="7" fillId="3" borderId="9" xfId="21" quotePrefix="1" applyNumberFormat="1" applyFont="1" applyBorder="1" applyAlignment="1">
      <alignment wrapText="1"/>
    </xf>
    <xf numFmtId="167" fontId="7" fillId="3" borderId="9" xfId="21" quotePrefix="1" applyNumberFormat="1" applyFont="1" applyBorder="1" applyAlignment="1"/>
    <xf numFmtId="43" fontId="7" fillId="3" borderId="0" xfId="13" applyFont="1" applyAlignment="1">
      <alignment vertical="center"/>
    </xf>
    <xf numFmtId="43" fontId="7" fillId="3" borderId="0" xfId="13" applyFont="1"/>
    <xf numFmtId="0" fontId="52" fillId="12" borderId="3" xfId="22" applyFont="1" applyFill="1" applyBorder="1" applyAlignment="1">
      <alignment horizontal="centerContinuous" vertical="center"/>
    </xf>
    <xf numFmtId="0" fontId="52" fillId="12" borderId="2" xfId="22" applyFont="1" applyFill="1" applyBorder="1" applyAlignment="1">
      <alignment horizontal="centerContinuous" vertical="center"/>
    </xf>
    <xf numFmtId="43" fontId="52" fillId="12" borderId="4" xfId="13" applyFont="1" applyFill="1" applyBorder="1" applyAlignment="1">
      <alignment horizontal="centerContinuous" vertical="center"/>
    </xf>
    <xf numFmtId="0" fontId="56" fillId="0" borderId="9" xfId="22" applyFont="1" applyFill="1" applyBorder="1" applyAlignment="1">
      <alignment horizontal="center" vertical="center"/>
    </xf>
    <xf numFmtId="0" fontId="52" fillId="0" borderId="9" xfId="22" applyFont="1" applyFill="1" applyBorder="1" applyAlignment="1">
      <alignment horizontal="justify" vertical="center"/>
    </xf>
    <xf numFmtId="171" fontId="7" fillId="0" borderId="9" xfId="13" quotePrefix="1" applyNumberFormat="1" applyFont="1" applyFill="1" applyBorder="1" applyAlignment="1">
      <alignment vertical="center" wrapText="1"/>
    </xf>
    <xf numFmtId="0" fontId="52" fillId="0" borderId="9" xfId="22" applyFont="1" applyFill="1" applyBorder="1" applyAlignment="1">
      <alignment horizontal="justify" vertical="top"/>
    </xf>
    <xf numFmtId="0" fontId="56" fillId="0" borderId="9" xfId="22" applyFont="1" applyFill="1" applyBorder="1" applyAlignment="1">
      <alignment horizontal="justify" vertical="center"/>
    </xf>
    <xf numFmtId="0" fontId="7" fillId="0" borderId="9" xfId="22" applyFont="1" applyFill="1" applyBorder="1" applyAlignment="1">
      <alignment horizontal="justify" vertical="top"/>
    </xf>
    <xf numFmtId="0" fontId="52" fillId="0" borderId="9" xfId="4" applyFont="1" applyFill="1" applyBorder="1" applyAlignment="1">
      <alignment horizontal="justify" vertical="top"/>
    </xf>
    <xf numFmtId="0" fontId="53" fillId="3" borderId="9" xfId="4" applyFont="1" applyBorder="1" applyAlignment="1">
      <alignment horizontal="center" vertical="center" wrapText="1"/>
    </xf>
    <xf numFmtId="49" fontId="7" fillId="3" borderId="0" xfId="4" applyNumberFormat="1" applyFont="1"/>
    <xf numFmtId="49" fontId="7" fillId="3" borderId="0" xfId="4" applyNumberFormat="1" applyFont="1" applyAlignment="1">
      <alignment vertical="center"/>
    </xf>
    <xf numFmtId="49" fontId="7" fillId="13" borderId="0" xfId="4" applyNumberFormat="1" applyFont="1" applyFill="1" applyBorder="1" applyAlignment="1">
      <alignment vertical="center" wrapText="1"/>
    </xf>
    <xf numFmtId="49" fontId="7" fillId="13" borderId="15" xfId="4" applyNumberFormat="1" applyFont="1" applyFill="1" applyBorder="1" applyAlignment="1">
      <alignment vertical="center" wrapText="1"/>
    </xf>
    <xf numFmtId="49" fontId="7" fillId="13" borderId="1" xfId="4" applyNumberFormat="1" applyFont="1" applyFill="1" applyBorder="1" applyAlignment="1">
      <alignment vertical="center" wrapText="1"/>
    </xf>
    <xf numFmtId="49" fontId="7" fillId="13" borderId="11" xfId="4" applyNumberFormat="1" applyFont="1" applyFill="1" applyBorder="1" applyAlignment="1">
      <alignment vertical="center" wrapText="1"/>
    </xf>
    <xf numFmtId="49" fontId="52" fillId="13" borderId="14" xfId="4" applyNumberFormat="1" applyFont="1" applyFill="1" applyBorder="1" applyAlignment="1">
      <alignment horizontal="center" vertical="center" wrapText="1"/>
    </xf>
    <xf numFmtId="49" fontId="52" fillId="13" borderId="9" xfId="4" applyNumberFormat="1" applyFont="1" applyFill="1" applyBorder="1" applyAlignment="1">
      <alignment horizontal="center" vertical="center" wrapText="1"/>
    </xf>
    <xf numFmtId="171" fontId="7" fillId="13" borderId="9" xfId="13" applyNumberFormat="1" applyFont="1" applyFill="1" applyBorder="1" applyAlignment="1">
      <alignment vertical="center" wrapText="1"/>
    </xf>
    <xf numFmtId="49" fontId="7" fillId="13" borderId="9" xfId="4" applyNumberFormat="1" applyFont="1" applyFill="1" applyBorder="1" applyAlignment="1">
      <alignment horizontal="center" vertical="center" wrapText="1"/>
    </xf>
    <xf numFmtId="49" fontId="7" fillId="13" borderId="9" xfId="4" applyNumberFormat="1" applyFont="1" applyFill="1" applyBorder="1" applyAlignment="1">
      <alignment vertical="center" wrapText="1"/>
    </xf>
    <xf numFmtId="49" fontId="57" fillId="13" borderId="9" xfId="4" applyNumberFormat="1" applyFont="1" applyFill="1" applyBorder="1" applyAlignment="1">
      <alignment horizontal="center" vertical="center" wrapText="1"/>
    </xf>
    <xf numFmtId="49" fontId="57" fillId="13" borderId="9" xfId="4" applyNumberFormat="1" applyFont="1" applyFill="1" applyBorder="1" applyAlignment="1">
      <alignment horizontal="left" vertical="center" wrapText="1" indent="1"/>
    </xf>
    <xf numFmtId="49" fontId="57" fillId="13" borderId="9" xfId="4" applyNumberFormat="1" applyFont="1" applyFill="1" applyBorder="1" applyAlignment="1">
      <alignment horizontal="left" vertical="center" wrapText="1" indent="3"/>
    </xf>
    <xf numFmtId="49" fontId="58" fillId="13" borderId="9" xfId="4" applyNumberFormat="1" applyFont="1" applyFill="1" applyBorder="1" applyAlignment="1">
      <alignment horizontal="center" vertical="center" wrapText="1"/>
    </xf>
    <xf numFmtId="49" fontId="58" fillId="13" borderId="9" xfId="4" applyNumberFormat="1" applyFont="1" applyFill="1" applyBorder="1" applyAlignment="1">
      <alignment vertical="center" wrapText="1"/>
    </xf>
    <xf numFmtId="171" fontId="7" fillId="13" borderId="9" xfId="13" quotePrefix="1" applyNumberFormat="1" applyFont="1" applyFill="1" applyBorder="1" applyAlignment="1">
      <alignment vertical="center" wrapText="1"/>
    </xf>
    <xf numFmtId="49" fontId="7" fillId="13" borderId="0" xfId="4" applyNumberFormat="1" applyFont="1" applyFill="1" applyAlignment="1">
      <alignment vertical="center" wrapText="1"/>
    </xf>
    <xf numFmtId="49" fontId="7" fillId="13" borderId="0" xfId="4" applyNumberFormat="1" applyFont="1" applyFill="1"/>
    <xf numFmtId="0" fontId="59" fillId="3" borderId="0" xfId="4" applyFont="1" applyAlignment="1">
      <alignment vertical="center"/>
    </xf>
    <xf numFmtId="0" fontId="7" fillId="3" borderId="9" xfId="4" applyFont="1" applyBorder="1" applyAlignment="1">
      <alignment horizontal="center" vertical="center"/>
    </xf>
    <xf numFmtId="0" fontId="7" fillId="3" borderId="9" xfId="4" applyFont="1" applyBorder="1" applyAlignment="1">
      <alignment wrapText="1"/>
    </xf>
    <xf numFmtId="0" fontId="58" fillId="3" borderId="9" xfId="4" applyFont="1" applyBorder="1" applyAlignment="1">
      <alignment horizontal="center" vertical="center"/>
    </xf>
    <xf numFmtId="0" fontId="58" fillId="3" borderId="9" xfId="4" applyFont="1" applyBorder="1" applyAlignment="1">
      <alignment wrapText="1"/>
    </xf>
    <xf numFmtId="0" fontId="55" fillId="3" borderId="0" xfId="4" applyFont="1"/>
    <xf numFmtId="0" fontId="55" fillId="3" borderId="0" xfId="4" applyFont="1" applyAlignment="1">
      <alignment vertical="center"/>
    </xf>
    <xf numFmtId="0" fontId="54" fillId="3" borderId="9" xfId="4" applyFont="1" applyBorder="1" applyAlignment="1">
      <alignment horizontal="center" vertical="center" wrapText="1"/>
    </xf>
    <xf numFmtId="49" fontId="54" fillId="3" borderId="9" xfId="4" applyNumberFormat="1" applyFont="1" applyBorder="1" applyAlignment="1">
      <alignment horizontal="center" vertical="center" wrapText="1"/>
    </xf>
    <xf numFmtId="0" fontId="54" fillId="3" borderId="9" xfId="4" applyFont="1" applyBorder="1" applyAlignment="1">
      <alignment vertical="center" wrapText="1"/>
    </xf>
    <xf numFmtId="171" fontId="55" fillId="3" borderId="14" xfId="13" applyNumberFormat="1" applyFont="1" applyBorder="1" applyAlignment="1">
      <alignment horizontal="right" vertical="center" wrapText="1"/>
    </xf>
    <xf numFmtId="49" fontId="55" fillId="3" borderId="9" xfId="4" applyNumberFormat="1" applyFont="1" applyBorder="1" applyAlignment="1">
      <alignment horizontal="center" vertical="center" wrapText="1"/>
    </xf>
    <xf numFmtId="0" fontId="55" fillId="3" borderId="9" xfId="4" applyFont="1" applyBorder="1" applyAlignment="1">
      <alignment vertical="center" wrapText="1"/>
    </xf>
    <xf numFmtId="171" fontId="55" fillId="3" borderId="9" xfId="13" applyNumberFormat="1" applyFont="1" applyBorder="1" applyAlignment="1">
      <alignment horizontal="right" vertical="center" wrapText="1"/>
    </xf>
    <xf numFmtId="0" fontId="55" fillId="3" borderId="9" xfId="4" applyFont="1" applyBorder="1" applyAlignment="1">
      <alignment horizontal="left" vertical="center" wrapText="1" indent="1"/>
    </xf>
    <xf numFmtId="0" fontId="1" fillId="3" borderId="0" xfId="4" applyFont="1" applyBorder="1"/>
    <xf numFmtId="0" fontId="7" fillId="13" borderId="0" xfId="4" applyFont="1" applyFill="1" applyBorder="1"/>
    <xf numFmtId="0" fontId="52" fillId="13" borderId="0" xfId="4" applyFont="1" applyFill="1" applyBorder="1" applyAlignment="1">
      <alignment vertical="center"/>
    </xf>
    <xf numFmtId="0" fontId="52" fillId="13" borderId="0" xfId="4" applyFont="1" applyFill="1" applyBorder="1" applyAlignment="1">
      <alignment horizontal="center" vertical="center"/>
    </xf>
    <xf numFmtId="0" fontId="52" fillId="13" borderId="9" xfId="4" applyFont="1" applyFill="1" applyBorder="1" applyAlignment="1">
      <alignment horizontal="center" vertical="center" wrapText="1"/>
    </xf>
    <xf numFmtId="0" fontId="52" fillId="13" borderId="3" xfId="4" applyFont="1" applyFill="1" applyBorder="1" applyAlignment="1">
      <alignment horizontal="center" vertical="center" wrapText="1"/>
    </xf>
    <xf numFmtId="0" fontId="7" fillId="13" borderId="9" xfId="4" applyFont="1" applyFill="1" applyBorder="1" applyAlignment="1">
      <alignment vertical="center" wrapText="1"/>
    </xf>
    <xf numFmtId="171" fontId="7" fillId="13" borderId="9" xfId="4" applyNumberFormat="1" applyFont="1" applyFill="1" applyBorder="1" applyAlignment="1">
      <alignment vertical="center" wrapText="1"/>
    </xf>
    <xf numFmtId="0" fontId="57" fillId="13" borderId="9" xfId="4" applyFont="1" applyFill="1" applyBorder="1" applyAlignment="1">
      <alignment vertical="center" wrapText="1"/>
    </xf>
    <xf numFmtId="49" fontId="1" fillId="13" borderId="9" xfId="4" applyNumberFormat="1" applyFont="1" applyFill="1" applyBorder="1" applyAlignment="1">
      <alignment horizontal="center" vertical="center" wrapText="1"/>
    </xf>
    <xf numFmtId="0" fontId="55" fillId="13" borderId="9" xfId="4" applyFont="1" applyFill="1" applyBorder="1" applyAlignment="1">
      <alignment vertical="center" wrapText="1"/>
    </xf>
    <xf numFmtId="171" fontId="55" fillId="13" borderId="9" xfId="4" applyNumberFormat="1" applyFont="1" applyFill="1" applyBorder="1" applyAlignment="1">
      <alignment vertical="center" wrapText="1"/>
    </xf>
    <xf numFmtId="0" fontId="54" fillId="13" borderId="9" xfId="4" applyFont="1" applyFill="1" applyBorder="1" applyAlignment="1">
      <alignment horizontal="center" vertical="center"/>
    </xf>
    <xf numFmtId="0" fontId="54" fillId="13" borderId="9" xfId="4" applyFont="1" applyFill="1" applyBorder="1" applyAlignment="1">
      <alignment vertical="center" wrapText="1"/>
    </xf>
    <xf numFmtId="49" fontId="52" fillId="3" borderId="0" xfId="4" applyNumberFormat="1" applyFont="1" applyAlignment="1">
      <alignment vertical="center"/>
    </xf>
    <xf numFmtId="49" fontId="7" fillId="3" borderId="0" xfId="4" applyNumberFormat="1" applyFont="1" applyAlignment="1">
      <alignment vertical="center" wrapText="1"/>
    </xf>
    <xf numFmtId="49" fontId="7" fillId="3" borderId="0" xfId="4" applyNumberFormat="1" applyFont="1" applyAlignment="1">
      <alignment horizontal="center" vertical="center"/>
    </xf>
    <xf numFmtId="0" fontId="1" fillId="3" borderId="15" xfId="4" applyFont="1" applyBorder="1" applyAlignment="1">
      <alignment horizontal="left" wrapText="1"/>
    </xf>
    <xf numFmtId="49" fontId="7" fillId="3" borderId="15" xfId="4" applyNumberFormat="1" applyFont="1" applyBorder="1"/>
    <xf numFmtId="49" fontId="7" fillId="3" borderId="11" xfId="4" applyNumberFormat="1" applyFont="1" applyBorder="1" applyAlignment="1">
      <alignment horizontal="left"/>
    </xf>
    <xf numFmtId="49" fontId="52" fillId="3" borderId="14" xfId="4" applyNumberFormat="1" applyFont="1" applyBorder="1" applyAlignment="1">
      <alignment horizontal="center" vertical="center"/>
    </xf>
    <xf numFmtId="49" fontId="52" fillId="3" borderId="9" xfId="4" applyNumberFormat="1" applyFont="1" applyBorder="1" applyAlignment="1">
      <alignment horizontal="center" vertical="center" wrapText="1"/>
    </xf>
    <xf numFmtId="49" fontId="58" fillId="3" borderId="9" xfId="4" applyNumberFormat="1" applyFont="1" applyBorder="1" applyAlignment="1">
      <alignment vertical="center"/>
    </xf>
    <xf numFmtId="171" fontId="52" fillId="3" borderId="9" xfId="13" quotePrefix="1" applyNumberFormat="1" applyFont="1" applyBorder="1" applyAlignment="1">
      <alignment vertical="center" wrapText="1"/>
    </xf>
    <xf numFmtId="171" fontId="52" fillId="3" borderId="9" xfId="13" applyNumberFormat="1" applyFont="1" applyBorder="1" applyAlignment="1">
      <alignment vertical="center" wrapText="1"/>
    </xf>
    <xf numFmtId="171" fontId="7" fillId="3" borderId="9" xfId="13" applyNumberFormat="1" applyFont="1" applyBorder="1" applyAlignment="1">
      <alignment vertical="center" wrapText="1"/>
    </xf>
    <xf numFmtId="49" fontId="57" fillId="3" borderId="9" xfId="4" applyNumberFormat="1" applyFont="1" applyBorder="1" applyAlignment="1">
      <alignment vertical="center"/>
    </xf>
    <xf numFmtId="49" fontId="53" fillId="3" borderId="9" xfId="4" applyNumberFormat="1" applyFont="1" applyBorder="1" applyAlignment="1">
      <alignment vertical="center" wrapText="1"/>
    </xf>
    <xf numFmtId="171" fontId="52" fillId="3" borderId="9" xfId="13" quotePrefix="1" applyNumberFormat="1" applyFont="1" applyBorder="1" applyAlignment="1">
      <alignment horizontal="right" vertical="center" wrapText="1"/>
    </xf>
    <xf numFmtId="171" fontId="52" fillId="3" borderId="9" xfId="13" applyNumberFormat="1" applyFont="1" applyBorder="1" applyAlignment="1">
      <alignment horizontal="right" vertical="center" wrapText="1"/>
    </xf>
    <xf numFmtId="0" fontId="1" fillId="3" borderId="0" xfId="4" applyFont="1" applyBorder="1" applyAlignment="1">
      <alignment wrapText="1"/>
    </xf>
    <xf numFmtId="0" fontId="1" fillId="3" borderId="15" xfId="4" applyFont="1" applyBorder="1" applyAlignment="1">
      <alignment wrapText="1"/>
    </xf>
    <xf numFmtId="49" fontId="7" fillId="3" borderId="0" xfId="4" applyNumberFormat="1" applyFont="1" applyBorder="1"/>
    <xf numFmtId="49" fontId="7" fillId="3" borderId="1" xfId="4" applyNumberFormat="1" applyFont="1" applyBorder="1"/>
    <xf numFmtId="49" fontId="7" fillId="3" borderId="11" xfId="4" applyNumberFormat="1" applyFont="1" applyBorder="1"/>
    <xf numFmtId="49" fontId="1" fillId="3" borderId="9" xfId="4" applyNumberFormat="1" applyFont="1" applyBorder="1" applyAlignment="1">
      <alignment horizontal="center" vertical="center" wrapText="1"/>
    </xf>
    <xf numFmtId="49" fontId="7" fillId="3" borderId="9" xfId="4" applyNumberFormat="1" applyFont="1" applyBorder="1" applyAlignment="1">
      <alignment vertical="center" wrapText="1"/>
    </xf>
    <xf numFmtId="49" fontId="1" fillId="10" borderId="9" xfId="4" applyNumberFormat="1" applyFont="1" applyFill="1" applyBorder="1" applyAlignment="1">
      <alignment horizontal="center" vertical="center" wrapText="1"/>
    </xf>
    <xf numFmtId="49" fontId="7" fillId="13" borderId="9" xfId="4" applyNumberFormat="1" applyFont="1" applyFill="1" applyBorder="1" applyAlignment="1">
      <alignment horizontal="left" vertical="top" wrapText="1"/>
    </xf>
    <xf numFmtId="0" fontId="1" fillId="13" borderId="9" xfId="4" applyFont="1" applyFill="1" applyBorder="1" applyAlignment="1">
      <alignment horizontal="left" vertical="top" wrapText="1"/>
    </xf>
    <xf numFmtId="49" fontId="61" fillId="10" borderId="9" xfId="4" applyNumberFormat="1" applyFont="1" applyFill="1" applyBorder="1" applyAlignment="1">
      <alignment horizontal="center" vertical="center" wrapText="1"/>
    </xf>
    <xf numFmtId="49" fontId="52" fillId="13" borderId="9" xfId="4" applyNumberFormat="1" applyFont="1" applyFill="1" applyBorder="1" applyAlignment="1">
      <alignment vertical="center" wrapText="1"/>
    </xf>
    <xf numFmtId="171" fontId="7" fillId="13" borderId="9" xfId="13" applyNumberFormat="1" applyFont="1" applyFill="1" applyBorder="1" applyAlignment="1">
      <alignment vertical="center"/>
    </xf>
    <xf numFmtId="0" fontId="52" fillId="3" borderId="9" xfId="4" applyFont="1" applyBorder="1" applyAlignment="1">
      <alignment horizontal="center" vertical="center" wrapText="1"/>
    </xf>
    <xf numFmtId="49" fontId="7" fillId="3" borderId="9" xfId="4" applyNumberFormat="1" applyFont="1" applyBorder="1" applyAlignment="1">
      <alignment horizontal="center" vertical="center" wrapText="1"/>
    </xf>
    <xf numFmtId="0" fontId="7" fillId="3" borderId="9" xfId="4" applyFont="1" applyBorder="1" applyAlignment="1">
      <alignment vertical="center"/>
    </xf>
    <xf numFmtId="49" fontId="57" fillId="3" borderId="9" xfId="4" applyNumberFormat="1" applyFont="1" applyBorder="1" applyAlignment="1">
      <alignment horizontal="center" vertical="center" wrapText="1"/>
    </xf>
    <xf numFmtId="49" fontId="58" fillId="3" borderId="9" xfId="4" applyNumberFormat="1" applyFont="1" applyBorder="1" applyAlignment="1">
      <alignment horizontal="center" vertical="center" wrapText="1"/>
    </xf>
    <xf numFmtId="0" fontId="58" fillId="3" borderId="9" xfId="4" applyFont="1" applyBorder="1" applyAlignment="1">
      <alignment vertical="center"/>
    </xf>
    <xf numFmtId="0" fontId="7" fillId="3" borderId="0" xfId="4" applyFont="1" applyBorder="1"/>
    <xf numFmtId="0" fontId="52" fillId="3" borderId="0" xfId="4" applyFont="1" applyAlignment="1">
      <alignment horizontal="justify" vertical="center"/>
    </xf>
    <xf numFmtId="0" fontId="57" fillId="3" borderId="9" xfId="4" applyFont="1" applyBorder="1" applyAlignment="1">
      <alignment horizontal="left" vertical="center" indent="1"/>
    </xf>
    <xf numFmtId="0" fontId="1" fillId="3" borderId="0" xfId="4" applyFont="1" applyAlignment="1">
      <alignment vertical="center" wrapText="1"/>
    </xf>
    <xf numFmtId="0" fontId="54" fillId="13" borderId="10" xfId="4" applyFont="1" applyFill="1" applyBorder="1" applyAlignment="1">
      <alignment horizontal="center" vertical="center" wrapText="1"/>
    </xf>
    <xf numFmtId="0" fontId="54" fillId="13" borderId="12" xfId="4" applyFont="1" applyFill="1" applyBorder="1" applyAlignment="1">
      <alignment horizontal="center" vertical="center" wrapText="1"/>
    </xf>
    <xf numFmtId="0" fontId="1" fillId="3" borderId="12" xfId="4" applyFont="1" applyBorder="1"/>
    <xf numFmtId="0" fontId="1" fillId="3" borderId="0" xfId="4" applyFont="1" applyAlignment="1">
      <alignment vertical="center"/>
    </xf>
    <xf numFmtId="0" fontId="55" fillId="13" borderId="15" xfId="4" applyFont="1" applyFill="1" applyBorder="1" applyAlignment="1">
      <alignment vertical="center" wrapText="1"/>
    </xf>
    <xf numFmtId="0" fontId="55" fillId="13" borderId="11" xfId="4" applyFont="1" applyFill="1" applyBorder="1" applyAlignment="1">
      <alignment vertical="center" wrapText="1"/>
    </xf>
    <xf numFmtId="0" fontId="1" fillId="3" borderId="9" xfId="4" applyFont="1" applyBorder="1"/>
    <xf numFmtId="171" fontId="55" fillId="13" borderId="9" xfId="13" applyNumberFormat="1" applyFont="1" applyFill="1" applyBorder="1" applyAlignment="1">
      <alignment horizontal="right" vertical="center" wrapText="1"/>
    </xf>
    <xf numFmtId="171" fontId="7" fillId="13" borderId="3" xfId="13" applyNumberFormat="1" applyFont="1" applyFill="1" applyBorder="1" applyAlignment="1">
      <alignment horizontal="right" vertical="center" wrapText="1"/>
    </xf>
    <xf numFmtId="171" fontId="7" fillId="13" borderId="9" xfId="13" applyNumberFormat="1" applyFont="1" applyFill="1" applyBorder="1" applyAlignment="1">
      <alignment horizontal="right" vertical="center" wrapText="1"/>
    </xf>
    <xf numFmtId="0" fontId="1" fillId="13" borderId="0" xfId="4" applyFont="1" applyFill="1"/>
    <xf numFmtId="0" fontId="1" fillId="13" borderId="0" xfId="4" applyFont="1" applyFill="1" applyAlignment="1">
      <alignment horizontal="center" vertical="center" wrapText="1"/>
    </xf>
    <xf numFmtId="0" fontId="1" fillId="17" borderId="1" xfId="4" applyFont="1" applyFill="1" applyBorder="1" applyAlignment="1">
      <alignment wrapText="1"/>
    </xf>
    <xf numFmtId="0" fontId="1" fillId="17" borderId="11" xfId="4" applyFont="1" applyFill="1" applyBorder="1" applyAlignment="1">
      <alignment wrapText="1"/>
    </xf>
    <xf numFmtId="0" fontId="1" fillId="3" borderId="0" xfId="4" applyFont="1" applyAlignment="1">
      <alignment horizontal="center" vertical="center" wrapText="1"/>
    </xf>
    <xf numFmtId="0" fontId="53" fillId="13" borderId="3" xfId="4" applyFont="1" applyFill="1" applyBorder="1" applyAlignment="1">
      <alignment vertical="center" wrapText="1"/>
    </xf>
    <xf numFmtId="0" fontId="53" fillId="13" borderId="9" xfId="4" applyFont="1" applyFill="1" applyBorder="1" applyAlignment="1">
      <alignment vertical="center" wrapText="1"/>
    </xf>
    <xf numFmtId="0" fontId="53" fillId="0" borderId="4" xfId="4" applyFont="1" applyFill="1" applyBorder="1" applyAlignment="1">
      <alignment horizontal="center" vertical="center" wrapText="1"/>
    </xf>
    <xf numFmtId="0" fontId="53" fillId="0" borderId="9" xfId="4" applyFont="1" applyFill="1" applyBorder="1" applyAlignment="1">
      <alignment horizontal="center" vertical="center" wrapText="1"/>
    </xf>
    <xf numFmtId="0" fontId="52" fillId="0" borderId="9" xfId="4" applyFont="1" applyFill="1" applyBorder="1" applyAlignment="1">
      <alignment horizontal="center" vertical="center" wrapText="1"/>
    </xf>
    <xf numFmtId="0" fontId="1" fillId="13" borderId="0" xfId="4" applyFont="1" applyFill="1" applyAlignment="1">
      <alignment wrapText="1"/>
    </xf>
    <xf numFmtId="0" fontId="1" fillId="13" borderId="9" xfId="4" applyFont="1" applyFill="1" applyBorder="1" applyAlignment="1">
      <alignment vertical="center" wrapText="1"/>
    </xf>
    <xf numFmtId="0" fontId="1" fillId="3" borderId="0" xfId="4" applyFont="1" applyAlignment="1">
      <alignment wrapText="1"/>
    </xf>
    <xf numFmtId="0" fontId="7" fillId="3" borderId="9" xfId="4" applyFont="1" applyBorder="1" applyAlignment="1">
      <alignment horizontal="left" vertical="center" wrapText="1"/>
    </xf>
    <xf numFmtId="0" fontId="52" fillId="13" borderId="9" xfId="4" applyFont="1" applyFill="1" applyBorder="1" applyAlignment="1">
      <alignment vertical="center" wrapText="1"/>
    </xf>
    <xf numFmtId="171" fontId="27" fillId="0" borderId="4" xfId="13" applyNumberFormat="1" applyFont="1" applyFill="1" applyBorder="1" applyAlignment="1">
      <alignment horizontal="right" vertical="center" wrapText="1"/>
    </xf>
    <xf numFmtId="10" fontId="27" fillId="0" borderId="4" xfId="7" applyNumberFormat="1" applyFont="1" applyFill="1" applyBorder="1" applyAlignment="1">
      <alignment horizontal="right" vertical="center" wrapText="1"/>
    </xf>
    <xf numFmtId="171" fontId="52" fillId="0" borderId="4" xfId="13" applyNumberFormat="1" applyFont="1" applyFill="1" applyBorder="1" applyAlignment="1">
      <alignment horizontal="right" vertical="center" wrapText="1"/>
    </xf>
    <xf numFmtId="10" fontId="52" fillId="0" borderId="4" xfId="7" applyNumberFormat="1" applyFont="1" applyFill="1" applyBorder="1" applyAlignment="1">
      <alignment horizontal="right" vertical="center" wrapText="1"/>
    </xf>
    <xf numFmtId="0" fontId="1" fillId="13" borderId="0" xfId="4" applyFont="1" applyFill="1" applyAlignment="1">
      <alignment horizontal="right"/>
    </xf>
    <xf numFmtId="0" fontId="53" fillId="13" borderId="15" xfId="4" applyFont="1" applyFill="1" applyBorder="1" applyAlignment="1">
      <alignment vertical="top" wrapText="1"/>
    </xf>
    <xf numFmtId="0" fontId="53" fillId="13" borderId="1" xfId="4" applyFont="1" applyFill="1" applyBorder="1" applyAlignment="1">
      <alignment vertical="center" wrapText="1"/>
    </xf>
    <xf numFmtId="0" fontId="53" fillId="13" borderId="11" xfId="4" applyFont="1" applyFill="1" applyBorder="1" applyAlignment="1">
      <alignment vertical="top"/>
    </xf>
    <xf numFmtId="9" fontId="53" fillId="0" borderId="4" xfId="4" applyNumberFormat="1" applyFont="1" applyFill="1" applyBorder="1" applyAlignment="1">
      <alignment horizontal="center" vertical="center" wrapText="1"/>
    </xf>
    <xf numFmtId="9" fontId="53" fillId="0" borderId="9" xfId="4" applyNumberFormat="1" applyFont="1" applyFill="1" applyBorder="1" applyAlignment="1">
      <alignment horizontal="center" vertical="center" wrapText="1"/>
    </xf>
    <xf numFmtId="9" fontId="52" fillId="0" borderId="9" xfId="4" applyNumberFormat="1" applyFont="1" applyFill="1" applyBorder="1" applyAlignment="1">
      <alignment horizontal="center" vertical="center" wrapText="1"/>
    </xf>
    <xf numFmtId="171" fontId="1" fillId="0" borderId="4" xfId="13" applyNumberFormat="1" applyFont="1" applyFill="1" applyBorder="1" applyAlignment="1">
      <alignment horizontal="right" vertical="center" wrapText="1"/>
    </xf>
    <xf numFmtId="170" fontId="1" fillId="13" borderId="0" xfId="4" applyNumberFormat="1" applyFont="1" applyFill="1" applyAlignment="1">
      <alignment wrapText="1"/>
    </xf>
    <xf numFmtId="165" fontId="38" fillId="0" borderId="9" xfId="16" applyNumberFormat="1" applyFont="1" applyFill="1" applyBorder="1" applyAlignment="1">
      <alignment horizontal="right" vertical="center" wrapText="1"/>
    </xf>
    <xf numFmtId="165" fontId="27" fillId="0" borderId="9" xfId="16" applyNumberFormat="1" applyFont="1" applyFill="1" applyBorder="1" applyAlignment="1">
      <alignment horizontal="right" vertical="center" wrapText="1"/>
    </xf>
    <xf numFmtId="0" fontId="62" fillId="2" borderId="0" xfId="15" applyFont="1" applyFill="1" applyAlignment="1">
      <alignment horizontal="left" vertical="center" wrapText="1"/>
    </xf>
    <xf numFmtId="0" fontId="62" fillId="3" borderId="0" xfId="15" applyAlignment="1"/>
    <xf numFmtId="0" fontId="7" fillId="3" borderId="0" xfId="4" applyFont="1" applyAlignment="1">
      <alignment wrapText="1"/>
    </xf>
    <xf numFmtId="0" fontId="7" fillId="13" borderId="9" xfId="4" applyFont="1" applyFill="1" applyBorder="1" applyAlignment="1">
      <alignment wrapText="1"/>
    </xf>
    <xf numFmtId="0" fontId="55" fillId="13" borderId="9" xfId="4" applyFont="1" applyFill="1" applyBorder="1" applyAlignment="1">
      <alignment wrapText="1"/>
    </xf>
    <xf numFmtId="0" fontId="15" fillId="2" borderId="0" xfId="0" applyFont="1" applyFill="1" applyAlignment="1">
      <alignment vertical="center"/>
    </xf>
    <xf numFmtId="171" fontId="27" fillId="0" borderId="9" xfId="7" applyNumberFormat="1" applyFont="1" applyFill="1" applyBorder="1" applyAlignment="1">
      <alignment horizontal="right" vertical="center" wrapText="1"/>
    </xf>
    <xf numFmtId="0" fontId="27" fillId="0" borderId="9" xfId="7" applyFont="1" applyFill="1" applyBorder="1" applyAlignment="1">
      <alignment horizontal="right" vertical="center" wrapText="1"/>
    </xf>
    <xf numFmtId="3" fontId="27" fillId="0" borderId="9" xfId="7" applyNumberFormat="1" applyFont="1" applyFill="1" applyBorder="1" applyAlignment="1">
      <alignment horizontal="right" vertical="center" wrapText="1"/>
    </xf>
    <xf numFmtId="171" fontId="27" fillId="0" borderId="4" xfId="7" applyNumberFormat="1" applyFont="1" applyFill="1" applyBorder="1" applyAlignment="1">
      <alignment horizontal="right" vertical="center" wrapText="1"/>
    </xf>
    <xf numFmtId="167" fontId="27" fillId="0" borderId="4" xfId="7" applyNumberFormat="1" applyFont="1" applyFill="1" applyBorder="1" applyAlignment="1">
      <alignment horizontal="right" vertical="center" wrapText="1"/>
    </xf>
    <xf numFmtId="171" fontId="27" fillId="0" borderId="0" xfId="7" applyNumberFormat="1" applyFont="1" applyFill="1" applyBorder="1" applyAlignment="1">
      <alignment horizontal="right" vertical="center" wrapText="1"/>
    </xf>
    <xf numFmtId="0" fontId="27" fillId="0" borderId="0" xfId="7" applyFont="1" applyFill="1" applyBorder="1" applyAlignment="1">
      <alignment horizontal="right" vertical="center" wrapText="1"/>
    </xf>
    <xf numFmtId="167" fontId="27" fillId="0" borderId="0" xfId="7" applyNumberFormat="1" applyFont="1" applyFill="1" applyBorder="1" applyAlignment="1">
      <alignment horizontal="right" vertical="center" wrapText="1"/>
    </xf>
    <xf numFmtId="0" fontId="7" fillId="0" borderId="0" xfId="4" applyFont="1" applyFill="1" applyBorder="1" applyAlignment="1">
      <alignment wrapText="1"/>
    </xf>
    <xf numFmtId="0" fontId="52" fillId="0" borderId="2" xfId="4" applyFont="1" applyFill="1" applyBorder="1" applyAlignment="1">
      <alignment vertical="center" wrapText="1"/>
    </xf>
    <xf numFmtId="0" fontId="39" fillId="0" borderId="0" xfId="7" applyFont="1" applyFill="1" applyBorder="1" applyAlignment="1">
      <alignment horizontal="left" vertical="center" wrapText="1"/>
    </xf>
    <xf numFmtId="1" fontId="27" fillId="0" borderId="0" xfId="7" applyNumberFormat="1" applyFont="1" applyFill="1" applyBorder="1" applyAlignment="1">
      <alignment horizontal="right" vertical="center" wrapText="1"/>
    </xf>
    <xf numFmtId="171" fontId="27" fillId="0" borderId="2" xfId="7" applyNumberFormat="1" applyFont="1" applyFill="1" applyBorder="1" applyAlignment="1">
      <alignment horizontal="right" vertical="center" wrapText="1"/>
    </xf>
    <xf numFmtId="3" fontId="27" fillId="2" borderId="4" xfId="7" applyNumberFormat="1" applyFont="1" applyFill="1" applyBorder="1" applyAlignment="1">
      <alignment horizontal="right" vertical="center" wrapText="1"/>
    </xf>
    <xf numFmtId="0" fontId="27" fillId="0" borderId="4" xfId="7" applyFont="1" applyFill="1" applyBorder="1" applyAlignment="1">
      <alignment horizontal="right" vertical="center" wrapText="1"/>
    </xf>
    <xf numFmtId="0" fontId="7" fillId="0" borderId="0" xfId="4" applyFont="1" applyFill="1" applyBorder="1"/>
    <xf numFmtId="0" fontId="1" fillId="3" borderId="0" xfId="4" quotePrefix="1" applyFont="1" applyAlignment="1">
      <alignment horizontal="left" vertical="center" indent="5"/>
    </xf>
    <xf numFmtId="0" fontId="1" fillId="3" borderId="0" xfId="4" applyFont="1" applyAlignment="1">
      <alignment horizontal="center" vertical="center"/>
    </xf>
    <xf numFmtId="0" fontId="1" fillId="3" borderId="9" xfId="4" applyFont="1" applyBorder="1" applyAlignment="1">
      <alignment vertical="center" wrapText="1"/>
    </xf>
    <xf numFmtId="0" fontId="63" fillId="3" borderId="9" xfId="4" applyFont="1" applyBorder="1"/>
    <xf numFmtId="0" fontId="63" fillId="3" borderId="9" xfId="4" applyFont="1" applyBorder="1" applyAlignment="1">
      <alignment horizontal="left" vertical="center" wrapText="1" indent="1"/>
    </xf>
    <xf numFmtId="0" fontId="53" fillId="13" borderId="10" xfId="4" applyFont="1" applyFill="1" applyBorder="1" applyAlignment="1">
      <alignment vertical="center" wrapText="1"/>
    </xf>
    <xf numFmtId="0" fontId="53" fillId="13" borderId="7" xfId="4" applyFont="1" applyFill="1" applyBorder="1" applyAlignment="1">
      <alignment horizontal="center" vertical="center" wrapText="1"/>
    </xf>
    <xf numFmtId="0" fontId="53" fillId="3" borderId="9" xfId="4" applyFont="1" applyBorder="1" applyAlignment="1">
      <alignment vertical="center"/>
    </xf>
    <xf numFmtId="0" fontId="1" fillId="3" borderId="9" xfId="4" applyFont="1" applyBorder="1" applyAlignment="1">
      <alignment horizontal="center" vertical="center"/>
    </xf>
    <xf numFmtId="0" fontId="1" fillId="3" borderId="9" xfId="4" applyFont="1" applyBorder="1" applyAlignment="1">
      <alignment vertical="center"/>
    </xf>
    <xf numFmtId="0" fontId="62" fillId="3" borderId="0" xfId="15" applyAlignment="1">
      <alignment horizontal="left" vertical="center"/>
    </xf>
    <xf numFmtId="0" fontId="62" fillId="3" borderId="0" xfId="15" applyAlignment="1">
      <alignment vertical="center"/>
    </xf>
    <xf numFmtId="165" fontId="14" fillId="0" borderId="0" xfId="3" applyNumberFormat="1" applyFont="1"/>
    <xf numFmtId="166" fontId="14" fillId="0" borderId="0" xfId="0" applyNumberFormat="1" applyFont="1"/>
    <xf numFmtId="0" fontId="15" fillId="0" borderId="2" xfId="0" applyFont="1" applyFill="1" applyBorder="1" applyAlignment="1">
      <alignment horizontal="left" vertical="center"/>
    </xf>
    <xf numFmtId="0" fontId="15" fillId="0" borderId="0" xfId="0" applyFont="1"/>
    <xf numFmtId="0" fontId="15" fillId="2" borderId="0" xfId="0" applyFont="1" applyFill="1" applyBorder="1" applyAlignment="1">
      <alignment horizontal="center" vertical="center" wrapText="1"/>
    </xf>
    <xf numFmtId="0" fontId="14" fillId="2" borderId="3" xfId="0" applyFont="1" applyFill="1" applyBorder="1" applyAlignment="1">
      <alignment vertical="center"/>
    </xf>
    <xf numFmtId="0" fontId="15" fillId="2" borderId="3" xfId="0" applyFont="1" applyFill="1" applyBorder="1" applyAlignment="1">
      <alignment vertical="center"/>
    </xf>
    <xf numFmtId="0" fontId="17" fillId="2" borderId="4" xfId="0" applyFont="1" applyFill="1" applyBorder="1" applyAlignment="1">
      <alignment horizontal="left" vertical="center" indent="1"/>
    </xf>
    <xf numFmtId="0" fontId="17" fillId="2" borderId="4" xfId="0" applyFont="1" applyFill="1" applyBorder="1" applyAlignment="1">
      <alignment horizontal="left" vertical="center" indent="2"/>
    </xf>
    <xf numFmtId="0" fontId="14" fillId="2" borderId="4" xfId="0" applyFont="1" applyFill="1" applyBorder="1" applyAlignment="1">
      <alignment horizontal="left" vertical="center" indent="1"/>
    </xf>
    <xf numFmtId="0" fontId="14" fillId="2" borderId="4" xfId="0" applyFont="1" applyFill="1" applyBorder="1" applyAlignment="1">
      <alignment horizontal="left" vertical="center" indent="2"/>
    </xf>
    <xf numFmtId="0" fontId="15" fillId="2" borderId="0" xfId="0" applyFont="1" applyFill="1" applyBorder="1" applyAlignment="1">
      <alignment horizontal="left" vertical="center" wrapText="1"/>
    </xf>
    <xf numFmtId="0" fontId="15" fillId="2" borderId="15" xfId="0" applyFont="1" applyFill="1" applyBorder="1" applyAlignment="1">
      <alignment vertical="center"/>
    </xf>
    <xf numFmtId="0" fontId="15" fillId="0" borderId="9" xfId="0" applyFont="1" applyBorder="1"/>
    <xf numFmtId="0" fontId="15" fillId="2" borderId="9" xfId="0" applyFont="1" applyFill="1" applyBorder="1" applyAlignment="1">
      <alignment vertical="center"/>
    </xf>
    <xf numFmtId="0" fontId="15" fillId="2" borderId="9" xfId="0" applyFont="1" applyFill="1" applyBorder="1" applyAlignment="1">
      <alignment horizontal="left" wrapText="1"/>
    </xf>
    <xf numFmtId="0" fontId="17" fillId="2" borderId="1" xfId="0" applyFont="1" applyFill="1" applyBorder="1" applyAlignment="1">
      <alignment horizontal="right" vertical="center" wrapText="1"/>
    </xf>
    <xf numFmtId="0" fontId="14" fillId="0" borderId="0" xfId="0" applyFont="1" applyBorder="1"/>
    <xf numFmtId="0" fontId="14" fillId="0" borderId="1" xfId="0" applyFont="1" applyBorder="1"/>
    <xf numFmtId="0" fontId="15" fillId="0" borderId="0" xfId="0" applyFont="1" applyBorder="1"/>
    <xf numFmtId="170" fontId="7" fillId="0" borderId="9" xfId="13" applyNumberFormat="1" applyFont="1" applyFill="1" applyBorder="1" applyAlignment="1">
      <alignment vertical="center" wrapText="1"/>
    </xf>
    <xf numFmtId="170" fontId="7" fillId="0" borderId="9" xfId="13" quotePrefix="1" applyNumberFormat="1" applyFont="1" applyFill="1" applyBorder="1" applyAlignment="1">
      <alignment vertical="center" wrapText="1"/>
    </xf>
    <xf numFmtId="0" fontId="55" fillId="0" borderId="9" xfId="22" applyFont="1" applyFill="1" applyBorder="1" applyAlignment="1">
      <alignment horizontal="center" vertical="center" wrapText="1"/>
    </xf>
    <xf numFmtId="0" fontId="52" fillId="0" borderId="9" xfId="22" applyFont="1" applyFill="1" applyBorder="1" applyAlignment="1">
      <alignment vertical="center" wrapText="1"/>
    </xf>
    <xf numFmtId="170" fontId="1" fillId="0" borderId="9" xfId="13" quotePrefix="1" applyNumberFormat="1" applyFont="1" applyFill="1" applyBorder="1" applyAlignment="1">
      <alignment vertical="center"/>
    </xf>
    <xf numFmtId="0" fontId="14" fillId="2" borderId="4" xfId="0" applyFont="1" applyFill="1" applyBorder="1" applyAlignment="1">
      <alignment horizontal="left" vertical="center" indent="3"/>
    </xf>
    <xf numFmtId="0" fontId="14" fillId="2" borderId="2" xfId="0" applyFont="1" applyFill="1" applyBorder="1" applyAlignment="1">
      <alignment horizontal="left" vertical="center" indent="1"/>
    </xf>
    <xf numFmtId="0" fontId="14" fillId="2" borderId="2" xfId="0" applyFont="1" applyFill="1" applyBorder="1" applyAlignment="1">
      <alignment horizontal="left" vertical="center" indent="2"/>
    </xf>
    <xf numFmtId="0" fontId="14" fillId="2" borderId="2" xfId="0" applyFont="1" applyFill="1" applyBorder="1" applyAlignment="1">
      <alignment vertical="center"/>
    </xf>
    <xf numFmtId="0" fontId="15" fillId="2" borderId="2" xfId="0" applyFont="1" applyFill="1" applyBorder="1" applyAlignment="1">
      <alignment vertical="center"/>
    </xf>
    <xf numFmtId="165" fontId="17" fillId="12" borderId="3" xfId="3" applyNumberFormat="1" applyFont="1" applyFill="1" applyBorder="1" applyAlignment="1">
      <alignment horizontal="left" vertical="center" wrapText="1"/>
    </xf>
    <xf numFmtId="165" fontId="14" fillId="12" borderId="7" xfId="16" applyNumberFormat="1" applyFont="1" applyFill="1" applyBorder="1" applyAlignment="1">
      <alignment horizontal="left" vertical="center" wrapText="1"/>
    </xf>
    <xf numFmtId="165" fontId="14" fillId="12" borderId="6" xfId="16" applyNumberFormat="1" applyFont="1" applyFill="1" applyBorder="1" applyAlignment="1">
      <alignment horizontal="left" vertical="center" wrapText="1"/>
    </xf>
    <xf numFmtId="165" fontId="40" fillId="12" borderId="8" xfId="16" applyNumberFormat="1" applyFont="1" applyFill="1" applyBorder="1" applyAlignment="1">
      <alignment horizontal="left" vertical="center" wrapText="1"/>
    </xf>
    <xf numFmtId="165" fontId="14" fillId="12" borderId="5" xfId="16" applyNumberFormat="1" applyFont="1" applyFill="1" applyBorder="1" applyAlignment="1">
      <alignment horizontal="left" vertical="center" wrapText="1"/>
    </xf>
    <xf numFmtId="165" fontId="14" fillId="12" borderId="0" xfId="16" applyNumberFormat="1" applyFont="1" applyFill="1" applyBorder="1" applyAlignment="1">
      <alignment horizontal="left" vertical="center" wrapText="1"/>
    </xf>
    <xf numFmtId="165" fontId="40" fillId="12" borderId="15" xfId="16" applyNumberFormat="1" applyFont="1" applyFill="1" applyBorder="1" applyAlignment="1">
      <alignment horizontal="left" vertical="center" wrapText="1"/>
    </xf>
    <xf numFmtId="165" fontId="14" fillId="12" borderId="10" xfId="16" applyNumberFormat="1" applyFont="1" applyFill="1" applyBorder="1" applyAlignment="1">
      <alignment horizontal="left" vertical="center" wrapText="1"/>
    </xf>
    <xf numFmtId="165" fontId="14" fillId="12" borderId="1" xfId="16" applyNumberFormat="1" applyFont="1" applyFill="1" applyBorder="1" applyAlignment="1">
      <alignment horizontal="left" vertical="center" wrapText="1"/>
    </xf>
    <xf numFmtId="165" fontId="40" fillId="12" borderId="11" xfId="16" applyNumberFormat="1" applyFont="1" applyFill="1" applyBorder="1" applyAlignment="1">
      <alignment horizontal="left" vertical="center" wrapText="1"/>
    </xf>
    <xf numFmtId="0" fontId="15" fillId="6" borderId="3" xfId="4" applyFont="1" applyFill="1" applyBorder="1" applyAlignment="1">
      <alignment horizontal="centerContinuous" vertical="center"/>
    </xf>
    <xf numFmtId="0" fontId="15" fillId="6" borderId="6" xfId="4" applyFont="1" applyFill="1" applyBorder="1" applyAlignment="1">
      <alignment horizontal="centerContinuous" vertical="center"/>
    </xf>
    <xf numFmtId="0" fontId="15" fillId="6" borderId="2" xfId="4" applyFont="1" applyFill="1" applyBorder="1" applyAlignment="1">
      <alignment horizontal="centerContinuous" vertical="center"/>
    </xf>
    <xf numFmtId="0" fontId="15" fillId="6" borderId="4" xfId="4" applyFont="1" applyFill="1" applyBorder="1" applyAlignment="1">
      <alignment horizontal="centerContinuous" vertical="center"/>
    </xf>
    <xf numFmtId="171" fontId="58" fillId="12" borderId="12" xfId="13" applyNumberFormat="1" applyFont="1" applyFill="1" applyBorder="1" applyAlignment="1">
      <alignment vertical="center" wrapText="1"/>
    </xf>
    <xf numFmtId="171" fontId="58" fillId="12" borderId="13" xfId="13" applyNumberFormat="1" applyFont="1" applyFill="1" applyBorder="1" applyAlignment="1">
      <alignment vertical="center" wrapText="1"/>
    </xf>
    <xf numFmtId="171" fontId="58" fillId="12" borderId="14" xfId="13" applyNumberFormat="1" applyFont="1" applyFill="1" applyBorder="1" applyAlignment="1">
      <alignment vertical="center" wrapText="1"/>
    </xf>
    <xf numFmtId="0" fontId="62" fillId="2" borderId="0" xfId="15" applyFont="1" applyFill="1" applyAlignment="1">
      <alignment horizontal="left" vertical="center"/>
    </xf>
    <xf numFmtId="0" fontId="62" fillId="2" borderId="0" xfId="15" applyFont="1" applyFill="1" applyAlignment="1">
      <alignment vertical="center"/>
    </xf>
    <xf numFmtId="171" fontId="55" fillId="12" borderId="9" xfId="4" applyNumberFormat="1" applyFont="1" applyFill="1" applyBorder="1" applyAlignment="1">
      <alignment horizontal="right" vertical="center" wrapText="1"/>
    </xf>
    <xf numFmtId="171" fontId="55" fillId="12" borderId="9" xfId="13" applyNumberFormat="1" applyFont="1" applyFill="1" applyBorder="1" applyAlignment="1">
      <alignment horizontal="right" vertical="center" wrapText="1"/>
    </xf>
    <xf numFmtId="0" fontId="39" fillId="12" borderId="9" xfId="7" applyFont="1" applyFill="1" applyBorder="1" applyAlignment="1">
      <alignment horizontal="left" vertical="center" wrapText="1"/>
    </xf>
    <xf numFmtId="0" fontId="17" fillId="12" borderId="12" xfId="0" applyFont="1" applyFill="1" applyBorder="1" applyAlignment="1">
      <alignment horizontal="left" vertical="center" wrapText="1"/>
    </xf>
    <xf numFmtId="0" fontId="17" fillId="12" borderId="14" xfId="0" applyFont="1" applyFill="1" applyBorder="1" applyAlignment="1">
      <alignment horizontal="left" vertical="center" wrapText="1"/>
    </xf>
    <xf numFmtId="0" fontId="17" fillId="12" borderId="9" xfId="0" applyFont="1" applyFill="1" applyBorder="1" applyAlignment="1">
      <alignment horizontal="left" vertical="center" wrapText="1"/>
    </xf>
    <xf numFmtId="165" fontId="14" fillId="12" borderId="7" xfId="3" applyNumberFormat="1" applyFont="1" applyFill="1" applyBorder="1" applyAlignment="1">
      <alignment horizontal="left" vertical="center" wrapText="1"/>
    </xf>
    <xf numFmtId="165" fontId="14" fillId="12" borderId="8" xfId="3" applyNumberFormat="1" applyFont="1" applyFill="1" applyBorder="1" applyAlignment="1">
      <alignment horizontal="left" vertical="center" wrapText="1"/>
    </xf>
    <xf numFmtId="165" fontId="14" fillId="12" borderId="5" xfId="3" applyNumberFormat="1" applyFont="1" applyFill="1" applyBorder="1" applyAlignment="1">
      <alignment horizontal="left" vertical="center" wrapText="1"/>
    </xf>
    <xf numFmtId="165" fontId="14" fillId="12" borderId="15" xfId="3" applyNumberFormat="1" applyFont="1" applyFill="1" applyBorder="1" applyAlignment="1">
      <alignment horizontal="left" vertical="center" wrapText="1"/>
    </xf>
    <xf numFmtId="165" fontId="14" fillId="12" borderId="0" xfId="3" applyNumberFormat="1" applyFont="1" applyFill="1" applyAlignment="1">
      <alignment horizontal="left" vertical="center" wrapText="1"/>
    </xf>
    <xf numFmtId="165" fontId="15" fillId="12" borderId="10" xfId="3" applyNumberFormat="1" applyFont="1" applyFill="1" applyBorder="1" applyAlignment="1">
      <alignment horizontal="left" vertical="center" wrapText="1"/>
    </xf>
    <xf numFmtId="165" fontId="15" fillId="12" borderId="1" xfId="3" applyNumberFormat="1" applyFont="1" applyFill="1" applyBorder="1" applyAlignment="1">
      <alignment horizontal="left" vertical="center" wrapText="1"/>
    </xf>
    <xf numFmtId="165" fontId="14" fillId="12" borderId="12" xfId="3" applyNumberFormat="1" applyFont="1" applyFill="1" applyBorder="1" applyAlignment="1">
      <alignment horizontal="left" vertical="center" wrapText="1"/>
    </xf>
    <xf numFmtId="165" fontId="14" fillId="12" borderId="13" xfId="3" applyNumberFormat="1" applyFont="1" applyFill="1" applyBorder="1" applyAlignment="1">
      <alignment horizontal="left" vertical="center" wrapText="1"/>
    </xf>
    <xf numFmtId="165" fontId="14" fillId="12" borderId="14" xfId="3" applyNumberFormat="1" applyFont="1" applyFill="1" applyBorder="1" applyAlignment="1">
      <alignment horizontal="left" vertical="center" wrapText="1"/>
    </xf>
    <xf numFmtId="165" fontId="14" fillId="12" borderId="6" xfId="3" applyNumberFormat="1" applyFont="1" applyFill="1" applyBorder="1" applyAlignment="1">
      <alignment horizontal="left" vertical="center" wrapText="1"/>
    </xf>
    <xf numFmtId="165" fontId="15" fillId="12" borderId="11" xfId="3" applyNumberFormat="1" applyFont="1" applyFill="1" applyBorder="1" applyAlignment="1">
      <alignment horizontal="left" vertical="center" wrapText="1"/>
    </xf>
    <xf numFmtId="0" fontId="14" fillId="12" borderId="3" xfId="0" applyFont="1" applyFill="1" applyBorder="1" applyAlignment="1">
      <alignment horizontal="left" vertical="center" wrapText="1"/>
    </xf>
    <xf numFmtId="0" fontId="14" fillId="12" borderId="4" xfId="0" applyFont="1" applyFill="1" applyBorder="1" applyAlignment="1">
      <alignment horizontal="left" vertical="center" wrapText="1"/>
    </xf>
    <xf numFmtId="165" fontId="14" fillId="12" borderId="3" xfId="3" applyNumberFormat="1" applyFont="1" applyFill="1" applyBorder="1" applyAlignment="1">
      <alignment horizontal="left" vertical="center" wrapText="1"/>
    </xf>
    <xf numFmtId="165" fontId="14" fillId="12" borderId="4" xfId="3" applyNumberFormat="1" applyFont="1" applyFill="1" applyBorder="1" applyAlignment="1">
      <alignment horizontal="left" vertical="center" wrapText="1"/>
    </xf>
    <xf numFmtId="165" fontId="15" fillId="12" borderId="12" xfId="3" applyNumberFormat="1" applyFont="1" applyFill="1" applyBorder="1" applyAlignment="1">
      <alignment horizontal="left" vertical="center" wrapText="1"/>
    </xf>
    <xf numFmtId="165" fontId="17" fillId="12" borderId="9" xfId="3" applyNumberFormat="1" applyFont="1" applyFill="1" applyBorder="1" applyAlignment="1">
      <alignment horizontal="left" vertical="center" wrapText="1"/>
    </xf>
    <xf numFmtId="0" fontId="14" fillId="12" borderId="7" xfId="0" applyFont="1" applyFill="1" applyBorder="1" applyAlignment="1">
      <alignment horizontal="left" vertical="center" wrapText="1"/>
    </xf>
    <xf numFmtId="0" fontId="14" fillId="12" borderId="6" xfId="0" applyFont="1" applyFill="1" applyBorder="1" applyAlignment="1">
      <alignment horizontal="left" vertical="center" wrapText="1"/>
    </xf>
    <xf numFmtId="0" fontId="14" fillId="12" borderId="8" xfId="0" applyFont="1" applyFill="1" applyBorder="1" applyAlignment="1">
      <alignment horizontal="left" vertical="center" wrapText="1"/>
    </xf>
    <xf numFmtId="0" fontId="14" fillId="12" borderId="5" xfId="0" applyFont="1" applyFill="1" applyBorder="1" applyAlignment="1">
      <alignment horizontal="left" vertical="center" wrapText="1"/>
    </xf>
    <xf numFmtId="0" fontId="14" fillId="12" borderId="0" xfId="0" applyFont="1" applyFill="1" applyAlignment="1">
      <alignment horizontal="left" vertical="center" wrapText="1"/>
    </xf>
    <xf numFmtId="0" fontId="14" fillId="12" borderId="15" xfId="0" applyFont="1" applyFill="1" applyBorder="1" applyAlignment="1">
      <alignment horizontal="left" vertical="center" wrapText="1"/>
    </xf>
    <xf numFmtId="0" fontId="14" fillId="12" borderId="10" xfId="0" applyFont="1" applyFill="1" applyBorder="1" applyAlignment="1">
      <alignment horizontal="left" vertical="center" wrapText="1"/>
    </xf>
    <xf numFmtId="0" fontId="14" fillId="12" borderId="1" xfId="0" applyFont="1" applyFill="1" applyBorder="1" applyAlignment="1">
      <alignment horizontal="left" vertical="center" wrapText="1"/>
    </xf>
    <xf numFmtId="0" fontId="14" fillId="12" borderId="11" xfId="0" applyFont="1" applyFill="1" applyBorder="1" applyAlignment="1">
      <alignment horizontal="left" vertical="center" wrapText="1"/>
    </xf>
    <xf numFmtId="0" fontId="14" fillId="12" borderId="10" xfId="0" applyFont="1" applyFill="1" applyBorder="1" applyAlignment="1">
      <alignment vertical="center"/>
    </xf>
    <xf numFmtId="0" fontId="14" fillId="12" borderId="1" xfId="0" applyFont="1" applyFill="1" applyBorder="1" applyAlignment="1">
      <alignment vertical="center"/>
    </xf>
    <xf numFmtId="0" fontId="14" fillId="12" borderId="2" xfId="0" applyFont="1" applyFill="1" applyBorder="1" applyAlignment="1">
      <alignment vertical="center"/>
    </xf>
    <xf numFmtId="0" fontId="14" fillId="12" borderId="4" xfId="0" applyFont="1" applyFill="1" applyBorder="1" applyAlignment="1">
      <alignment vertical="center"/>
    </xf>
    <xf numFmtId="0" fontId="14" fillId="12" borderId="7" xfId="0" applyFont="1" applyFill="1" applyBorder="1" applyAlignment="1">
      <alignment vertical="center"/>
    </xf>
    <xf numFmtId="0" fontId="14" fillId="12" borderId="6" xfId="0" applyFont="1" applyFill="1" applyBorder="1" applyAlignment="1">
      <alignment vertical="center"/>
    </xf>
    <xf numFmtId="0" fontId="14" fillId="2" borderId="0" xfId="0" applyFont="1" applyFill="1" applyBorder="1" applyAlignment="1">
      <alignment horizontal="left" wrapText="1"/>
    </xf>
    <xf numFmtId="0" fontId="14" fillId="2" borderId="0" xfId="0" applyFont="1" applyFill="1" applyBorder="1" applyAlignment="1">
      <alignment horizontal="left" vertical="center" wrapText="1"/>
    </xf>
    <xf numFmtId="0" fontId="54" fillId="0" borderId="0" xfId="0" applyFont="1"/>
    <xf numFmtId="0" fontId="55" fillId="0" borderId="0" xfId="0" applyFont="1"/>
    <xf numFmtId="0" fontId="55" fillId="0" borderId="0" xfId="0" applyFont="1" applyFill="1"/>
    <xf numFmtId="165" fontId="17" fillId="12" borderId="7" xfId="3" applyNumberFormat="1" applyFont="1" applyFill="1" applyBorder="1" applyAlignment="1">
      <alignment horizontal="left" vertical="center" wrapText="1"/>
    </xf>
    <xf numFmtId="165" fontId="17" fillId="12" borderId="13" xfId="3" applyNumberFormat="1" applyFont="1" applyFill="1" applyBorder="1" applyAlignment="1">
      <alignment horizontal="left" vertical="center" wrapText="1"/>
    </xf>
    <xf numFmtId="165" fontId="17" fillId="12" borderId="5" xfId="3" applyNumberFormat="1" applyFont="1" applyFill="1" applyBorder="1" applyAlignment="1">
      <alignment horizontal="left" vertical="center" wrapText="1"/>
    </xf>
    <xf numFmtId="0" fontId="17" fillId="12" borderId="10" xfId="0" applyFont="1" applyFill="1" applyBorder="1" applyAlignment="1">
      <alignment horizontal="left" vertical="center" wrapText="1"/>
    </xf>
    <xf numFmtId="165" fontId="17" fillId="12" borderId="6" xfId="3" applyNumberFormat="1" applyFont="1" applyFill="1" applyBorder="1" applyAlignment="1">
      <alignment horizontal="left" vertical="center" wrapText="1"/>
    </xf>
    <xf numFmtId="165" fontId="17" fillId="12" borderId="8" xfId="3" applyNumberFormat="1" applyFont="1" applyFill="1" applyBorder="1" applyAlignment="1">
      <alignment horizontal="left" vertical="center" wrapText="1"/>
    </xf>
    <xf numFmtId="0" fontId="17" fillId="12" borderId="1" xfId="0" applyFont="1" applyFill="1" applyBorder="1" applyAlignment="1">
      <alignment horizontal="left" vertical="center" wrapText="1"/>
    </xf>
    <xf numFmtId="0" fontId="17" fillId="12" borderId="11" xfId="0" applyFont="1" applyFill="1" applyBorder="1" applyAlignment="1">
      <alignment horizontal="left" vertical="center" wrapText="1"/>
    </xf>
    <xf numFmtId="165" fontId="17" fillId="12" borderId="14" xfId="3" applyNumberFormat="1" applyFont="1" applyFill="1" applyBorder="1" applyAlignment="1">
      <alignment horizontal="left" vertical="center" wrapText="1"/>
    </xf>
    <xf numFmtId="165" fontId="17" fillId="12" borderId="2" xfId="3" applyNumberFormat="1" applyFont="1" applyFill="1" applyBorder="1" applyAlignment="1">
      <alignment horizontal="left" vertical="center" wrapText="1"/>
    </xf>
    <xf numFmtId="165" fontId="17" fillId="12" borderId="4" xfId="3" applyNumberFormat="1" applyFont="1" applyFill="1" applyBorder="1" applyAlignment="1">
      <alignment horizontal="left" vertical="center" wrapText="1"/>
    </xf>
    <xf numFmtId="165" fontId="17" fillId="12" borderId="12" xfId="3" applyNumberFormat="1" applyFont="1" applyFill="1" applyBorder="1" applyAlignment="1">
      <alignment horizontal="left" vertical="center" wrapText="1"/>
    </xf>
    <xf numFmtId="165" fontId="17" fillId="12" borderId="10" xfId="3" applyNumberFormat="1" applyFont="1" applyFill="1" applyBorder="1" applyAlignment="1">
      <alignment horizontal="left" vertical="center" wrapText="1"/>
    </xf>
    <xf numFmtId="165" fontId="17" fillId="12" borderId="1" xfId="3" applyNumberFormat="1" applyFont="1" applyFill="1" applyBorder="1" applyAlignment="1">
      <alignment horizontal="left" vertical="center" wrapText="1"/>
    </xf>
    <xf numFmtId="168" fontId="14" fillId="0" borderId="0" xfId="0" applyNumberFormat="1" applyFont="1"/>
    <xf numFmtId="0" fontId="15" fillId="0" borderId="15" xfId="0" applyFont="1" applyFill="1" applyBorder="1" applyAlignment="1">
      <alignment horizontal="center" vertical="center" wrapText="1"/>
    </xf>
    <xf numFmtId="0" fontId="18" fillId="2" borderId="1"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4" fillId="2" borderId="1" xfId="0" applyFont="1" applyFill="1" applyBorder="1" applyAlignment="1">
      <alignment vertical="center"/>
    </xf>
    <xf numFmtId="0" fontId="17" fillId="2" borderId="2" xfId="0" applyFont="1" applyFill="1" applyBorder="1" applyAlignment="1">
      <alignment horizontal="left" vertical="center" indent="1"/>
    </xf>
    <xf numFmtId="0" fontId="18" fillId="2" borderId="0" xfId="0" applyFont="1" applyFill="1" applyBorder="1" applyAlignment="1">
      <alignment horizontal="left" vertical="center" wrapText="1"/>
    </xf>
    <xf numFmtId="0" fontId="17" fillId="2" borderId="2" xfId="0" applyFont="1" applyFill="1" applyBorder="1" applyAlignment="1">
      <alignment horizontal="left" vertical="center" wrapText="1" indent="1"/>
    </xf>
    <xf numFmtId="0" fontId="17" fillId="2" borderId="2" xfId="0" applyFont="1" applyFill="1" applyBorder="1" applyAlignment="1">
      <alignment horizontal="left" vertical="center" wrapText="1" indent="2"/>
    </xf>
    <xf numFmtId="0" fontId="15" fillId="3" borderId="0" xfId="4" applyFont="1" applyAlignment="1">
      <alignment horizontal="center" vertical="center" wrapText="1"/>
    </xf>
    <xf numFmtId="0" fontId="14" fillId="3" borderId="0" xfId="4" applyFont="1" applyAlignment="1">
      <alignment vertical="center" wrapText="1"/>
    </xf>
    <xf numFmtId="0" fontId="14" fillId="3" borderId="0" xfId="4" applyFont="1" applyAlignment="1">
      <alignment horizontal="center" vertical="center"/>
    </xf>
    <xf numFmtId="0" fontId="14" fillId="3" borderId="0" xfId="4" applyFont="1" applyAlignment="1">
      <alignment horizontal="left" vertical="center"/>
    </xf>
    <xf numFmtId="0" fontId="15" fillId="3" borderId="0" xfId="4" applyFont="1"/>
    <xf numFmtId="0" fontId="15" fillId="3" borderId="0" xfId="4" applyFont="1" applyAlignment="1">
      <alignment horizontal="center" vertical="center"/>
    </xf>
    <xf numFmtId="14" fontId="15" fillId="3" borderId="9" xfId="5" applyNumberFormat="1" applyFont="1" applyBorder="1" applyAlignment="1">
      <alignment horizontal="center" vertical="center" wrapText="1"/>
    </xf>
    <xf numFmtId="14" fontId="52" fillId="3" borderId="9" xfId="5" applyNumberFormat="1" applyFont="1" applyBorder="1" applyAlignment="1">
      <alignment horizontal="center" vertical="center" wrapText="1"/>
    </xf>
    <xf numFmtId="0" fontId="15" fillId="3" borderId="9" xfId="5" applyFont="1" applyBorder="1" applyAlignment="1">
      <alignment horizontal="center" vertical="center" wrapText="1"/>
    </xf>
    <xf numFmtId="0" fontId="14" fillId="3" borderId="9" xfId="5" applyFont="1" applyBorder="1" applyAlignment="1">
      <alignment horizontal="center" vertical="center" wrapText="1"/>
    </xf>
    <xf numFmtId="0" fontId="14" fillId="3" borderId="9" xfId="5" applyFont="1" applyBorder="1" applyAlignment="1">
      <alignment horizontal="left" vertical="center" wrapText="1"/>
    </xf>
    <xf numFmtId="165" fontId="14" fillId="3" borderId="9" xfId="3" applyNumberFormat="1" applyFont="1" applyFill="1" applyBorder="1" applyAlignment="1">
      <alignment horizontal="center" vertical="center" wrapText="1"/>
    </xf>
    <xf numFmtId="43" fontId="7" fillId="3" borderId="9" xfId="6" applyFont="1" applyBorder="1" applyAlignment="1">
      <alignment horizontal="center" vertical="center" wrapText="1"/>
    </xf>
    <xf numFmtId="165" fontId="14" fillId="3" borderId="9" xfId="3" applyNumberFormat="1" applyFont="1" applyFill="1" applyBorder="1" applyAlignment="1">
      <alignment horizontal="center" vertical="center"/>
    </xf>
    <xf numFmtId="0" fontId="14" fillId="3" borderId="9" xfId="5" applyFont="1" applyBorder="1" applyAlignment="1">
      <alignment vertical="center" wrapText="1"/>
    </xf>
    <xf numFmtId="165" fontId="14" fillId="12" borderId="7" xfId="3" applyNumberFormat="1" applyFont="1" applyFill="1" applyBorder="1" applyAlignment="1">
      <alignment horizontal="center" vertical="center" wrapText="1"/>
    </xf>
    <xf numFmtId="165" fontId="14" fillId="16" borderId="6" xfId="3" applyNumberFormat="1" applyFont="1" applyFill="1" applyBorder="1" applyAlignment="1">
      <alignment horizontal="center" vertical="center" wrapText="1"/>
    </xf>
    <xf numFmtId="165" fontId="14" fillId="12" borderId="8" xfId="3" applyNumberFormat="1" applyFont="1" applyFill="1" applyBorder="1" applyAlignment="1">
      <alignment horizontal="center" vertical="center" wrapText="1"/>
    </xf>
    <xf numFmtId="165" fontId="14" fillId="12" borderId="5" xfId="3" applyNumberFormat="1" applyFont="1" applyFill="1" applyBorder="1" applyAlignment="1">
      <alignment horizontal="center" vertical="center" wrapText="1"/>
    </xf>
    <xf numFmtId="165" fontId="14" fillId="16" borderId="0" xfId="3" applyNumberFormat="1" applyFont="1" applyFill="1" applyBorder="1"/>
    <xf numFmtId="165" fontId="14" fillId="12" borderId="15" xfId="3" applyNumberFormat="1" applyFont="1" applyFill="1" applyBorder="1" applyAlignment="1">
      <alignment horizontal="center" vertical="center" wrapText="1"/>
    </xf>
    <xf numFmtId="0" fontId="14" fillId="3" borderId="9" xfId="5" quotePrefix="1" applyFont="1" applyBorder="1" applyAlignment="1">
      <alignment horizontal="center" vertical="center" wrapText="1"/>
    </xf>
    <xf numFmtId="165" fontId="14" fillId="12" borderId="10" xfId="3" applyNumberFormat="1" applyFont="1" applyFill="1" applyBorder="1" applyAlignment="1">
      <alignment horizontal="center" vertical="center" wrapText="1"/>
    </xf>
    <xf numFmtId="165" fontId="14" fillId="16" borderId="1" xfId="3" applyNumberFormat="1" applyFont="1" applyFill="1" applyBorder="1"/>
    <xf numFmtId="165" fontId="14" fillId="12" borderId="11" xfId="3" applyNumberFormat="1" applyFont="1" applyFill="1" applyBorder="1" applyAlignment="1">
      <alignment horizontal="center" vertical="center" wrapText="1"/>
    </xf>
    <xf numFmtId="0" fontId="15" fillId="3" borderId="15" xfId="5" applyFont="1" applyBorder="1" applyAlignment="1">
      <alignment vertical="center"/>
    </xf>
    <xf numFmtId="0" fontId="15" fillId="3" borderId="9" xfId="5" applyFont="1" applyBorder="1" applyAlignment="1">
      <alignment vertical="center"/>
    </xf>
    <xf numFmtId="14" fontId="14" fillId="2" borderId="9" xfId="0" applyNumberFormat="1" applyFont="1" applyFill="1" applyBorder="1" applyAlignment="1">
      <alignment horizontal="center" vertical="center" wrapText="1"/>
    </xf>
    <xf numFmtId="0" fontId="1" fillId="13" borderId="0" xfId="7" applyFont="1" applyFill="1"/>
    <xf numFmtId="0" fontId="1" fillId="17" borderId="0" xfId="7" applyFont="1" applyFill="1"/>
    <xf numFmtId="164" fontId="1" fillId="13" borderId="9" xfId="7" applyNumberFormat="1" applyFont="1" applyFill="1" applyBorder="1"/>
    <xf numFmtId="0" fontId="53" fillId="13" borderId="9" xfId="7" applyFont="1" applyFill="1" applyBorder="1" applyAlignment="1">
      <alignment horizontal="center" vertical="center" wrapText="1"/>
    </xf>
    <xf numFmtId="0" fontId="53" fillId="17" borderId="9" xfId="7" applyFont="1" applyFill="1" applyBorder="1" applyAlignment="1">
      <alignment horizontal="center" vertical="center" wrapText="1"/>
    </xf>
    <xf numFmtId="10" fontId="27" fillId="17" borderId="0" xfId="21" applyNumberFormat="1" applyFont="1" applyFill="1"/>
    <xf numFmtId="0" fontId="7" fillId="13" borderId="0" xfId="7" applyFont="1" applyFill="1" applyAlignment="1">
      <alignment vertical="center" wrapText="1"/>
    </xf>
    <xf numFmtId="0" fontId="7" fillId="13" borderId="0" xfId="7" applyFont="1" applyFill="1" applyAlignment="1">
      <alignment vertical="center"/>
    </xf>
    <xf numFmtId="0" fontId="1" fillId="3" borderId="0" xfId="7" applyFont="1"/>
    <xf numFmtId="0" fontId="52" fillId="13" borderId="13" xfId="7" applyFont="1" applyFill="1" applyBorder="1" applyAlignment="1">
      <alignment horizontal="center" vertical="center" wrapText="1"/>
    </xf>
    <xf numFmtId="0" fontId="52" fillId="13" borderId="14" xfId="7" applyFont="1" applyFill="1" applyBorder="1" applyAlignment="1">
      <alignment horizontal="center" vertical="center" wrapText="1"/>
    </xf>
    <xf numFmtId="0" fontId="52" fillId="13" borderId="9" xfId="7" applyFont="1" applyFill="1" applyBorder="1" applyAlignment="1">
      <alignment horizontal="center" vertical="center" wrapText="1"/>
    </xf>
    <xf numFmtId="0" fontId="52" fillId="13" borderId="14" xfId="7" applyFont="1" applyFill="1" applyBorder="1" applyAlignment="1">
      <alignment vertical="center" wrapText="1"/>
    </xf>
    <xf numFmtId="0" fontId="52" fillId="13" borderId="9" xfId="7" applyFont="1" applyFill="1" applyBorder="1" applyAlignment="1">
      <alignment wrapText="1"/>
    </xf>
    <xf numFmtId="0" fontId="53" fillId="13" borderId="14" xfId="7" applyFont="1" applyFill="1" applyBorder="1" applyAlignment="1">
      <alignment vertical="center" wrapText="1"/>
    </xf>
    <xf numFmtId="164" fontId="52" fillId="13" borderId="14" xfId="7" applyNumberFormat="1" applyFont="1" applyFill="1" applyBorder="1" applyAlignment="1">
      <alignment horizontal="center" vertical="center" wrapText="1"/>
    </xf>
    <xf numFmtId="167" fontId="52" fillId="13" borderId="14" xfId="21" applyNumberFormat="1" applyFont="1" applyFill="1" applyBorder="1" applyAlignment="1">
      <alignment horizontal="center" vertical="center" wrapText="1"/>
    </xf>
    <xf numFmtId="0" fontId="1" fillId="13" borderId="9" xfId="7" applyFont="1" applyFill="1" applyBorder="1" applyAlignment="1">
      <alignment horizontal="left" wrapText="1" indent="1"/>
    </xf>
    <xf numFmtId="164" fontId="7" fillId="13" borderId="14" xfId="7" applyNumberFormat="1" applyFont="1" applyFill="1" applyBorder="1" applyAlignment="1">
      <alignment horizontal="center" vertical="center" wrapText="1"/>
    </xf>
    <xf numFmtId="167" fontId="7" fillId="13" borderId="14" xfId="21" applyNumberFormat="1" applyFont="1" applyFill="1" applyBorder="1" applyAlignment="1">
      <alignment horizontal="center" vertical="center" wrapText="1"/>
    </xf>
    <xf numFmtId="0" fontId="1" fillId="13" borderId="14" xfId="7" applyFont="1" applyFill="1" applyBorder="1" applyAlignment="1">
      <alignment horizontal="left" wrapText="1" indent="1"/>
    </xf>
    <xf numFmtId="164" fontId="7" fillId="13" borderId="9" xfId="7" applyNumberFormat="1" applyFont="1" applyFill="1" applyBorder="1" applyAlignment="1">
      <alignment horizontal="center" vertical="center" wrapText="1"/>
    </xf>
    <xf numFmtId="0" fontId="7" fillId="13" borderId="0" xfId="7" applyFont="1" applyFill="1"/>
    <xf numFmtId="0" fontId="65" fillId="13" borderId="0" xfId="7" applyFont="1" applyFill="1" applyAlignment="1">
      <alignment horizontal="left"/>
    </xf>
    <xf numFmtId="0" fontId="66" fillId="13" borderId="5" xfId="7" applyFont="1" applyFill="1" applyBorder="1" applyAlignment="1">
      <alignment vertical="center" wrapText="1"/>
    </xf>
    <xf numFmtId="0" fontId="52" fillId="13" borderId="7" xfId="7" applyFont="1" applyFill="1" applyBorder="1" applyAlignment="1">
      <alignment horizontal="center" vertical="center" wrapText="1"/>
    </xf>
    <xf numFmtId="0" fontId="52" fillId="13" borderId="13" xfId="7" applyFont="1" applyFill="1" applyBorder="1" applyAlignment="1">
      <alignment vertical="center" wrapText="1"/>
    </xf>
    <xf numFmtId="0" fontId="52" fillId="13" borderId="12" xfId="7" applyFont="1" applyFill="1" applyBorder="1" applyAlignment="1">
      <alignment horizontal="center" vertical="center" wrapText="1"/>
    </xf>
    <xf numFmtId="0" fontId="52" fillId="13" borderId="9" xfId="7" applyFont="1" applyFill="1" applyBorder="1" applyAlignment="1">
      <alignment horizontal="left" vertical="center" wrapText="1"/>
    </xf>
    <xf numFmtId="164" fontId="52" fillId="13" borderId="9" xfId="7" applyNumberFormat="1" applyFont="1" applyFill="1" applyBorder="1" applyAlignment="1">
      <alignment vertical="center"/>
    </xf>
    <xf numFmtId="0" fontId="7" fillId="13" borderId="9" xfId="7" applyFont="1" applyFill="1" applyBorder="1" applyAlignment="1">
      <alignment horizontal="left" vertical="center" indent="1"/>
    </xf>
    <xf numFmtId="164" fontId="7" fillId="13" borderId="9" xfId="7" applyNumberFormat="1" applyFont="1" applyFill="1" applyBorder="1" applyAlignment="1">
      <alignment vertical="center"/>
    </xf>
    <xf numFmtId="0" fontId="57" fillId="13" borderId="9" xfId="7" applyFont="1" applyFill="1" applyBorder="1" applyAlignment="1">
      <alignment horizontal="left" vertical="center" indent="3"/>
    </xf>
    <xf numFmtId="0" fontId="57" fillId="13" borderId="9" xfId="7" applyFont="1" applyFill="1" applyBorder="1" applyAlignment="1">
      <alignment horizontal="left" vertical="center" wrapText="1" indent="3"/>
    </xf>
    <xf numFmtId="0" fontId="1" fillId="13" borderId="9" xfId="7" applyFont="1" applyFill="1" applyBorder="1" applyAlignment="1">
      <alignment horizontal="left" vertical="center" indent="1"/>
    </xf>
    <xf numFmtId="0" fontId="53" fillId="13" borderId="9" xfId="7" applyFont="1" applyFill="1" applyBorder="1" applyAlignment="1">
      <alignment horizontal="left" vertical="center" wrapText="1"/>
    </xf>
    <xf numFmtId="0" fontId="1" fillId="13" borderId="9" xfId="7" applyFont="1" applyFill="1" applyBorder="1" applyAlignment="1">
      <alignment horizontal="left" vertical="center" wrapText="1" indent="1"/>
    </xf>
    <xf numFmtId="0" fontId="53" fillId="13" borderId="9" xfId="7" applyFont="1" applyFill="1" applyBorder="1" applyAlignment="1">
      <alignment horizontal="left" vertical="center"/>
    </xf>
    <xf numFmtId="164" fontId="52" fillId="13" borderId="9" xfId="7" applyNumberFormat="1" applyFont="1" applyFill="1" applyBorder="1" applyAlignment="1">
      <alignment horizontal="right" vertical="center"/>
    </xf>
    <xf numFmtId="0" fontId="1" fillId="13" borderId="8" xfId="7" applyFont="1" applyFill="1" applyBorder="1" applyAlignment="1">
      <alignment horizontal="left" vertical="center"/>
    </xf>
    <xf numFmtId="0" fontId="1" fillId="17" borderId="0" xfId="7" applyFont="1" applyFill="1" applyAlignment="1">
      <alignment horizontal="right"/>
    </xf>
    <xf numFmtId="0" fontId="1" fillId="13" borderId="9" xfId="7" applyFont="1" applyFill="1" applyBorder="1" applyAlignment="1">
      <alignment vertical="center"/>
    </xf>
    <xf numFmtId="164" fontId="1" fillId="13" borderId="9" xfId="7" applyNumberFormat="1" applyFont="1" applyFill="1" applyBorder="1" applyAlignment="1">
      <alignment vertical="center"/>
    </xf>
    <xf numFmtId="0" fontId="47" fillId="18" borderId="0" xfId="23" applyFont="1" applyFill="1"/>
    <xf numFmtId="0" fontId="62" fillId="17" borderId="0" xfId="15" applyFill="1"/>
    <xf numFmtId="164" fontId="1" fillId="17" borderId="0" xfId="7" applyNumberFormat="1" applyFont="1" applyFill="1"/>
    <xf numFmtId="9" fontId="27" fillId="17" borderId="0" xfId="21" applyFont="1" applyFill="1"/>
    <xf numFmtId="0" fontId="48" fillId="13" borderId="0" xfId="7" applyFont="1" applyFill="1"/>
    <xf numFmtId="165" fontId="17" fillId="18" borderId="0" xfId="3" applyNumberFormat="1" applyFont="1" applyFill="1" applyAlignment="1">
      <alignment horizontal="right" wrapText="1"/>
    </xf>
    <xf numFmtId="0" fontId="53" fillId="13" borderId="13" xfId="7" applyFont="1" applyFill="1" applyBorder="1" applyAlignment="1">
      <alignment vertical="center" wrapText="1"/>
    </xf>
    <xf numFmtId="0" fontId="52" fillId="17" borderId="3" xfId="7" applyFont="1" applyFill="1" applyBorder="1" applyAlignment="1">
      <alignment horizontal="center" vertical="center" wrapText="1"/>
    </xf>
    <xf numFmtId="0" fontId="52" fillId="13" borderId="12" xfId="7" applyFont="1" applyFill="1" applyBorder="1" applyAlignment="1">
      <alignment vertical="center" wrapText="1"/>
    </xf>
    <xf numFmtId="0" fontId="51" fillId="13" borderId="14" xfId="7" applyFont="1" applyFill="1" applyBorder="1"/>
    <xf numFmtId="0" fontId="52" fillId="17" borderId="9" xfId="7" applyFont="1" applyFill="1" applyBorder="1" applyAlignment="1">
      <alignment vertical="center" wrapText="1"/>
    </xf>
    <xf numFmtId="0" fontId="62" fillId="17" borderId="0" xfId="15" applyFill="1" applyAlignment="1">
      <alignment horizontal="left" vertical="center"/>
    </xf>
    <xf numFmtId="0" fontId="54" fillId="17" borderId="0" xfId="4" applyFont="1" applyFill="1" applyAlignment="1">
      <alignment vertical="center" wrapText="1"/>
    </xf>
    <xf numFmtId="0" fontId="1" fillId="17" borderId="0" xfId="22" applyFont="1" applyFill="1"/>
    <xf numFmtId="0" fontId="54" fillId="17" borderId="0" xfId="4" applyFont="1" applyFill="1" applyAlignment="1">
      <alignment horizontal="left" vertical="center" wrapText="1"/>
    </xf>
    <xf numFmtId="165" fontId="17" fillId="18" borderId="0" xfId="16" applyNumberFormat="1" applyFont="1" applyFill="1" applyAlignment="1">
      <alignment horizontal="right" wrapText="1"/>
    </xf>
    <xf numFmtId="0" fontId="1" fillId="17" borderId="1" xfId="22" applyFont="1" applyFill="1" applyBorder="1"/>
    <xf numFmtId="0" fontId="1" fillId="17" borderId="11" xfId="22" applyFont="1" applyFill="1" applyBorder="1"/>
    <xf numFmtId="0" fontId="53" fillId="17" borderId="9" xfId="4" applyFont="1" applyFill="1" applyBorder="1" applyAlignment="1">
      <alignment horizontal="center" vertical="center" wrapText="1"/>
    </xf>
    <xf numFmtId="0" fontId="54" fillId="13" borderId="9" xfId="22" applyFont="1" applyFill="1" applyBorder="1" applyAlignment="1">
      <alignment vertical="center" wrapText="1"/>
    </xf>
    <xf numFmtId="171" fontId="1" fillId="17" borderId="9" xfId="13" quotePrefix="1" applyNumberFormat="1" applyFont="1" applyFill="1" applyBorder="1" applyAlignment="1">
      <alignment vertical="center" wrapText="1"/>
    </xf>
    <xf numFmtId="0" fontId="55" fillId="13" borderId="9" xfId="22" applyFont="1" applyFill="1" applyBorder="1" applyAlignment="1">
      <alignment vertical="center" wrapText="1"/>
    </xf>
    <xf numFmtId="0" fontId="55" fillId="13" borderId="9" xfId="22" applyFont="1" applyFill="1" applyBorder="1" applyAlignment="1">
      <alignment horizontal="left" vertical="center" wrapText="1" indent="1"/>
    </xf>
    <xf numFmtId="171" fontId="27" fillId="17" borderId="9" xfId="13" quotePrefix="1" applyNumberFormat="1" applyFont="1" applyFill="1" applyBorder="1" applyAlignment="1">
      <alignment vertical="center"/>
    </xf>
    <xf numFmtId="171" fontId="1" fillId="17" borderId="9" xfId="13" quotePrefix="1" applyNumberFormat="1" applyFont="1" applyFill="1" applyBorder="1" applyAlignment="1">
      <alignment vertical="center"/>
    </xf>
    <xf numFmtId="171" fontId="61" fillId="12" borderId="12" xfId="4" applyNumberFormat="1" applyFont="1" applyFill="1" applyBorder="1" applyAlignment="1">
      <alignment horizontal="center" vertical="center" wrapText="1"/>
    </xf>
    <xf numFmtId="171" fontId="61" fillId="12" borderId="13" xfId="4" applyNumberFormat="1" applyFont="1" applyFill="1" applyBorder="1" applyAlignment="1">
      <alignment horizontal="center" vertical="center" wrapText="1"/>
    </xf>
    <xf numFmtId="171" fontId="61" fillId="12" borderId="14" xfId="4" applyNumberFormat="1" applyFont="1" applyFill="1" applyBorder="1" applyAlignment="1">
      <alignment horizontal="center" vertical="center" wrapText="1"/>
    </xf>
    <xf numFmtId="171" fontId="1" fillId="12" borderId="13" xfId="4" applyNumberFormat="1" applyFont="1" applyFill="1" applyBorder="1" applyAlignment="1">
      <alignment vertical="center" wrapText="1"/>
    </xf>
    <xf numFmtId="171" fontId="1" fillId="12" borderId="14" xfId="4" applyNumberFormat="1" applyFont="1" applyFill="1" applyBorder="1" applyAlignment="1">
      <alignment vertical="center" wrapText="1"/>
    </xf>
    <xf numFmtId="0" fontId="1" fillId="13" borderId="0" xfId="4" applyFont="1" applyFill="1" applyBorder="1"/>
    <xf numFmtId="0" fontId="1" fillId="13" borderId="0" xfId="4" applyFont="1" applyFill="1" applyBorder="1" applyAlignment="1">
      <alignment horizontal="center" vertical="center" wrapText="1"/>
    </xf>
    <xf numFmtId="0" fontId="1" fillId="13" borderId="0" xfId="4" applyFont="1" applyFill="1" applyBorder="1" applyAlignment="1">
      <alignment wrapText="1"/>
    </xf>
    <xf numFmtId="164" fontId="7" fillId="12" borderId="3" xfId="7" applyNumberFormat="1" applyFont="1" applyFill="1" applyBorder="1" applyAlignment="1">
      <alignment horizontal="center" vertical="center" wrapText="1"/>
    </xf>
    <xf numFmtId="164" fontId="7" fillId="12" borderId="2" xfId="7" applyNumberFormat="1" applyFont="1" applyFill="1" applyBorder="1" applyAlignment="1">
      <alignment horizontal="center" vertical="center" wrapText="1"/>
    </xf>
    <xf numFmtId="164" fontId="7" fillId="12" borderId="4" xfId="7" applyNumberFormat="1" applyFont="1" applyFill="1" applyBorder="1" applyAlignment="1">
      <alignment horizontal="center" vertical="center" wrapText="1"/>
    </xf>
    <xf numFmtId="0" fontId="2" fillId="8" borderId="21" xfId="1" applyFill="1" applyBorder="1"/>
    <xf numFmtId="0" fontId="2" fillId="0" borderId="16" xfId="1" applyFill="1" applyBorder="1"/>
    <xf numFmtId="0" fontId="15" fillId="2" borderId="3" xfId="0" applyFont="1" applyFill="1" applyBorder="1" applyAlignment="1">
      <alignment horizontal="left" vertical="center"/>
    </xf>
    <xf numFmtId="0" fontId="15" fillId="2" borderId="2" xfId="0" applyFont="1" applyFill="1" applyBorder="1" applyAlignment="1">
      <alignment horizontal="left" vertical="center"/>
    </xf>
    <xf numFmtId="0" fontId="15" fillId="2" borderId="4" xfId="0" applyFont="1" applyFill="1" applyBorder="1" applyAlignment="1">
      <alignment horizontal="left" vertical="center"/>
    </xf>
    <xf numFmtId="171" fontId="7" fillId="13" borderId="4" xfId="13" applyNumberFormat="1" applyFont="1" applyFill="1" applyBorder="1" applyAlignment="1">
      <alignment horizontal="right" vertical="center" wrapText="1"/>
    </xf>
    <xf numFmtId="0" fontId="2" fillId="3" borderId="0" xfId="1"/>
    <xf numFmtId="49" fontId="7" fillId="3" borderId="0" xfId="4" applyNumberFormat="1" applyFont="1"/>
    <xf numFmtId="171" fontId="7" fillId="3" borderId="9" xfId="13" applyNumberFormat="1" applyFont="1" applyFill="1" applyBorder="1" applyAlignment="1" applyProtection="1">
      <alignment horizontal="right" vertical="center" wrapText="1"/>
      <protection locked="0"/>
    </xf>
    <xf numFmtId="171" fontId="7" fillId="3" borderId="9" xfId="13" quotePrefix="1" applyNumberFormat="1" applyFont="1" applyFill="1" applyBorder="1" applyAlignment="1" applyProtection="1">
      <alignment horizontal="right" vertical="center" wrapText="1"/>
      <protection locked="0"/>
    </xf>
    <xf numFmtId="167" fontId="7" fillId="3" borderId="9" xfId="21" applyNumberFormat="1" applyFont="1" applyFill="1" applyBorder="1" applyAlignment="1" applyProtection="1">
      <alignment horizontal="right" vertical="center" wrapText="1"/>
      <protection locked="0"/>
    </xf>
    <xf numFmtId="167" fontId="7" fillId="12" borderId="9" xfId="21" applyNumberFormat="1" applyFont="1" applyFill="1" applyBorder="1" applyAlignment="1" applyProtection="1">
      <alignment horizontal="right" vertical="center" wrapText="1"/>
      <protection locked="0"/>
    </xf>
    <xf numFmtId="172" fontId="1" fillId="13" borderId="9" xfId="17" applyNumberFormat="1" applyFont="1" applyFill="1" applyBorder="1"/>
    <xf numFmtId="0" fontId="1" fillId="17" borderId="0" xfId="7" applyFill="1"/>
    <xf numFmtId="0" fontId="11" fillId="3" borderId="0" xfId="7" applyFont="1" applyAlignment="1">
      <alignment horizontal="left"/>
    </xf>
    <xf numFmtId="0" fontId="15" fillId="3" borderId="0" xfId="7" applyFont="1" applyAlignment="1">
      <alignment horizontal="center" vertical="center" wrapText="1"/>
    </xf>
    <xf numFmtId="0" fontId="32" fillId="3" borderId="0" xfId="7" applyFont="1" applyAlignment="1">
      <alignment horizontal="center"/>
    </xf>
    <xf numFmtId="0" fontId="14" fillId="3" borderId="0" xfId="7" applyFont="1" applyBorder="1" applyAlignment="1">
      <alignment horizontal="center"/>
    </xf>
    <xf numFmtId="0" fontId="11" fillId="3" borderId="0" xfId="7" applyFont="1" applyAlignment="1">
      <alignment horizontal="justify" wrapText="1"/>
    </xf>
    <xf numFmtId="0" fontId="25" fillId="3" borderId="6" xfId="7" applyFont="1" applyBorder="1" applyAlignment="1">
      <alignment horizontal="center" wrapText="1"/>
    </xf>
    <xf numFmtId="0" fontId="25" fillId="3" borderId="6" xfId="7" applyFont="1" applyBorder="1" applyAlignment="1">
      <alignment horizontal="center"/>
    </xf>
    <xf numFmtId="0" fontId="38" fillId="2" borderId="3" xfId="15" applyFont="1" applyFill="1" applyBorder="1" applyAlignment="1">
      <alignment horizontal="left" vertical="center" wrapText="1"/>
    </xf>
    <xf numFmtId="0" fontId="38" fillId="2" borderId="4" xfId="15" applyFont="1" applyFill="1" applyBorder="1" applyAlignment="1">
      <alignment horizontal="left" vertical="center" wrapText="1"/>
    </xf>
    <xf numFmtId="0" fontId="27" fillId="2" borderId="0" xfId="15" applyFont="1" applyFill="1" applyBorder="1" applyAlignment="1">
      <alignment horizontal="center" vertical="center" wrapText="1"/>
    </xf>
    <xf numFmtId="0" fontId="27" fillId="2" borderId="15" xfId="15" applyFont="1" applyFill="1" applyBorder="1" applyAlignment="1">
      <alignment horizontal="center" vertical="center" wrapText="1"/>
    </xf>
    <xf numFmtId="0" fontId="38" fillId="2" borderId="9" xfId="15" applyFont="1" applyFill="1" applyBorder="1" applyAlignment="1">
      <alignment horizontal="center" vertical="center" wrapText="1"/>
    </xf>
    <xf numFmtId="0" fontId="27" fillId="2" borderId="1" xfId="15" applyFont="1" applyFill="1" applyBorder="1" applyAlignment="1">
      <alignment horizontal="center" vertical="center" wrapText="1"/>
    </xf>
    <xf numFmtId="0" fontId="27" fillId="2" borderId="11" xfId="15" applyFont="1" applyFill="1" applyBorder="1" applyAlignment="1">
      <alignment horizontal="center" vertical="center" wrapText="1"/>
    </xf>
    <xf numFmtId="0" fontId="27" fillId="2" borderId="3" xfId="15" applyFont="1" applyFill="1" applyBorder="1" applyAlignment="1">
      <alignment horizontal="left" vertical="center" wrapText="1"/>
    </xf>
    <xf numFmtId="0" fontId="27" fillId="2" borderId="4" xfId="15" applyFont="1" applyFill="1" applyBorder="1" applyAlignment="1">
      <alignment horizontal="left" vertical="center" wrapText="1"/>
    </xf>
    <xf numFmtId="0" fontId="39" fillId="2" borderId="3" xfId="15" applyFont="1" applyFill="1" applyBorder="1" applyAlignment="1">
      <alignment horizontal="left" vertical="center" wrapText="1"/>
    </xf>
    <xf numFmtId="0" fontId="39" fillId="2" borderId="4" xfId="15" applyFont="1" applyFill="1" applyBorder="1" applyAlignment="1">
      <alignment horizontal="left" vertical="center" wrapText="1"/>
    </xf>
    <xf numFmtId="0" fontId="41" fillId="2" borderId="3" xfId="15" applyFont="1" applyFill="1" applyBorder="1" applyAlignment="1">
      <alignment horizontal="left" vertical="center" wrapText="1"/>
    </xf>
    <xf numFmtId="0" fontId="41" fillId="2" borderId="4" xfId="15" applyFont="1" applyFill="1" applyBorder="1" applyAlignment="1">
      <alignment horizontal="left" vertical="center" wrapText="1"/>
    </xf>
    <xf numFmtId="0" fontId="42" fillId="2" borderId="1" xfId="15" applyFont="1" applyFill="1" applyBorder="1" applyAlignment="1">
      <alignment horizontal="left" vertical="center" wrapText="1"/>
    </xf>
    <xf numFmtId="0" fontId="42" fillId="2" borderId="11" xfId="15" applyFont="1" applyFill="1" applyBorder="1" applyAlignment="1">
      <alignment horizontal="left" vertical="center" wrapText="1"/>
    </xf>
    <xf numFmtId="164" fontId="15" fillId="2" borderId="2" xfId="14" applyNumberFormat="1" applyFont="1" applyFill="1" applyBorder="1" applyAlignment="1">
      <alignment horizontal="center" vertical="center" wrapText="1"/>
    </xf>
    <xf numFmtId="164" fontId="15" fillId="2" borderId="4" xfId="14" applyNumberFormat="1" applyFont="1" applyFill="1" applyBorder="1" applyAlignment="1">
      <alignment horizontal="center" vertical="center" wrapText="1"/>
    </xf>
    <xf numFmtId="0" fontId="15" fillId="2" borderId="2" xfId="14" applyFont="1" applyFill="1" applyBorder="1" applyAlignment="1">
      <alignment horizontal="center" vertical="center" wrapText="1"/>
    </xf>
    <xf numFmtId="0" fontId="15" fillId="2" borderId="4" xfId="14" applyFont="1" applyFill="1" applyBorder="1" applyAlignment="1">
      <alignment horizontal="center" vertical="center" wrapText="1"/>
    </xf>
    <xf numFmtId="0" fontId="14" fillId="3" borderId="0" xfId="14" applyFont="1" applyAlignment="1">
      <alignment vertical="center"/>
    </xf>
    <xf numFmtId="0" fontId="14" fillId="3" borderId="0" xfId="14" applyFont="1" applyAlignment="1">
      <alignment vertical="center" wrapText="1"/>
    </xf>
    <xf numFmtId="0" fontId="53" fillId="10" borderId="12" xfId="4" applyFont="1" applyFill="1" applyBorder="1" applyAlignment="1">
      <alignment horizontal="center" vertical="center" wrapText="1"/>
    </xf>
    <xf numFmtId="0" fontId="53" fillId="10" borderId="14" xfId="4" applyFont="1" applyFill="1" applyBorder="1" applyAlignment="1">
      <alignment horizontal="center" vertical="center" wrapText="1"/>
    </xf>
    <xf numFmtId="0" fontId="52" fillId="10" borderId="12" xfId="4" applyFont="1" applyFill="1" applyBorder="1" applyAlignment="1">
      <alignment horizontal="center" vertical="center" wrapText="1"/>
    </xf>
    <xf numFmtId="0" fontId="52" fillId="10" borderId="14" xfId="4" applyFont="1" applyFill="1" applyBorder="1" applyAlignment="1">
      <alignment horizontal="center" vertical="center" wrapText="1"/>
    </xf>
    <xf numFmtId="0" fontId="53" fillId="10" borderId="7" xfId="4" applyFont="1" applyFill="1" applyBorder="1" applyAlignment="1">
      <alignment horizontal="center" vertical="center" wrapText="1"/>
    </xf>
    <xf numFmtId="0" fontId="53" fillId="10" borderId="8" xfId="4" applyFont="1" applyFill="1" applyBorder="1" applyAlignment="1">
      <alignment horizontal="center" vertical="center" wrapText="1"/>
    </xf>
    <xf numFmtId="0" fontId="53" fillId="10" borderId="6" xfId="4" applyFont="1" applyFill="1" applyBorder="1" applyAlignment="1">
      <alignment horizontal="center" vertical="center" wrapText="1"/>
    </xf>
    <xf numFmtId="0" fontId="52" fillId="3" borderId="3" xfId="4" applyFont="1" applyBorder="1" applyAlignment="1">
      <alignment horizontal="center" vertical="center"/>
    </xf>
    <xf numFmtId="0" fontId="52" fillId="3" borderId="4" xfId="4" applyFont="1" applyBorder="1" applyAlignment="1">
      <alignment horizontal="center" vertical="center"/>
    </xf>
    <xf numFmtId="49" fontId="52" fillId="13" borderId="9" xfId="4" applyNumberFormat="1" applyFont="1" applyFill="1" applyBorder="1" applyAlignment="1">
      <alignment horizontal="center" vertical="center" wrapText="1"/>
    </xf>
    <xf numFmtId="49" fontId="52" fillId="13" borderId="12" xfId="4" applyNumberFormat="1" applyFont="1" applyFill="1" applyBorder="1" applyAlignment="1">
      <alignment horizontal="center" vertical="center" wrapText="1"/>
    </xf>
    <xf numFmtId="49" fontId="57" fillId="13" borderId="0" xfId="4" applyNumberFormat="1" applyFont="1" applyFill="1" applyAlignment="1">
      <alignment horizontal="justify" vertical="center" wrapText="1"/>
    </xf>
    <xf numFmtId="49" fontId="52" fillId="13" borderId="0" xfId="4" applyNumberFormat="1" applyFont="1" applyFill="1" applyAlignment="1">
      <alignment horizontal="justify" vertical="center" wrapText="1"/>
    </xf>
    <xf numFmtId="49" fontId="7" fillId="13" borderId="0" xfId="4" applyNumberFormat="1" applyFont="1" applyFill="1" applyAlignment="1">
      <alignment vertical="center" wrapText="1"/>
    </xf>
    <xf numFmtId="49" fontId="7" fillId="13" borderId="0" xfId="4" applyNumberFormat="1" applyFont="1" applyFill="1"/>
    <xf numFmtId="49" fontId="57" fillId="3" borderId="0" xfId="4" applyNumberFormat="1" applyFont="1" applyAlignment="1">
      <alignment horizontal="justify" vertical="center" wrapText="1"/>
    </xf>
    <xf numFmtId="49" fontId="7" fillId="13" borderId="0" xfId="4" applyNumberFormat="1" applyFont="1" applyFill="1" applyAlignment="1">
      <alignment horizontal="justify" vertical="center" wrapText="1"/>
    </xf>
    <xf numFmtId="49" fontId="7" fillId="3" borderId="0" xfId="4" applyNumberFormat="1" applyFont="1" applyAlignment="1">
      <alignment vertical="center" wrapText="1"/>
    </xf>
    <xf numFmtId="49" fontId="7" fillId="3" borderId="0" xfId="4" applyNumberFormat="1" applyFont="1" applyAlignment="1">
      <alignment horizontal="justify" vertical="center" wrapText="1"/>
    </xf>
    <xf numFmtId="49" fontId="52" fillId="3" borderId="0" xfId="4" applyNumberFormat="1" applyFont="1" applyAlignment="1">
      <alignment horizontal="justify" vertical="center" wrapText="1"/>
    </xf>
    <xf numFmtId="0" fontId="53" fillId="3" borderId="9" xfId="4" applyFont="1" applyBorder="1" applyAlignment="1">
      <alignment horizontal="center"/>
    </xf>
    <xf numFmtId="0" fontId="60" fillId="3" borderId="0" xfId="4" applyFont="1" applyAlignment="1">
      <alignment horizontal="justify" vertical="center" wrapText="1"/>
    </xf>
    <xf numFmtId="0" fontId="52" fillId="13" borderId="3" xfId="4" applyFont="1" applyFill="1" applyBorder="1" applyAlignment="1">
      <alignment horizontal="center" vertical="center" wrapText="1"/>
    </xf>
    <xf numFmtId="0" fontId="52" fillId="13" borderId="2" xfId="4" applyFont="1" applyFill="1" applyBorder="1" applyAlignment="1">
      <alignment horizontal="center" vertical="center" wrapText="1"/>
    </xf>
    <xf numFmtId="0" fontId="52" fillId="13" borderId="4" xfId="4" applyFont="1" applyFill="1" applyBorder="1" applyAlignment="1">
      <alignment horizontal="center" vertical="center" wrapText="1"/>
    </xf>
    <xf numFmtId="0" fontId="52" fillId="13" borderId="7" xfId="4" applyFont="1" applyFill="1" applyBorder="1" applyAlignment="1">
      <alignment horizontal="center" vertical="center" wrapText="1"/>
    </xf>
    <xf numFmtId="0" fontId="52" fillId="13" borderId="8" xfId="4" applyFont="1" applyFill="1" applyBorder="1" applyAlignment="1">
      <alignment horizontal="center" vertical="center" wrapText="1"/>
    </xf>
    <xf numFmtId="0" fontId="52" fillId="13" borderId="12" xfId="4" applyFont="1" applyFill="1" applyBorder="1" applyAlignment="1">
      <alignment horizontal="center" vertical="center" wrapText="1"/>
    </xf>
    <xf numFmtId="0" fontId="52" fillId="13" borderId="14" xfId="4" applyFont="1" applyFill="1" applyBorder="1" applyAlignment="1">
      <alignment horizontal="center" vertical="center" wrapText="1"/>
    </xf>
    <xf numFmtId="0" fontId="52" fillId="13" borderId="0" xfId="4" applyFont="1" applyFill="1" applyBorder="1" applyAlignment="1">
      <alignment horizontal="center" vertical="center"/>
    </xf>
    <xf numFmtId="0" fontId="54" fillId="3" borderId="0" xfId="4" applyFont="1" applyAlignment="1">
      <alignment vertical="center"/>
    </xf>
    <xf numFmtId="0" fontId="55" fillId="3" borderId="0" xfId="4" applyFont="1" applyAlignment="1">
      <alignment horizontal="justify" vertical="center"/>
    </xf>
    <xf numFmtId="0" fontId="55" fillId="3" borderId="0" xfId="4" applyFont="1" applyAlignment="1">
      <alignment horizontal="justify" vertical="center" wrapText="1"/>
    </xf>
    <xf numFmtId="0" fontId="1" fillId="3" borderId="0" xfId="4" applyFont="1"/>
    <xf numFmtId="0" fontId="54" fillId="3" borderId="0" xfId="4" applyFont="1" applyAlignment="1">
      <alignment horizontal="justify" vertical="center"/>
    </xf>
    <xf numFmtId="49" fontId="52" fillId="3" borderId="0" xfId="4" applyNumberFormat="1" applyFont="1" applyAlignment="1">
      <alignment vertical="center"/>
    </xf>
    <xf numFmtId="49" fontId="52" fillId="3" borderId="12" xfId="4" applyNumberFormat="1" applyFont="1" applyBorder="1" applyAlignment="1">
      <alignment horizontal="center" vertical="center"/>
    </xf>
    <xf numFmtId="49" fontId="52" fillId="3" borderId="9" xfId="4" applyNumberFormat="1" applyFont="1" applyBorder="1" applyAlignment="1">
      <alignment horizontal="center" vertical="center"/>
    </xf>
    <xf numFmtId="49" fontId="52" fillId="3" borderId="9" xfId="4" applyNumberFormat="1" applyFont="1" applyBorder="1" applyAlignment="1">
      <alignment horizontal="center" vertical="center" wrapText="1"/>
    </xf>
    <xf numFmtId="49" fontId="52" fillId="3" borderId="14" xfId="4" applyNumberFormat="1" applyFont="1" applyBorder="1" applyAlignment="1">
      <alignment horizontal="center" vertical="center"/>
    </xf>
    <xf numFmtId="49" fontId="52" fillId="3" borderId="0" xfId="4" applyNumberFormat="1" applyFont="1" applyBorder="1" applyAlignment="1">
      <alignment horizontal="justify" vertical="center" wrapText="1"/>
    </xf>
    <xf numFmtId="49" fontId="7" fillId="3" borderId="0" xfId="4" applyNumberFormat="1" applyFont="1" applyBorder="1" applyAlignment="1">
      <alignment vertical="center" wrapText="1"/>
    </xf>
    <xf numFmtId="49" fontId="7" fillId="3" borderId="0" xfId="4" applyNumberFormat="1" applyFont="1" applyAlignment="1">
      <alignment vertical="center"/>
    </xf>
    <xf numFmtId="49" fontId="7" fillId="3" borderId="0" xfId="4" applyNumberFormat="1" applyFont="1" applyBorder="1" applyAlignment="1">
      <alignment horizontal="center" vertical="center" wrapText="1"/>
    </xf>
    <xf numFmtId="49" fontId="7" fillId="3" borderId="0" xfId="4" applyNumberFormat="1" applyFont="1" applyAlignment="1">
      <alignment horizontal="center" vertical="center" wrapText="1"/>
    </xf>
    <xf numFmtId="49" fontId="7" fillId="13" borderId="0" xfId="4" applyNumberFormat="1" applyFont="1" applyFill="1" applyBorder="1" applyAlignment="1">
      <alignment vertical="center" wrapText="1"/>
    </xf>
    <xf numFmtId="49" fontId="57" fillId="3" borderId="0" xfId="4" applyNumberFormat="1" applyFont="1" applyAlignment="1">
      <alignment horizontal="justify" vertical="center"/>
    </xf>
    <xf numFmtId="49" fontId="7" fillId="13" borderId="0" xfId="4" applyNumberFormat="1" applyFont="1" applyFill="1" applyBorder="1"/>
    <xf numFmtId="49" fontId="52" fillId="3" borderId="0" xfId="4" applyNumberFormat="1" applyFont="1" applyAlignment="1">
      <alignment horizontal="justify" vertical="center"/>
    </xf>
    <xf numFmtId="49" fontId="7" fillId="3" borderId="0" xfId="4" applyNumberFormat="1" applyFont="1"/>
    <xf numFmtId="0" fontId="57" fillId="3" borderId="0" xfId="4" applyFont="1" applyAlignment="1">
      <alignment horizontal="justify" vertical="center" wrapText="1"/>
    </xf>
    <xf numFmtId="0" fontId="52" fillId="3" borderId="9" xfId="4" applyFont="1" applyBorder="1" applyAlignment="1">
      <alignment horizontal="center" vertical="center"/>
    </xf>
    <xf numFmtId="0" fontId="52" fillId="3" borderId="0" xfId="4" applyFont="1" applyAlignment="1">
      <alignment horizontal="justify" vertical="center"/>
    </xf>
    <xf numFmtId="0" fontId="54" fillId="13" borderId="12" xfId="4" applyFont="1" applyFill="1" applyBorder="1" applyAlignment="1">
      <alignment horizontal="center" vertical="center" wrapText="1"/>
    </xf>
    <xf numFmtId="0" fontId="54" fillId="13" borderId="13" xfId="4" applyFont="1" applyFill="1" applyBorder="1" applyAlignment="1">
      <alignment horizontal="center" vertical="center" wrapText="1"/>
    </xf>
    <xf numFmtId="0" fontId="54" fillId="13" borderId="14" xfId="4" applyFont="1" applyFill="1" applyBorder="1" applyAlignment="1">
      <alignment horizontal="center" vertical="center" wrapText="1"/>
    </xf>
    <xf numFmtId="0" fontId="54" fillId="13" borderId="7" xfId="4" applyFont="1" applyFill="1" applyBorder="1" applyAlignment="1">
      <alignment horizontal="center" vertical="center" wrapText="1"/>
    </xf>
    <xf numFmtId="0" fontId="54" fillId="13" borderId="6" xfId="4" applyFont="1" applyFill="1" applyBorder="1" applyAlignment="1">
      <alignment horizontal="center" vertical="center" wrapText="1"/>
    </xf>
    <xf numFmtId="0" fontId="54" fillId="13" borderId="8" xfId="4" applyFont="1" applyFill="1" applyBorder="1" applyAlignment="1">
      <alignment horizontal="center" vertical="center" wrapText="1"/>
    </xf>
    <xf numFmtId="0" fontId="53" fillId="0" borderId="4" xfId="4" applyFont="1" applyFill="1" applyBorder="1" applyAlignment="1">
      <alignment horizontal="center" vertical="center" wrapText="1"/>
    </xf>
    <xf numFmtId="0" fontId="53" fillId="0" borderId="9" xfId="4" applyFont="1" applyFill="1" applyBorder="1" applyAlignment="1">
      <alignment horizontal="center" vertical="center" wrapText="1"/>
    </xf>
    <xf numFmtId="0" fontId="53" fillId="0" borderId="3" xfId="4" applyFont="1" applyFill="1" applyBorder="1" applyAlignment="1">
      <alignment horizontal="center" vertical="center" wrapText="1"/>
    </xf>
    <xf numFmtId="0" fontId="52" fillId="0" borderId="3" xfId="4" applyFont="1" applyFill="1" applyBorder="1" applyAlignment="1">
      <alignment horizontal="center" vertical="center" wrapText="1"/>
    </xf>
    <xf numFmtId="0" fontId="52" fillId="0" borderId="4" xfId="4" applyFont="1" applyFill="1" applyBorder="1" applyAlignment="1">
      <alignment horizontal="center" vertical="center" wrapText="1"/>
    </xf>
    <xf numFmtId="0" fontId="53" fillId="0" borderId="2" xfId="4" applyFont="1" applyFill="1" applyBorder="1" applyAlignment="1">
      <alignment horizontal="center" vertical="center"/>
    </xf>
    <xf numFmtId="0" fontId="53" fillId="0" borderId="4" xfId="4" applyFont="1" applyFill="1" applyBorder="1" applyAlignment="1">
      <alignment horizontal="center" vertical="center"/>
    </xf>
    <xf numFmtId="9" fontId="52" fillId="0" borderId="12" xfId="4" applyNumberFormat="1" applyFont="1" applyFill="1" applyBorder="1" applyAlignment="1">
      <alignment horizontal="center" vertical="center"/>
    </xf>
    <xf numFmtId="9" fontId="52" fillId="0" borderId="14" xfId="4" applyNumberFormat="1" applyFont="1" applyFill="1" applyBorder="1" applyAlignment="1">
      <alignment horizontal="center" vertical="center"/>
    </xf>
    <xf numFmtId="0" fontId="53" fillId="13" borderId="3" xfId="4" applyFont="1" applyFill="1" applyBorder="1" applyAlignment="1">
      <alignment horizontal="center" vertical="center" wrapText="1"/>
    </xf>
    <xf numFmtId="0" fontId="53" fillId="13" borderId="4" xfId="4" applyFont="1" applyFill="1" applyBorder="1" applyAlignment="1">
      <alignment horizontal="center" vertical="center" wrapText="1"/>
    </xf>
    <xf numFmtId="0" fontId="53" fillId="13" borderId="2" xfId="4" applyFont="1" applyFill="1" applyBorder="1" applyAlignment="1">
      <alignment horizontal="center" vertical="center" wrapText="1"/>
    </xf>
    <xf numFmtId="0" fontId="53" fillId="13" borderId="12" xfId="4" applyFont="1" applyFill="1" applyBorder="1" applyAlignment="1">
      <alignment horizontal="center" vertical="center" wrapText="1"/>
    </xf>
    <xf numFmtId="0" fontId="53" fillId="13" borderId="13" xfId="4" applyFont="1" applyFill="1" applyBorder="1" applyAlignment="1">
      <alignment horizontal="center" vertical="center" wrapText="1"/>
    </xf>
    <xf numFmtId="0" fontId="53" fillId="13" borderId="14" xfId="4" applyFont="1" applyFill="1" applyBorder="1" applyAlignment="1">
      <alignment horizontal="center" vertical="center" wrapText="1"/>
    </xf>
    <xf numFmtId="0" fontId="53" fillId="13" borderId="7" xfId="4" applyFont="1" applyFill="1" applyBorder="1" applyAlignment="1">
      <alignment horizontal="center" vertical="center" wrapText="1"/>
    </xf>
    <xf numFmtId="0" fontId="53" fillId="13" borderId="6" xfId="4" applyFont="1" applyFill="1" applyBorder="1" applyAlignment="1">
      <alignment horizontal="center" vertical="center" wrapText="1"/>
    </xf>
    <xf numFmtId="0" fontId="53" fillId="13" borderId="8" xfId="4" applyFont="1" applyFill="1" applyBorder="1" applyAlignment="1">
      <alignment horizontal="center" vertical="center" wrapText="1"/>
    </xf>
    <xf numFmtId="0" fontId="64" fillId="0" borderId="13" xfId="0" applyFont="1" applyBorder="1" applyAlignment="1">
      <alignment horizontal="center" vertical="center" wrapText="1"/>
    </xf>
    <xf numFmtId="0" fontId="64" fillId="0" borderId="14" xfId="0" applyFont="1" applyBorder="1" applyAlignment="1">
      <alignment horizontal="center" vertical="center" wrapText="1"/>
    </xf>
    <xf numFmtId="0" fontId="53" fillId="3" borderId="0" xfId="4" applyFont="1" applyBorder="1" applyAlignment="1">
      <alignment horizontal="center" vertical="center" wrapText="1"/>
    </xf>
    <xf numFmtId="0" fontId="64" fillId="0" borderId="15"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 xfId="0" applyFont="1" applyBorder="1" applyAlignment="1">
      <alignment horizontal="center" vertical="center" wrapText="1"/>
    </xf>
    <xf numFmtId="0" fontId="64" fillId="0" borderId="11" xfId="0" applyFont="1" applyBorder="1" applyAlignment="1">
      <alignment horizontal="center" vertical="center" wrapText="1"/>
    </xf>
    <xf numFmtId="0" fontId="18" fillId="2" borderId="0" xfId="0" applyFont="1" applyFill="1" applyBorder="1" applyAlignment="1">
      <alignment horizontal="left" wrapText="1"/>
    </xf>
    <xf numFmtId="0" fontId="18" fillId="2" borderId="15" xfId="0" applyFont="1" applyFill="1" applyBorder="1" applyAlignment="1">
      <alignment horizontal="left" wrapText="1"/>
    </xf>
    <xf numFmtId="0" fontId="15" fillId="2" borderId="1" xfId="0" applyFont="1" applyFill="1" applyBorder="1" applyAlignment="1">
      <alignment horizontal="left" wrapText="1"/>
    </xf>
    <xf numFmtId="0" fontId="15" fillId="2" borderId="11" xfId="0" applyFont="1" applyFill="1" applyBorder="1" applyAlignment="1">
      <alignment horizontal="left" wrapText="1"/>
    </xf>
    <xf numFmtId="0" fontId="15" fillId="2" borderId="0" xfId="0" applyFont="1" applyFill="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7" xfId="0" applyFont="1" applyFill="1" applyBorder="1" applyAlignment="1">
      <alignment horizontal="center" wrapText="1"/>
    </xf>
    <xf numFmtId="0" fontId="15" fillId="2" borderId="8" xfId="0" applyFont="1" applyFill="1" applyBorder="1" applyAlignment="1">
      <alignment horizontal="center" wrapText="1"/>
    </xf>
    <xf numFmtId="0" fontId="15" fillId="2" borderId="10" xfId="0" applyFont="1" applyFill="1" applyBorder="1" applyAlignment="1">
      <alignment horizontal="left" wrapText="1"/>
    </xf>
    <xf numFmtId="0" fontId="15" fillId="2"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0" fillId="0" borderId="14" xfId="0" applyBorder="1" applyAlignment="1">
      <alignment horizontal="center" vertical="center" wrapText="1"/>
    </xf>
    <xf numFmtId="0" fontId="15" fillId="2" borderId="1"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5" fillId="2" borderId="7" xfId="0" applyFont="1" applyFill="1" applyBorder="1" applyAlignment="1">
      <alignment horizontal="center" vertical="center" wrapText="1"/>
    </xf>
    <xf numFmtId="0" fontId="0" fillId="0" borderId="13" xfId="0" applyBorder="1" applyAlignment="1">
      <alignment horizontal="center" vertical="center" wrapText="1"/>
    </xf>
    <xf numFmtId="0" fontId="15" fillId="2" borderId="5" xfId="0" applyFont="1" applyFill="1" applyBorder="1" applyAlignment="1">
      <alignment horizontal="left" wrapText="1"/>
    </xf>
    <xf numFmtId="0" fontId="15" fillId="2" borderId="15" xfId="0" applyFont="1" applyFill="1" applyBorder="1" applyAlignment="1">
      <alignment horizontal="left" wrapText="1"/>
    </xf>
    <xf numFmtId="0" fontId="15" fillId="2" borderId="0" xfId="0" applyFont="1" applyFill="1" applyBorder="1" applyAlignment="1">
      <alignment horizontal="left" wrapText="1"/>
    </xf>
    <xf numFmtId="0" fontId="15" fillId="2" borderId="0" xfId="0" applyFont="1" applyFill="1" applyBorder="1" applyAlignment="1">
      <alignment horizontal="left" vertical="center" wrapText="1"/>
    </xf>
    <xf numFmtId="0" fontId="14" fillId="2" borderId="1" xfId="0" applyFont="1" applyFill="1" applyBorder="1" applyAlignment="1">
      <alignment horizontal="left" wrapText="1"/>
    </xf>
    <xf numFmtId="0" fontId="14" fillId="2" borderId="11" xfId="0" applyFont="1" applyFill="1" applyBorder="1" applyAlignment="1">
      <alignment horizontal="left" wrapText="1"/>
    </xf>
    <xf numFmtId="0" fontId="14" fillId="2" borderId="11"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3" fillId="3" borderId="0" xfId="4" applyFont="1" applyAlignment="1">
      <alignment horizontal="justify" vertical="top" wrapText="1"/>
    </xf>
    <xf numFmtId="0" fontId="20" fillId="3" borderId="0" xfId="4" applyFont="1" applyAlignment="1">
      <alignment vertical="top" wrapText="1"/>
    </xf>
    <xf numFmtId="0" fontId="15" fillId="2" borderId="7"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55" fillId="0" borderId="0" xfId="0" applyFont="1" applyFill="1" applyAlignment="1">
      <alignment horizontal="left" vertical="top" wrapText="1"/>
    </xf>
    <xf numFmtId="165" fontId="15" fillId="2" borderId="8" xfId="3" applyNumberFormat="1" applyFont="1" applyFill="1" applyBorder="1" applyAlignment="1">
      <alignment horizontal="left" vertical="center" wrapText="1"/>
    </xf>
    <xf numFmtId="165" fontId="15" fillId="2" borderId="12" xfId="3" applyNumberFormat="1" applyFont="1" applyFill="1" applyBorder="1" applyAlignment="1">
      <alignment horizontal="left" vertical="center" wrapText="1"/>
    </xf>
    <xf numFmtId="165" fontId="15" fillId="2" borderId="9" xfId="3" applyNumberFormat="1"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3" borderId="3" xfId="5" applyFont="1" applyBorder="1" applyAlignment="1">
      <alignment horizontal="center" vertical="center" wrapText="1"/>
    </xf>
    <xf numFmtId="0" fontId="15" fillId="3" borderId="4" xfId="5" applyFont="1" applyBorder="1" applyAlignment="1">
      <alignment horizontal="center" vertical="center" wrapText="1"/>
    </xf>
    <xf numFmtId="0" fontId="15" fillId="3" borderId="2" xfId="5" applyFont="1" applyBorder="1" applyAlignment="1">
      <alignment horizontal="center" vertical="center" wrapText="1"/>
    </xf>
    <xf numFmtId="0" fontId="52" fillId="13" borderId="12" xfId="7" applyFont="1" applyFill="1" applyBorder="1" applyAlignment="1">
      <alignment horizontal="center" vertical="center" wrapText="1"/>
    </xf>
    <xf numFmtId="0" fontId="52" fillId="13" borderId="14" xfId="7" applyFont="1" applyFill="1" applyBorder="1" applyAlignment="1">
      <alignment horizontal="center" vertical="center" wrapText="1"/>
    </xf>
    <xf numFmtId="0" fontId="52" fillId="13" borderId="15" xfId="7" applyFont="1" applyFill="1" applyBorder="1" applyAlignment="1">
      <alignment vertical="top" wrapText="1"/>
    </xf>
    <xf numFmtId="0" fontId="1" fillId="17" borderId="11" xfId="7" applyFont="1" applyFill="1" applyBorder="1" applyAlignment="1">
      <alignment vertical="top" wrapText="1"/>
    </xf>
    <xf numFmtId="0" fontId="52" fillId="13" borderId="7" xfId="7" applyFont="1" applyFill="1" applyBorder="1" applyAlignment="1">
      <alignment horizontal="center" vertical="center" wrapText="1"/>
    </xf>
    <xf numFmtId="0" fontId="52" fillId="13" borderId="6" xfId="7" applyFont="1" applyFill="1" applyBorder="1" applyAlignment="1">
      <alignment horizontal="center" vertical="center" wrapText="1"/>
    </xf>
    <xf numFmtId="0" fontId="52" fillId="13" borderId="8" xfId="7" applyFont="1" applyFill="1" applyBorder="1" applyAlignment="1">
      <alignment horizontal="center" vertical="center" wrapText="1"/>
    </xf>
    <xf numFmtId="0" fontId="7" fillId="13" borderId="15" xfId="7" applyFont="1" applyFill="1" applyBorder="1" applyAlignment="1">
      <alignment horizontal="left" vertical="top" wrapText="1"/>
    </xf>
    <xf numFmtId="0" fontId="7" fillId="13" borderId="11" xfId="7" applyFont="1" applyFill="1" applyBorder="1" applyAlignment="1">
      <alignment horizontal="left" vertical="top" wrapText="1"/>
    </xf>
    <xf numFmtId="0" fontId="52" fillId="13" borderId="3" xfId="7" applyFont="1" applyFill="1" applyBorder="1" applyAlignment="1">
      <alignment horizontal="center" vertical="center" wrapText="1"/>
    </xf>
    <xf numFmtId="0" fontId="52" fillId="13" borderId="2" xfId="7" applyFont="1" applyFill="1" applyBorder="1" applyAlignment="1">
      <alignment horizontal="center" vertical="center" wrapText="1"/>
    </xf>
    <xf numFmtId="0" fontId="52" fillId="13" borderId="4" xfId="7" applyFont="1" applyFill="1" applyBorder="1" applyAlignment="1">
      <alignment horizontal="center" vertical="center" wrapText="1"/>
    </xf>
    <xf numFmtId="0" fontId="53" fillId="13" borderId="12" xfId="7" applyFont="1" applyFill="1" applyBorder="1" applyAlignment="1">
      <alignment horizontal="center" vertical="center" wrapText="1"/>
    </xf>
    <xf numFmtId="0" fontId="53" fillId="13" borderId="13" xfId="7" applyFont="1" applyFill="1" applyBorder="1" applyAlignment="1">
      <alignment horizontal="center" vertical="center" wrapText="1"/>
    </xf>
    <xf numFmtId="0" fontId="53" fillId="13" borderId="14" xfId="7" applyFont="1" applyFill="1" applyBorder="1" applyAlignment="1">
      <alignment horizontal="center" vertical="center" wrapText="1"/>
    </xf>
    <xf numFmtId="0" fontId="53" fillId="13" borderId="7" xfId="7" applyFont="1" applyFill="1" applyBorder="1" applyAlignment="1">
      <alignment horizontal="center" vertical="center"/>
    </xf>
    <xf numFmtId="0" fontId="53" fillId="13" borderId="6" xfId="7" applyFont="1" applyFill="1" applyBorder="1" applyAlignment="1">
      <alignment horizontal="center" vertical="center"/>
    </xf>
    <xf numFmtId="0" fontId="53" fillId="13" borderId="8" xfId="7" applyFont="1" applyFill="1" applyBorder="1" applyAlignment="1">
      <alignment horizontal="center" vertical="center"/>
    </xf>
    <xf numFmtId="0" fontId="53" fillId="13" borderId="3" xfId="7" applyFont="1" applyFill="1" applyBorder="1" applyAlignment="1">
      <alignment horizontal="center" vertical="center" wrapText="1"/>
    </xf>
    <xf numFmtId="0" fontId="53" fillId="13" borderId="2" xfId="7" applyFont="1" applyFill="1" applyBorder="1" applyAlignment="1">
      <alignment horizontal="center" vertical="center" wrapText="1"/>
    </xf>
    <xf numFmtId="0" fontId="53" fillId="13" borderId="4" xfId="7" applyFont="1" applyFill="1" applyBorder="1" applyAlignment="1">
      <alignment horizontal="center" vertical="center" wrapText="1"/>
    </xf>
    <xf numFmtId="0" fontId="53" fillId="17" borderId="12" xfId="7" applyFont="1" applyFill="1" applyBorder="1" applyAlignment="1">
      <alignment horizontal="center" vertical="center" wrapText="1"/>
    </xf>
    <xf numFmtId="0" fontId="53" fillId="17" borderId="14" xfId="7" applyFont="1" applyFill="1" applyBorder="1" applyAlignment="1">
      <alignment horizontal="center" vertical="center" wrapText="1"/>
    </xf>
    <xf numFmtId="0" fontId="52" fillId="17" borderId="12" xfId="7" applyFont="1" applyFill="1" applyBorder="1" applyAlignment="1">
      <alignment horizontal="center" vertical="center" wrapText="1"/>
    </xf>
    <xf numFmtId="0" fontId="52" fillId="17" borderId="14" xfId="7" applyFont="1" applyFill="1" applyBorder="1" applyAlignment="1">
      <alignment horizontal="center" vertical="center" wrapText="1"/>
    </xf>
    <xf numFmtId="0" fontId="52" fillId="17" borderId="7" xfId="7" applyFont="1" applyFill="1" applyBorder="1" applyAlignment="1">
      <alignment horizontal="center" wrapText="1"/>
    </xf>
    <xf numFmtId="0" fontId="52" fillId="17" borderId="6" xfId="7" applyFont="1" applyFill="1" applyBorder="1" applyAlignment="1">
      <alignment horizontal="center" wrapText="1"/>
    </xf>
    <xf numFmtId="0" fontId="52" fillId="17" borderId="8" xfId="7" applyFont="1" applyFill="1" applyBorder="1" applyAlignment="1">
      <alignment horizontal="center" wrapText="1"/>
    </xf>
    <xf numFmtId="0" fontId="60" fillId="13" borderId="9" xfId="22" applyFont="1" applyFill="1" applyBorder="1" applyAlignment="1">
      <alignment horizontal="left" vertical="center" wrapText="1" indent="2"/>
    </xf>
    <xf numFmtId="0" fontId="57" fillId="13" borderId="9" xfId="22" applyFont="1" applyFill="1" applyBorder="1" applyAlignment="1">
      <alignment horizontal="left" vertical="center" wrapText="1" indent="2"/>
    </xf>
  </cellXfs>
  <cellStyles count="24">
    <cellStyle name="=C:\WINNT35\SYSTEM32\COMMAND.COM" xfId="20" xr:uid="{A0CE1CFE-3848-449D-88BE-367AD9FCD43A}"/>
    <cellStyle name="Comma" xfId="3" builtinId="3"/>
    <cellStyle name="Comma 2" xfId="6" xr:uid="{7390190F-C0B0-4710-A2A2-59BC0E23CAB8}"/>
    <cellStyle name="Comma 3" xfId="13" xr:uid="{1593B4F3-5B93-412A-A241-B5FD06D6929E}"/>
    <cellStyle name="Comma 4" xfId="16" xr:uid="{76729349-45F9-452C-990F-E2A7B64FDEA4}"/>
    <cellStyle name="Good 2" xfId="23" xr:uid="{D3BA2E0C-07F6-45BF-99CD-6CE170A2FD6D}"/>
    <cellStyle name="Hyperlink" xfId="1" builtinId="8"/>
    <cellStyle name="Hyperlink 2" xfId="2" xr:uid="{8C0CDE64-B945-4990-AEEA-29BDE1DB9D3A}"/>
    <cellStyle name="Hyperlink 2 2" xfId="8" xr:uid="{C41966BB-62D6-444C-B159-845FBB6652E8}"/>
    <cellStyle name="Komma 2" xfId="18" xr:uid="{70E61D79-467B-4ABA-8AE4-6D99846D4517}"/>
    <cellStyle name="Normal" xfId="0" builtinId="0"/>
    <cellStyle name="Normal 2" xfId="4" xr:uid="{766937DF-6503-43D7-8B84-65EEC3D17B68}"/>
    <cellStyle name="Normal 2 2" xfId="7" xr:uid="{3448AB94-F694-4B79-B39D-82D82FCF38D4}"/>
    <cellStyle name="Normal 2 2 2" xfId="11" xr:uid="{1E9A9A16-32B7-47EF-8FB2-DCC793E9959D}"/>
    <cellStyle name="Normal 2 2 3" xfId="22" xr:uid="{6317557E-0193-47F2-A766-A93CE1290570}"/>
    <cellStyle name="Normal 2 5 2 2" xfId="10" xr:uid="{6456A77E-1F11-40B2-8577-0C861BB50B4D}"/>
    <cellStyle name="Normal 2_~0149226 2" xfId="12" xr:uid="{0BE96C6A-4021-46BC-9C52-55B369EAA4DC}"/>
    <cellStyle name="Normal 3" xfId="15" xr:uid="{E5635417-6C2E-4ED5-A86F-AC109ABDF896}"/>
    <cellStyle name="Normal 9" xfId="9" xr:uid="{070FB721-F274-4DF9-A877-064AAE32BB23}"/>
    <cellStyle name="Normal_20 OPR" xfId="5" xr:uid="{63C2F179-FCDB-492C-BEE1-DF405A63E870}"/>
    <cellStyle name="Percent 2" xfId="17" xr:uid="{07ED3D74-CBB5-4C68-BE89-672A0A7628FF}"/>
    <cellStyle name="Percent 3" xfId="21" xr:uid="{59FF4243-36E5-4BC5-A651-46BEFC5968A3}"/>
    <cellStyle name="Prozent 2" xfId="19" xr:uid="{F68108B4-874B-48B3-B825-2727FDE9E2AF}"/>
    <cellStyle name="Standard 2" xfId="14" xr:uid="{721F11A2-DA27-4B44-A963-FF697A49F042}"/>
  </cellStyles>
  <dxfs count="3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CC"/>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5</xdr:col>
      <xdr:colOff>373380</xdr:colOff>
      <xdr:row>0</xdr:row>
      <xdr:rowOff>22860</xdr:rowOff>
    </xdr:from>
    <xdr:ext cx="1831524" cy="1017989"/>
    <xdr:pic>
      <xdr:nvPicPr>
        <xdr:cNvPr id="2" name="Picture 1">
          <a:extLst>
            <a:ext uri="{FF2B5EF4-FFF2-40B4-BE49-F238E27FC236}">
              <a16:creationId xmlns:a16="http://schemas.microsoft.com/office/drawing/2014/main" id="{220AB1F4-71DB-4246-A2D1-9F7EAE1F233B}"/>
            </a:ext>
          </a:extLst>
        </xdr:cNvPr>
        <xdr:cNvPicPr/>
      </xdr:nvPicPr>
      <xdr:blipFill>
        <a:blip xmlns:r="http://schemas.openxmlformats.org/officeDocument/2006/relationships" r:embed="rId1" cstate="print"/>
        <a:srcRect/>
        <a:stretch>
          <a:fillRect/>
        </a:stretch>
      </xdr:blipFill>
      <xdr:spPr bwMode="auto">
        <a:xfrm>
          <a:off x="3649980" y="22860"/>
          <a:ext cx="1831524" cy="1017989"/>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87086</xdr:rowOff>
    </xdr:from>
    <xdr:to>
      <xdr:col>15</xdr:col>
      <xdr:colOff>161</xdr:colOff>
      <xdr:row>34</xdr:row>
      <xdr:rowOff>139610</xdr:rowOff>
    </xdr:to>
    <xdr:pic>
      <xdr:nvPicPr>
        <xdr:cNvPr id="2" name="Picture 1">
          <a:extLst>
            <a:ext uri="{FF2B5EF4-FFF2-40B4-BE49-F238E27FC236}">
              <a16:creationId xmlns:a16="http://schemas.microsoft.com/office/drawing/2014/main" id="{3CF25060-98B5-40C5-B2D9-9AB765762E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53143"/>
          <a:ext cx="11756732" cy="6814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AA85C-5F6D-4F2A-A21C-45D1F368B3C1}">
  <sheetPr codeName="Sheet9">
    <pageSetUpPr fitToPage="1"/>
  </sheetPr>
  <dimension ref="A7:M63"/>
  <sheetViews>
    <sheetView showGridLines="0" showRuler="0" view="pageBreakPreview" zoomScaleNormal="85" zoomScaleSheetLayoutView="100" zoomScalePageLayoutView="85" workbookViewId="0"/>
  </sheetViews>
  <sheetFormatPr defaultColWidth="9.109375" defaultRowHeight="13.2"/>
  <cols>
    <col min="1" max="1" width="13.44140625" style="43" customWidth="1"/>
    <col min="2" max="7" width="9.109375" style="43"/>
    <col min="8" max="8" width="9.109375" style="43" customWidth="1"/>
    <col min="9" max="9" width="18.6640625" style="43" customWidth="1"/>
    <col min="10" max="11" width="9.109375" style="43"/>
    <col min="12" max="12" width="9.109375" style="43" customWidth="1"/>
    <col min="13" max="13" width="12.77734375" style="43" customWidth="1"/>
    <col min="14" max="16384" width="9.109375" style="8"/>
  </cols>
  <sheetData>
    <row r="7" spans="1:13" ht="27.6" customHeight="1">
      <c r="A7" s="722" t="s">
        <v>1053</v>
      </c>
      <c r="B7" s="722"/>
      <c r="C7" s="722"/>
      <c r="D7" s="722"/>
      <c r="E7" s="722"/>
      <c r="F7" s="722"/>
      <c r="G7" s="722"/>
      <c r="H7" s="722"/>
      <c r="I7" s="722"/>
      <c r="J7" s="722"/>
      <c r="K7" s="722"/>
      <c r="L7" s="722"/>
      <c r="M7" s="722"/>
    </row>
    <row r="8" spans="1:13">
      <c r="A8" s="722"/>
      <c r="B8" s="722"/>
      <c r="C8" s="722"/>
      <c r="D8" s="722"/>
      <c r="E8" s="722"/>
      <c r="F8" s="722"/>
      <c r="G8" s="722"/>
      <c r="H8" s="722"/>
      <c r="I8" s="722"/>
      <c r="J8" s="722"/>
      <c r="K8" s="722"/>
      <c r="L8" s="722"/>
      <c r="M8" s="722"/>
    </row>
    <row r="9" spans="1:13">
      <c r="A9" s="722"/>
      <c r="B9" s="722"/>
      <c r="C9" s="722"/>
      <c r="D9" s="722"/>
      <c r="E9" s="722"/>
      <c r="F9" s="722"/>
      <c r="G9" s="722"/>
      <c r="H9" s="722"/>
      <c r="I9" s="722"/>
      <c r="J9" s="722"/>
      <c r="K9" s="722"/>
      <c r="L9" s="722"/>
      <c r="M9" s="722"/>
    </row>
    <row r="10" spans="1:13">
      <c r="A10" s="722"/>
      <c r="B10" s="722"/>
      <c r="C10" s="722"/>
      <c r="D10" s="722"/>
      <c r="E10" s="722"/>
      <c r="F10" s="722"/>
      <c r="G10" s="722"/>
      <c r="H10" s="722"/>
      <c r="I10" s="722"/>
      <c r="J10" s="722"/>
      <c r="K10" s="722"/>
      <c r="L10" s="722"/>
      <c r="M10" s="722"/>
    </row>
    <row r="11" spans="1:13">
      <c r="A11" s="722"/>
      <c r="B11" s="722"/>
      <c r="C11" s="722"/>
      <c r="D11" s="722"/>
      <c r="E11" s="722"/>
      <c r="F11" s="722"/>
      <c r="G11" s="722"/>
      <c r="H11" s="722"/>
      <c r="I11" s="722"/>
      <c r="J11" s="722"/>
      <c r="K11" s="722"/>
      <c r="L11" s="722"/>
      <c r="M11" s="722"/>
    </row>
    <row r="12" spans="1:13">
      <c r="A12" s="722"/>
      <c r="B12" s="722"/>
      <c r="C12" s="722"/>
      <c r="D12" s="722"/>
      <c r="E12" s="722"/>
      <c r="F12" s="722"/>
      <c r="G12" s="722"/>
      <c r="H12" s="722"/>
      <c r="I12" s="722"/>
      <c r="J12" s="722"/>
      <c r="K12" s="722"/>
      <c r="L12" s="722"/>
      <c r="M12" s="722"/>
    </row>
    <row r="13" spans="1:13" ht="67.2" customHeight="1">
      <c r="A13" s="722"/>
      <c r="B13" s="722"/>
      <c r="C13" s="722"/>
      <c r="D13" s="722"/>
      <c r="E13" s="722"/>
      <c r="F13" s="722"/>
      <c r="G13" s="722"/>
      <c r="H13" s="722"/>
      <c r="I13" s="722"/>
      <c r="J13" s="722"/>
      <c r="K13" s="722"/>
      <c r="L13" s="722"/>
      <c r="M13" s="722"/>
    </row>
    <row r="15" spans="1:13" ht="15.6">
      <c r="A15" s="721" t="s">
        <v>1054</v>
      </c>
      <c r="B15" s="721"/>
      <c r="C15" s="721"/>
    </row>
    <row r="17" spans="1:13" ht="15.6">
      <c r="A17" s="723" t="s">
        <v>949</v>
      </c>
      <c r="B17" s="723"/>
      <c r="C17" s="723"/>
      <c r="D17" s="723"/>
      <c r="E17" s="723"/>
      <c r="F17" s="723"/>
      <c r="G17" s="723"/>
      <c r="H17" s="723"/>
      <c r="I17" s="723"/>
      <c r="J17" s="723"/>
      <c r="K17" s="723"/>
      <c r="L17" s="723"/>
      <c r="M17" s="723"/>
    </row>
    <row r="18" spans="1:13" ht="15">
      <c r="A18" s="99"/>
      <c r="B18" s="99"/>
      <c r="C18" s="99"/>
      <c r="D18" s="99"/>
      <c r="E18" s="99"/>
      <c r="F18" s="99"/>
      <c r="G18" s="99"/>
      <c r="H18" s="99"/>
      <c r="I18" s="99"/>
      <c r="J18" s="100"/>
      <c r="K18" s="100"/>
      <c r="L18" s="100"/>
      <c r="M18" s="100"/>
    </row>
    <row r="19" spans="1:13" ht="15">
      <c r="A19" s="99"/>
      <c r="B19" s="99"/>
      <c r="C19" s="99"/>
      <c r="D19" s="99"/>
      <c r="E19" s="99"/>
      <c r="F19" s="99"/>
      <c r="G19" s="99"/>
      <c r="H19" s="99"/>
      <c r="I19" s="99"/>
      <c r="J19" s="100"/>
      <c r="K19" s="100"/>
      <c r="L19" s="100"/>
      <c r="M19" s="100"/>
    </row>
    <row r="20" spans="1:13" ht="15">
      <c r="A20" s="99"/>
      <c r="B20" s="101"/>
      <c r="C20" s="101"/>
      <c r="D20" s="101"/>
      <c r="E20" s="102"/>
      <c r="F20" s="102"/>
      <c r="G20" s="102"/>
      <c r="H20" s="102"/>
      <c r="I20" s="102"/>
      <c r="J20" s="101"/>
      <c r="K20" s="101"/>
      <c r="L20" s="101"/>
      <c r="M20" s="100"/>
    </row>
    <row r="21" spans="1:13" ht="15">
      <c r="A21" s="99"/>
      <c r="B21" s="101" t="s">
        <v>950</v>
      </c>
      <c r="C21" s="103" t="s">
        <v>956</v>
      </c>
      <c r="D21" s="102"/>
      <c r="E21" s="102"/>
      <c r="F21" s="102"/>
      <c r="G21" s="102"/>
      <c r="H21" s="102"/>
      <c r="I21" s="102"/>
      <c r="J21" s="101"/>
      <c r="K21" s="101"/>
      <c r="L21" s="101"/>
      <c r="M21" s="100"/>
    </row>
    <row r="22" spans="1:13" ht="15">
      <c r="A22" s="99"/>
      <c r="B22" s="101"/>
      <c r="C22" s="103" t="s">
        <v>827</v>
      </c>
      <c r="D22" s="102"/>
      <c r="E22" s="102"/>
      <c r="F22" s="102"/>
      <c r="G22" s="102"/>
      <c r="H22" s="102"/>
      <c r="I22" s="102"/>
      <c r="J22" s="101"/>
      <c r="K22" s="101"/>
      <c r="L22" s="101"/>
      <c r="M22" s="100"/>
    </row>
    <row r="23" spans="1:13" ht="15">
      <c r="A23" s="99"/>
      <c r="B23" s="101"/>
      <c r="C23" s="103" t="s">
        <v>951</v>
      </c>
      <c r="D23" s="102"/>
      <c r="E23" s="102"/>
      <c r="F23" s="102"/>
      <c r="G23" s="102"/>
      <c r="H23" s="102"/>
      <c r="I23" s="102"/>
      <c r="J23" s="101"/>
      <c r="K23" s="101"/>
      <c r="L23" s="101"/>
      <c r="M23" s="100"/>
    </row>
    <row r="24" spans="1:13" ht="15">
      <c r="A24" s="99"/>
      <c r="B24" s="101"/>
      <c r="C24" s="103" t="s">
        <v>952</v>
      </c>
      <c r="D24" s="102"/>
      <c r="E24" s="102"/>
      <c r="F24" s="102"/>
      <c r="G24" s="102"/>
      <c r="H24" s="102"/>
      <c r="I24" s="102"/>
      <c r="J24" s="101"/>
      <c r="K24" s="101"/>
      <c r="L24" s="101"/>
      <c r="M24" s="100"/>
    </row>
    <row r="25" spans="1:13" ht="15">
      <c r="A25" s="99"/>
      <c r="B25" s="101"/>
      <c r="C25" s="103" t="s">
        <v>839</v>
      </c>
      <c r="D25" s="102"/>
      <c r="E25" s="102"/>
      <c r="F25" s="102"/>
      <c r="G25" s="102"/>
      <c r="H25" s="102"/>
      <c r="I25" s="102"/>
      <c r="J25" s="101"/>
      <c r="K25" s="101"/>
      <c r="L25" s="101"/>
      <c r="M25" s="100"/>
    </row>
    <row r="26" spans="1:13" ht="15">
      <c r="A26" s="99"/>
      <c r="B26" s="101"/>
      <c r="C26" s="103" t="s">
        <v>849</v>
      </c>
      <c r="D26" s="102"/>
      <c r="E26" s="102"/>
      <c r="F26" s="102"/>
      <c r="G26" s="102"/>
      <c r="H26" s="102"/>
      <c r="I26" s="102"/>
      <c r="J26" s="101"/>
      <c r="K26" s="101"/>
      <c r="L26" s="101"/>
      <c r="M26" s="100"/>
    </row>
    <row r="27" spans="1:13" ht="15">
      <c r="A27" s="99"/>
      <c r="B27" s="101"/>
      <c r="C27" s="103" t="s">
        <v>857</v>
      </c>
      <c r="D27" s="102"/>
      <c r="E27" s="102"/>
      <c r="F27" s="102"/>
      <c r="G27" s="102"/>
      <c r="H27" s="102"/>
      <c r="I27" s="102"/>
      <c r="J27" s="101"/>
      <c r="K27" s="101"/>
      <c r="L27" s="101"/>
      <c r="M27" s="100"/>
    </row>
    <row r="28" spans="1:13" ht="15">
      <c r="A28" s="99"/>
      <c r="B28" s="101"/>
      <c r="C28" s="103" t="s">
        <v>860</v>
      </c>
      <c r="D28" s="102"/>
      <c r="E28" s="102"/>
      <c r="F28" s="102"/>
      <c r="G28" s="102"/>
      <c r="H28" s="102"/>
      <c r="I28" s="102"/>
      <c r="J28" s="101"/>
      <c r="K28" s="101"/>
      <c r="L28" s="101"/>
      <c r="M28" s="100"/>
    </row>
    <row r="29" spans="1:13" ht="15">
      <c r="A29" s="99"/>
      <c r="B29" s="101"/>
      <c r="C29" s="103" t="s">
        <v>865</v>
      </c>
      <c r="D29" s="102"/>
      <c r="E29" s="102"/>
      <c r="F29" s="102"/>
      <c r="G29" s="102"/>
      <c r="H29" s="102"/>
      <c r="I29" s="102"/>
      <c r="J29" s="101"/>
      <c r="K29" s="101"/>
      <c r="L29" s="101"/>
      <c r="M29" s="100"/>
    </row>
    <row r="30" spans="1:13" ht="15">
      <c r="A30" s="99"/>
      <c r="B30" s="101"/>
      <c r="C30" s="103" t="s">
        <v>870</v>
      </c>
      <c r="D30" s="102"/>
      <c r="E30" s="102"/>
      <c r="F30" s="102"/>
      <c r="G30" s="102"/>
      <c r="H30" s="102"/>
      <c r="I30" s="102"/>
      <c r="J30" s="101"/>
      <c r="K30" s="101"/>
      <c r="L30" s="101"/>
      <c r="M30" s="100"/>
    </row>
    <row r="31" spans="1:13" ht="15">
      <c r="A31" s="99"/>
      <c r="B31" s="101"/>
      <c r="C31" s="103" t="s">
        <v>996</v>
      </c>
      <c r="D31" s="102"/>
      <c r="E31" s="102"/>
      <c r="F31" s="102"/>
      <c r="G31" s="102"/>
      <c r="H31" s="102"/>
      <c r="I31" s="102"/>
      <c r="J31" s="101"/>
      <c r="K31" s="101"/>
      <c r="L31" s="101"/>
      <c r="M31" s="100"/>
    </row>
    <row r="32" spans="1:13" ht="15">
      <c r="A32" s="99"/>
      <c r="B32" s="101"/>
      <c r="C32" s="103" t="s">
        <v>879</v>
      </c>
      <c r="D32" s="102"/>
      <c r="E32" s="102"/>
      <c r="F32" s="102"/>
      <c r="G32" s="102"/>
      <c r="H32" s="102"/>
      <c r="I32" s="102"/>
      <c r="J32" s="101"/>
      <c r="K32" s="101"/>
      <c r="L32" s="101"/>
      <c r="M32" s="100"/>
    </row>
    <row r="33" spans="1:13" ht="15">
      <c r="A33" s="99"/>
      <c r="B33" s="101"/>
      <c r="C33" s="103" t="s">
        <v>926</v>
      </c>
      <c r="D33" s="102"/>
      <c r="E33" s="102"/>
      <c r="F33" s="102"/>
      <c r="G33" s="102"/>
      <c r="H33" s="102"/>
      <c r="I33" s="102"/>
      <c r="J33" s="101"/>
      <c r="K33" s="101"/>
      <c r="L33" s="101"/>
      <c r="M33" s="100"/>
    </row>
    <row r="34" spans="1:13" ht="15">
      <c r="A34" s="99"/>
      <c r="B34" s="101"/>
      <c r="C34" s="103" t="s">
        <v>843</v>
      </c>
      <c r="D34" s="102"/>
      <c r="E34" s="102"/>
      <c r="F34" s="102"/>
      <c r="G34" s="102"/>
      <c r="H34" s="102"/>
      <c r="I34" s="102"/>
      <c r="J34" s="101"/>
      <c r="K34" s="101"/>
      <c r="L34" s="101"/>
      <c r="M34" s="100"/>
    </row>
    <row r="35" spans="1:13" ht="15">
      <c r="A35" s="99"/>
      <c r="B35" s="102"/>
      <c r="C35" s="103" t="s">
        <v>846</v>
      </c>
      <c r="D35" s="102"/>
      <c r="E35" s="102"/>
      <c r="F35" s="102"/>
      <c r="G35" s="102"/>
      <c r="H35" s="102"/>
      <c r="I35" s="102"/>
      <c r="J35" s="101"/>
      <c r="K35" s="101"/>
      <c r="L35" s="101"/>
      <c r="M35" s="100"/>
    </row>
    <row r="36" spans="1:13" ht="15.6">
      <c r="A36" s="104"/>
      <c r="B36" s="105"/>
      <c r="C36" s="103" t="s">
        <v>1055</v>
      </c>
      <c r="D36" s="100"/>
      <c r="E36" s="100"/>
      <c r="F36" s="100"/>
      <c r="G36" s="100"/>
      <c r="H36" s="100"/>
      <c r="I36" s="100"/>
      <c r="J36" s="100"/>
      <c r="K36" s="100"/>
      <c r="L36" s="100"/>
      <c r="M36" s="100"/>
    </row>
    <row r="37" spans="1:13">
      <c r="A37" s="44"/>
      <c r="B37" s="45"/>
      <c r="I37" s="46"/>
    </row>
    <row r="38" spans="1:13">
      <c r="A38" s="44"/>
      <c r="B38" s="45"/>
      <c r="I38" s="46"/>
    </row>
    <row r="39" spans="1:13">
      <c r="A39" s="44"/>
      <c r="B39" s="45"/>
      <c r="I39" s="46"/>
    </row>
    <row r="40" spans="1:13">
      <c r="A40" s="44"/>
      <c r="B40" s="45"/>
      <c r="I40" s="46"/>
    </row>
    <row r="41" spans="1:13">
      <c r="A41" s="44"/>
      <c r="B41" s="45"/>
      <c r="I41" s="46"/>
    </row>
    <row r="42" spans="1:13">
      <c r="A42" s="44"/>
      <c r="B42" s="45"/>
      <c r="C42" s="46"/>
      <c r="D42" s="46"/>
      <c r="E42" s="46"/>
      <c r="F42" s="46"/>
      <c r="G42" s="46"/>
      <c r="H42" s="46"/>
      <c r="I42" s="46"/>
    </row>
    <row r="43" spans="1:13" ht="14.4" customHeight="1">
      <c r="A43" s="723" t="s">
        <v>953</v>
      </c>
      <c r="B43" s="723"/>
      <c r="C43" s="723"/>
      <c r="D43" s="723"/>
      <c r="E43" s="723"/>
      <c r="F43" s="723"/>
      <c r="G43" s="723"/>
      <c r="H43" s="723"/>
      <c r="I43" s="723"/>
      <c r="J43" s="723"/>
      <c r="K43" s="723"/>
      <c r="L43" s="723"/>
      <c r="M43" s="723"/>
    </row>
    <row r="44" spans="1:13" ht="15">
      <c r="A44" s="100"/>
      <c r="B44" s="100"/>
      <c r="C44" s="100"/>
      <c r="D44" s="100"/>
      <c r="E44" s="100"/>
      <c r="F44" s="100"/>
      <c r="G44" s="100"/>
      <c r="H44" s="100"/>
      <c r="I44" s="100"/>
      <c r="J44" s="100"/>
      <c r="K44" s="100"/>
      <c r="L44" s="100"/>
      <c r="M44" s="100"/>
    </row>
    <row r="45" spans="1:13" ht="13.2" customHeight="1">
      <c r="A45" s="100"/>
      <c r="B45" s="725" t="s">
        <v>955</v>
      </c>
      <c r="C45" s="725"/>
      <c r="D45" s="725"/>
      <c r="E45" s="725"/>
      <c r="F45" s="725"/>
      <c r="G45" s="725"/>
      <c r="H45" s="725"/>
      <c r="I45" s="725"/>
      <c r="J45" s="725"/>
      <c r="K45" s="725"/>
      <c r="L45" s="725"/>
      <c r="M45" s="100"/>
    </row>
    <row r="46" spans="1:13" ht="34.799999999999997" customHeight="1">
      <c r="A46" s="100"/>
      <c r="B46" s="725"/>
      <c r="C46" s="725"/>
      <c r="D46" s="725"/>
      <c r="E46" s="725"/>
      <c r="F46" s="725"/>
      <c r="G46" s="725"/>
      <c r="H46" s="725"/>
      <c r="I46" s="725"/>
      <c r="J46" s="725"/>
      <c r="K46" s="725"/>
      <c r="L46" s="725"/>
      <c r="M46" s="100"/>
    </row>
    <row r="47" spans="1:13" ht="28.8" customHeight="1">
      <c r="A47" s="100"/>
      <c r="B47" s="725"/>
      <c r="C47" s="725"/>
      <c r="D47" s="725"/>
      <c r="E47" s="725"/>
      <c r="F47" s="725"/>
      <c r="G47" s="725"/>
      <c r="H47" s="725"/>
      <c r="I47" s="725"/>
      <c r="J47" s="725"/>
      <c r="K47" s="725"/>
      <c r="L47" s="725"/>
      <c r="M47" s="100"/>
    </row>
    <row r="48" spans="1:13" ht="19.8" customHeight="1">
      <c r="A48" s="100"/>
      <c r="B48" s="100" t="s">
        <v>954</v>
      </c>
      <c r="C48" s="100"/>
      <c r="D48" s="100"/>
      <c r="E48" s="100"/>
      <c r="F48" s="100"/>
      <c r="G48" s="100"/>
      <c r="H48" s="100"/>
      <c r="I48" s="100"/>
      <c r="J48" s="100"/>
      <c r="K48" s="100"/>
      <c r="L48" s="100"/>
      <c r="M48" s="100"/>
    </row>
    <row r="49" spans="1:13" ht="19.8" customHeight="1">
      <c r="A49" s="100"/>
      <c r="B49" s="725" t="s">
        <v>1011</v>
      </c>
      <c r="C49" s="725"/>
      <c r="D49" s="725"/>
      <c r="E49" s="725"/>
      <c r="F49" s="725"/>
      <c r="G49" s="725"/>
      <c r="H49" s="725"/>
      <c r="I49" s="725"/>
      <c r="J49" s="725"/>
      <c r="K49" s="725"/>
      <c r="L49" s="725"/>
      <c r="M49" s="100"/>
    </row>
    <row r="50" spans="1:13" ht="19.2" customHeight="1">
      <c r="A50" s="100"/>
      <c r="B50" s="725"/>
      <c r="C50" s="725"/>
      <c r="D50" s="725"/>
      <c r="E50" s="725"/>
      <c r="F50" s="725"/>
      <c r="G50" s="725"/>
      <c r="H50" s="725"/>
      <c r="I50" s="725"/>
      <c r="J50" s="725"/>
      <c r="K50" s="725"/>
      <c r="L50" s="725"/>
      <c r="M50" s="100"/>
    </row>
    <row r="56" spans="1:13" ht="28.8" customHeight="1">
      <c r="H56" s="726" t="s">
        <v>1384</v>
      </c>
      <c r="I56" s="727"/>
      <c r="J56" s="727"/>
      <c r="K56" s="727"/>
      <c r="L56" s="727"/>
    </row>
    <row r="57" spans="1:13">
      <c r="H57" s="724"/>
      <c r="I57" s="724"/>
      <c r="J57" s="724"/>
      <c r="K57" s="724"/>
      <c r="L57" s="724"/>
    </row>
    <row r="63" spans="1:13">
      <c r="I63" s="724"/>
      <c r="J63" s="724"/>
      <c r="K63" s="724"/>
      <c r="L63" s="724"/>
    </row>
  </sheetData>
  <sheetProtection formatCells="0" formatColumns="0" formatRows="0" insertColumns="0" insertRows="0" insertHyperlinks="0" deleteColumns="0" deleteRows="0" sort="0" autoFilter="0" pivotTables="0"/>
  <mergeCells count="9">
    <mergeCell ref="A15:C15"/>
    <mergeCell ref="A7:M13"/>
    <mergeCell ref="A17:M17"/>
    <mergeCell ref="I63:L63"/>
    <mergeCell ref="B45:L47"/>
    <mergeCell ref="B49:L50"/>
    <mergeCell ref="A43:M43"/>
    <mergeCell ref="H57:L57"/>
    <mergeCell ref="H56:L56"/>
  </mergeCells>
  <pageMargins left="0.25" right="0.25" top="0.75" bottom="0.75" header="0.3" footer="0.3"/>
  <pageSetup paperSize="9" scale="7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59CB4-8F53-4AC9-BAA1-1F943C2D2B1C}">
  <sheetPr>
    <pageSetUpPr fitToPage="1"/>
  </sheetPr>
  <dimension ref="A1:E21"/>
  <sheetViews>
    <sheetView showGridLines="0" zoomScale="80" zoomScaleNormal="80" workbookViewId="0">
      <selection activeCell="A3" sqref="A3"/>
    </sheetView>
  </sheetViews>
  <sheetFormatPr defaultColWidth="9.109375" defaultRowHeight="13.2"/>
  <cols>
    <col min="1" max="1" width="8.109375" style="260" customWidth="1"/>
    <col min="2" max="2" width="55.5546875" style="260" customWidth="1"/>
    <col min="3" max="3" width="64.44140625" style="269" customWidth="1"/>
    <col min="4" max="16384" width="9.109375" style="260"/>
  </cols>
  <sheetData>
    <row r="1" spans="1:5">
      <c r="A1" s="713" t="s">
        <v>1485</v>
      </c>
    </row>
    <row r="3" spans="1:5" ht="24" customHeight="1">
      <c r="A3" s="482" t="s">
        <v>1426</v>
      </c>
      <c r="B3" s="270"/>
      <c r="C3" s="270"/>
    </row>
    <row r="4" spans="1:5" ht="18.600000000000001" customHeight="1">
      <c r="A4" s="270"/>
      <c r="B4" s="270"/>
      <c r="C4" s="270"/>
    </row>
    <row r="5" spans="1:5">
      <c r="C5" s="121" t="s">
        <v>959</v>
      </c>
    </row>
    <row r="6" spans="1:5" ht="36" customHeight="1">
      <c r="A6" s="261"/>
      <c r="B6" s="262"/>
      <c r="C6" s="263" t="s">
        <v>493</v>
      </c>
    </row>
    <row r="7" spans="1:5" ht="30.6" customHeight="1">
      <c r="A7" s="264">
        <v>1</v>
      </c>
      <c r="B7" s="265" t="s">
        <v>494</v>
      </c>
      <c r="C7" s="266">
        <v>343992.68474699999</v>
      </c>
      <c r="D7" s="267"/>
      <c r="E7" s="268"/>
    </row>
    <row r="8" spans="1:5" ht="30.6" customHeight="1">
      <c r="A8" s="264">
        <v>2</v>
      </c>
      <c r="B8" s="265" t="s">
        <v>1074</v>
      </c>
      <c r="C8" s="504">
        <v>-17.23136336</v>
      </c>
      <c r="D8" s="267"/>
      <c r="E8" s="268"/>
    </row>
    <row r="9" spans="1:5" ht="30.6" customHeight="1">
      <c r="A9" s="264">
        <v>3</v>
      </c>
      <c r="B9" s="265" t="s">
        <v>495</v>
      </c>
      <c r="C9" s="504">
        <v>0</v>
      </c>
    </row>
    <row r="10" spans="1:5" ht="30.6" customHeight="1">
      <c r="A10" s="264">
        <v>4</v>
      </c>
      <c r="B10" s="265" t="s">
        <v>496</v>
      </c>
      <c r="C10" s="504">
        <v>0</v>
      </c>
    </row>
    <row r="11" spans="1:5" ht="60" customHeight="1">
      <c r="A11" s="264">
        <v>5</v>
      </c>
      <c r="B11" s="265" t="s">
        <v>1075</v>
      </c>
      <c r="C11" s="504">
        <v>0</v>
      </c>
    </row>
    <row r="12" spans="1:5" ht="30.6" customHeight="1">
      <c r="A12" s="264">
        <v>6</v>
      </c>
      <c r="B12" s="265" t="s">
        <v>497</v>
      </c>
      <c r="C12" s="504">
        <v>0</v>
      </c>
    </row>
    <row r="13" spans="1:5" ht="30.6" customHeight="1">
      <c r="A13" s="264">
        <v>7</v>
      </c>
      <c r="B13" s="265" t="s">
        <v>498</v>
      </c>
      <c r="C13" s="504">
        <v>0</v>
      </c>
    </row>
    <row r="14" spans="1:5" ht="30.6" customHeight="1">
      <c r="A14" s="264">
        <v>8</v>
      </c>
      <c r="B14" s="265" t="s">
        <v>499</v>
      </c>
      <c r="C14" s="505">
        <v>2172.5213562700001</v>
      </c>
    </row>
    <row r="15" spans="1:5" ht="30.6" customHeight="1">
      <c r="A15" s="264">
        <v>9</v>
      </c>
      <c r="B15" s="265" t="s">
        <v>500</v>
      </c>
      <c r="C15" s="505">
        <v>-11946.65133678</v>
      </c>
    </row>
    <row r="16" spans="1:5" ht="30.6" customHeight="1">
      <c r="A16" s="264">
        <v>10</v>
      </c>
      <c r="B16" s="265" t="s">
        <v>501</v>
      </c>
      <c r="C16" s="505">
        <v>23970.291264930001</v>
      </c>
    </row>
    <row r="17" spans="1:4" ht="30.6" customHeight="1">
      <c r="A17" s="264">
        <v>11</v>
      </c>
      <c r="B17" s="265" t="s">
        <v>502</v>
      </c>
      <c r="C17" s="505">
        <v>0</v>
      </c>
      <c r="D17" s="267"/>
    </row>
    <row r="18" spans="1:4" ht="45" customHeight="1">
      <c r="A18" s="264" t="s">
        <v>503</v>
      </c>
      <c r="B18" s="265" t="s">
        <v>1076</v>
      </c>
      <c r="C18" s="505">
        <v>0</v>
      </c>
    </row>
    <row r="19" spans="1:4" ht="45" customHeight="1">
      <c r="A19" s="264" t="s">
        <v>504</v>
      </c>
      <c r="B19" s="265" t="s">
        <v>1077</v>
      </c>
      <c r="C19" s="505">
        <v>0</v>
      </c>
    </row>
    <row r="20" spans="1:4" ht="30.6" customHeight="1">
      <c r="A20" s="264">
        <v>12</v>
      </c>
      <c r="B20" s="265" t="s">
        <v>505</v>
      </c>
      <c r="C20" s="505">
        <v>8653.0460127299993</v>
      </c>
      <c r="D20" s="267"/>
    </row>
    <row r="21" spans="1:4" ht="30.6" customHeight="1">
      <c r="A21" s="506">
        <v>13</v>
      </c>
      <c r="B21" s="507" t="s">
        <v>506</v>
      </c>
      <c r="C21" s="508">
        <v>366824.66068078997</v>
      </c>
    </row>
  </sheetData>
  <hyperlinks>
    <hyperlink ref="A1" location="Index!B5" display="&lt;- back" xr:uid="{9D3197E4-B0E9-4EDD-BCBD-507B706142A2}"/>
  </hyperlinks>
  <pageMargins left="0.7" right="0.7" top="0.75" bottom="0.75" header="0.3" footer="0.3"/>
  <pageSetup paperSize="9" scale="6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79FC9-E5FA-4C84-8B49-D2AC0D3901CB}">
  <sheetPr>
    <pageSetUpPr fitToPage="1"/>
  </sheetPr>
  <dimension ref="A1:G75"/>
  <sheetViews>
    <sheetView showGridLines="0" zoomScale="80" zoomScaleNormal="80" workbookViewId="0">
      <selection activeCell="A3" sqref="A3"/>
    </sheetView>
  </sheetViews>
  <sheetFormatPr defaultColWidth="9.109375" defaultRowHeight="13.2"/>
  <cols>
    <col min="1" max="1" width="9.5546875" style="271" customWidth="1"/>
    <col min="2" max="2" width="93.33203125" style="272" customWidth="1"/>
    <col min="3" max="3" width="39.5546875" style="273" customWidth="1"/>
    <col min="4" max="4" width="31.44140625" style="272" customWidth="1"/>
    <col min="5" max="6" width="9.109375" style="272" customWidth="1"/>
    <col min="7" max="16384" width="9.109375" style="272"/>
  </cols>
  <sheetData>
    <row r="1" spans="1:5">
      <c r="A1" s="713" t="s">
        <v>1485</v>
      </c>
    </row>
    <row r="3" spans="1:5" ht="24" customHeight="1">
      <c r="A3" s="482" t="s">
        <v>1427</v>
      </c>
    </row>
    <row r="4" spans="1:5">
      <c r="A4" s="274"/>
    </row>
    <row r="5" spans="1:5">
      <c r="A5" s="275"/>
      <c r="B5" s="276"/>
      <c r="C5" s="276"/>
      <c r="D5" s="121" t="s">
        <v>959</v>
      </c>
    </row>
    <row r="6" spans="1:5" ht="27" customHeight="1">
      <c r="A6" s="275"/>
      <c r="B6" s="276"/>
      <c r="C6" s="756" t="s">
        <v>507</v>
      </c>
      <c r="D6" s="757"/>
    </row>
    <row r="7" spans="1:5" ht="27" customHeight="1">
      <c r="A7" s="277"/>
      <c r="B7" s="278"/>
      <c r="C7" s="123">
        <f>'Ref Date'!C2</f>
        <v>45107</v>
      </c>
      <c r="D7" s="123">
        <f>EOMONTH(C7,-6)</f>
        <v>44926</v>
      </c>
    </row>
    <row r="8" spans="1:5" ht="28.8" customHeight="1">
      <c r="A8" s="312" t="s">
        <v>508</v>
      </c>
      <c r="B8" s="313"/>
      <c r="C8" s="314"/>
      <c r="D8" s="314"/>
    </row>
    <row r="9" spans="1:5">
      <c r="A9" s="280"/>
      <c r="B9" s="281" t="s">
        <v>509</v>
      </c>
      <c r="C9" s="282">
        <v>312416.15363462002</v>
      </c>
      <c r="D9" s="283">
        <v>306472.87442299997</v>
      </c>
    </row>
    <row r="10" spans="1:5" ht="26.4">
      <c r="A10" s="284"/>
      <c r="B10" s="281" t="s">
        <v>510</v>
      </c>
      <c r="C10" s="282">
        <v>0</v>
      </c>
      <c r="D10" s="283">
        <v>0</v>
      </c>
    </row>
    <row r="11" spans="1:5">
      <c r="A11" s="284"/>
      <c r="B11" s="281" t="s">
        <v>511</v>
      </c>
      <c r="C11" s="282">
        <v>0</v>
      </c>
      <c r="D11" s="283">
        <v>0</v>
      </c>
    </row>
    <row r="12" spans="1:5">
      <c r="A12" s="284"/>
      <c r="B12" s="281" t="s">
        <v>512</v>
      </c>
      <c r="C12" s="282">
        <v>0</v>
      </c>
      <c r="D12" s="283">
        <v>0</v>
      </c>
      <c r="E12" s="268"/>
    </row>
    <row r="13" spans="1:5">
      <c r="A13" s="284"/>
      <c r="B13" s="281" t="s">
        <v>513</v>
      </c>
      <c r="C13" s="282">
        <v>0</v>
      </c>
      <c r="D13" s="283">
        <v>0</v>
      </c>
    </row>
    <row r="14" spans="1:5">
      <c r="A14" s="280"/>
      <c r="B14" s="285" t="s">
        <v>514</v>
      </c>
      <c r="C14" s="282">
        <v>-1324.45370153</v>
      </c>
      <c r="D14" s="283">
        <v>-1411.38033</v>
      </c>
    </row>
    <row r="15" spans="1:5">
      <c r="A15" s="286"/>
      <c r="B15" s="287" t="s">
        <v>1078</v>
      </c>
      <c r="C15" s="288">
        <v>311091.69993308996</v>
      </c>
      <c r="D15" s="283">
        <v>305061.49409300002</v>
      </c>
    </row>
    <row r="16" spans="1:5" ht="28.8" customHeight="1">
      <c r="A16" s="312" t="s">
        <v>515</v>
      </c>
      <c r="B16" s="313"/>
      <c r="C16" s="314"/>
      <c r="D16" s="314"/>
    </row>
    <row r="17" spans="1:4">
      <c r="A17" s="289"/>
      <c r="B17" s="281" t="s">
        <v>516</v>
      </c>
      <c r="C17" s="288">
        <v>242.07198308999992</v>
      </c>
      <c r="D17" s="283">
        <v>284.965463</v>
      </c>
    </row>
    <row r="18" spans="1:4">
      <c r="A18" s="289"/>
      <c r="B18" s="290" t="s">
        <v>517</v>
      </c>
      <c r="C18" s="282">
        <v>0</v>
      </c>
      <c r="D18" s="283">
        <v>0</v>
      </c>
    </row>
    <row r="19" spans="1:4">
      <c r="A19" s="289"/>
      <c r="B19" s="291" t="s">
        <v>518</v>
      </c>
      <c r="C19" s="288">
        <v>1935.6106372300001</v>
      </c>
      <c r="D19" s="283">
        <v>1463.3848869999999</v>
      </c>
    </row>
    <row r="20" spans="1:4">
      <c r="A20" s="284"/>
      <c r="B20" s="290" t="s">
        <v>519</v>
      </c>
      <c r="C20" s="282">
        <v>0</v>
      </c>
      <c r="D20" s="283">
        <v>0</v>
      </c>
    </row>
    <row r="21" spans="1:4">
      <c r="A21" s="292"/>
      <c r="B21" s="290" t="s">
        <v>520</v>
      </c>
      <c r="C21" s="282">
        <v>0</v>
      </c>
      <c r="D21" s="283">
        <v>0</v>
      </c>
    </row>
    <row r="22" spans="1:4">
      <c r="A22" s="284"/>
      <c r="B22" s="293" t="s">
        <v>521</v>
      </c>
      <c r="C22" s="288">
        <v>0</v>
      </c>
      <c r="D22" s="283">
        <v>0</v>
      </c>
    </row>
    <row r="23" spans="1:4">
      <c r="A23" s="284"/>
      <c r="B23" s="293" t="s">
        <v>522</v>
      </c>
      <c r="C23" s="282">
        <v>0</v>
      </c>
      <c r="D23" s="283">
        <v>0</v>
      </c>
    </row>
    <row r="24" spans="1:4">
      <c r="A24" s="284"/>
      <c r="B24" s="293" t="s">
        <v>1079</v>
      </c>
      <c r="C24" s="288">
        <v>0</v>
      </c>
      <c r="D24" s="283">
        <v>0</v>
      </c>
    </row>
    <row r="25" spans="1:4">
      <c r="A25" s="284"/>
      <c r="B25" s="285" t="s">
        <v>523</v>
      </c>
      <c r="C25" s="282">
        <v>0</v>
      </c>
      <c r="D25" s="283">
        <v>0</v>
      </c>
    </row>
    <row r="26" spans="1:4">
      <c r="A26" s="284"/>
      <c r="B26" s="285" t="s">
        <v>524</v>
      </c>
      <c r="C26" s="282">
        <v>0</v>
      </c>
      <c r="D26" s="283">
        <v>0</v>
      </c>
    </row>
    <row r="27" spans="1:4">
      <c r="A27" s="315"/>
      <c r="B27" s="316" t="s">
        <v>1080</v>
      </c>
      <c r="C27" s="317">
        <v>2177.6826203199998</v>
      </c>
      <c r="D27" s="317">
        <v>1748.3503499999999</v>
      </c>
    </row>
    <row r="28" spans="1:4" ht="28.8" customHeight="1">
      <c r="A28" s="312" t="s">
        <v>525</v>
      </c>
      <c r="B28" s="313"/>
      <c r="C28" s="314"/>
      <c r="D28" s="314"/>
    </row>
    <row r="29" spans="1:4">
      <c r="A29" s="280"/>
      <c r="B29" s="281" t="s">
        <v>526</v>
      </c>
      <c r="C29" s="288">
        <v>42025.802857790004</v>
      </c>
      <c r="D29" s="283">
        <v>20291.541956000001</v>
      </c>
    </row>
    <row r="30" spans="1:4">
      <c r="A30" s="280"/>
      <c r="B30" s="285" t="s">
        <v>527</v>
      </c>
      <c r="C30" s="282">
        <v>-12152.100446709999</v>
      </c>
      <c r="D30" s="283">
        <v>-5122.6131160000004</v>
      </c>
    </row>
    <row r="31" spans="1:4">
      <c r="A31" s="280"/>
      <c r="B31" s="285" t="s">
        <v>528</v>
      </c>
      <c r="C31" s="282">
        <v>205.44910993000002</v>
      </c>
      <c r="D31" s="283">
        <v>57.079501999999998</v>
      </c>
    </row>
    <row r="32" spans="1:4">
      <c r="A32" s="284"/>
      <c r="B32" s="281" t="s">
        <v>1081</v>
      </c>
      <c r="C32" s="282">
        <v>0</v>
      </c>
      <c r="D32" s="283">
        <v>0</v>
      </c>
    </row>
    <row r="33" spans="1:4">
      <c r="A33" s="284"/>
      <c r="B33" s="285" t="s">
        <v>529</v>
      </c>
      <c r="C33" s="282">
        <v>0</v>
      </c>
      <c r="D33" s="283">
        <v>0</v>
      </c>
    </row>
    <row r="34" spans="1:4">
      <c r="A34" s="284"/>
      <c r="B34" s="285" t="s">
        <v>530</v>
      </c>
      <c r="C34" s="282">
        <v>0</v>
      </c>
      <c r="D34" s="283">
        <v>0</v>
      </c>
    </row>
    <row r="35" spans="1:4">
      <c r="A35" s="315"/>
      <c r="B35" s="318" t="s">
        <v>531</v>
      </c>
      <c r="C35" s="317">
        <v>30079.151521010001</v>
      </c>
      <c r="D35" s="283">
        <v>15226.008341999999</v>
      </c>
    </row>
    <row r="36" spans="1:4" ht="28.8" customHeight="1">
      <c r="A36" s="312" t="s">
        <v>532</v>
      </c>
      <c r="B36" s="313"/>
      <c r="C36" s="314"/>
      <c r="D36" s="314"/>
    </row>
    <row r="37" spans="1:4">
      <c r="A37" s="280"/>
      <c r="B37" s="281" t="s">
        <v>533</v>
      </c>
      <c r="C37" s="288">
        <v>68047.855793130002</v>
      </c>
      <c r="D37" s="283">
        <v>64178.453270999998</v>
      </c>
    </row>
    <row r="38" spans="1:4">
      <c r="A38" s="280"/>
      <c r="B38" s="281" t="s">
        <v>534</v>
      </c>
      <c r="C38" s="288">
        <v>-44077.564528199997</v>
      </c>
      <c r="D38" s="283">
        <v>-43430.651854999996</v>
      </c>
    </row>
    <row r="39" spans="1:4">
      <c r="A39" s="280"/>
      <c r="B39" s="281" t="s">
        <v>1082</v>
      </c>
      <c r="C39" s="282">
        <v>0</v>
      </c>
      <c r="D39" s="283">
        <v>0</v>
      </c>
    </row>
    <row r="40" spans="1:4">
      <c r="A40" s="315"/>
      <c r="B40" s="318" t="s">
        <v>1050</v>
      </c>
      <c r="C40" s="317">
        <v>23970.291264930001</v>
      </c>
      <c r="D40" s="283">
        <v>20747.801415999998</v>
      </c>
    </row>
    <row r="41" spans="1:4" ht="28.8" customHeight="1">
      <c r="A41" s="312" t="s">
        <v>1083</v>
      </c>
      <c r="B41" s="313"/>
      <c r="C41" s="314"/>
      <c r="D41" s="314"/>
    </row>
    <row r="42" spans="1:4" ht="26.4">
      <c r="A42" s="289"/>
      <c r="B42" s="265" t="s">
        <v>1084</v>
      </c>
      <c r="C42" s="282">
        <v>0</v>
      </c>
      <c r="D42" s="283">
        <v>0</v>
      </c>
    </row>
    <row r="43" spans="1:4">
      <c r="A43" s="289"/>
      <c r="B43" s="265" t="s">
        <v>1085</v>
      </c>
      <c r="C43" s="282">
        <v>0</v>
      </c>
      <c r="D43" s="283">
        <v>0</v>
      </c>
    </row>
    <row r="44" spans="1:4">
      <c r="A44" s="294"/>
      <c r="B44" s="290" t="s">
        <v>1086</v>
      </c>
      <c r="C44" s="282">
        <v>0</v>
      </c>
      <c r="D44" s="283">
        <v>0</v>
      </c>
    </row>
    <row r="45" spans="1:4">
      <c r="A45" s="294"/>
      <c r="B45" s="295" t="s">
        <v>1087</v>
      </c>
      <c r="C45" s="288">
        <v>0</v>
      </c>
      <c r="D45" s="283">
        <v>0</v>
      </c>
    </row>
    <row r="46" spans="1:4">
      <c r="A46" s="294"/>
      <c r="B46" s="296" t="s">
        <v>1088</v>
      </c>
      <c r="C46" s="288">
        <v>0</v>
      </c>
      <c r="D46" s="283">
        <v>0</v>
      </c>
    </row>
    <row r="47" spans="1:4">
      <c r="A47" s="294"/>
      <c r="B47" s="290" t="s">
        <v>1089</v>
      </c>
      <c r="C47" s="282">
        <v>0</v>
      </c>
      <c r="D47" s="283">
        <v>0</v>
      </c>
    </row>
    <row r="48" spans="1:4">
      <c r="A48" s="294"/>
      <c r="B48" s="290" t="s">
        <v>1090</v>
      </c>
      <c r="C48" s="282">
        <v>0</v>
      </c>
      <c r="D48" s="283">
        <v>0</v>
      </c>
    </row>
    <row r="49" spans="1:4">
      <c r="A49" s="294"/>
      <c r="B49" s="297" t="s">
        <v>1091</v>
      </c>
      <c r="C49" s="282">
        <v>0</v>
      </c>
      <c r="D49" s="283">
        <v>0</v>
      </c>
    </row>
    <row r="50" spans="1:4" ht="26.4">
      <c r="A50" s="294"/>
      <c r="B50" s="297" t="s">
        <v>1092</v>
      </c>
      <c r="C50" s="282">
        <v>0</v>
      </c>
      <c r="D50" s="283">
        <v>0</v>
      </c>
    </row>
    <row r="51" spans="1:4">
      <c r="A51" s="294"/>
      <c r="B51" s="290" t="s">
        <v>1093</v>
      </c>
      <c r="C51" s="282">
        <v>-494.16465856000002</v>
      </c>
      <c r="D51" s="283">
        <v>-491.46261600000003</v>
      </c>
    </row>
    <row r="52" spans="1:4">
      <c r="A52" s="319"/>
      <c r="B52" s="320" t="s">
        <v>1051</v>
      </c>
      <c r="C52" s="317">
        <v>-494.16465856000002</v>
      </c>
      <c r="D52" s="283">
        <v>-491.46261600000003</v>
      </c>
    </row>
    <row r="53" spans="1:4" ht="28.8" customHeight="1">
      <c r="A53" s="312" t="s">
        <v>535</v>
      </c>
      <c r="B53" s="313"/>
      <c r="C53" s="314"/>
      <c r="D53" s="314"/>
    </row>
    <row r="54" spans="1:4">
      <c r="A54" s="280"/>
      <c r="B54" s="298" t="s">
        <v>1094</v>
      </c>
      <c r="C54" s="288">
        <v>24289.16107152</v>
      </c>
      <c r="D54" s="283">
        <v>22683.917344000001</v>
      </c>
    </row>
    <row r="55" spans="1:4">
      <c r="A55" s="315"/>
      <c r="B55" s="321" t="s">
        <v>621</v>
      </c>
      <c r="C55" s="288">
        <v>366824.66068078997</v>
      </c>
      <c r="D55" s="283">
        <v>342292.19158500002</v>
      </c>
    </row>
    <row r="56" spans="1:4" ht="28.8" customHeight="1">
      <c r="A56" s="312" t="s">
        <v>536</v>
      </c>
      <c r="B56" s="313"/>
      <c r="C56" s="314"/>
      <c r="D56" s="314"/>
    </row>
    <row r="57" spans="1:4">
      <c r="A57" s="280"/>
      <c r="B57" s="299" t="s">
        <v>536</v>
      </c>
      <c r="C57" s="300">
        <v>6.6214635151414999E-2</v>
      </c>
      <c r="D57" s="301">
        <v>6.6270624634939004E-2</v>
      </c>
    </row>
    <row r="58" spans="1:4">
      <c r="A58" s="292"/>
      <c r="B58" s="265" t="s">
        <v>537</v>
      </c>
      <c r="C58" s="300">
        <v>6.6214635151414999E-2</v>
      </c>
      <c r="D58" s="301">
        <v>6.6270624634939004E-2</v>
      </c>
    </row>
    <row r="59" spans="1:4" ht="26.4">
      <c r="A59" s="289"/>
      <c r="B59" s="281" t="s">
        <v>538</v>
      </c>
      <c r="C59" s="300">
        <v>6.6214635151414999E-2</v>
      </c>
      <c r="D59" s="301">
        <v>6.6270624633992997E-2</v>
      </c>
    </row>
    <row r="60" spans="1:4">
      <c r="A60" s="289"/>
      <c r="B60" s="265" t="s">
        <v>539</v>
      </c>
      <c r="C60" s="300">
        <v>0.03</v>
      </c>
      <c r="D60" s="301">
        <v>0.03</v>
      </c>
    </row>
    <row r="61" spans="1:4">
      <c r="A61" s="289"/>
      <c r="B61" s="281" t="s">
        <v>540</v>
      </c>
      <c r="C61" s="302">
        <v>0</v>
      </c>
      <c r="D61" s="303">
        <v>0</v>
      </c>
    </row>
    <row r="62" spans="1:4" ht="14.4" customHeight="1">
      <c r="A62" s="289"/>
      <c r="B62" s="293" t="s">
        <v>1399</v>
      </c>
      <c r="C62" s="302">
        <v>0</v>
      </c>
      <c r="D62" s="303">
        <v>0</v>
      </c>
    </row>
    <row r="63" spans="1:4">
      <c r="A63" s="292"/>
      <c r="B63" s="265" t="s">
        <v>1095</v>
      </c>
      <c r="C63" s="300">
        <v>0</v>
      </c>
      <c r="D63" s="301">
        <v>0</v>
      </c>
    </row>
    <row r="64" spans="1:4">
      <c r="A64" s="292"/>
      <c r="B64" s="265" t="s">
        <v>541</v>
      </c>
      <c r="C64" s="304">
        <v>0.03</v>
      </c>
      <c r="D64" s="301">
        <v>0.03</v>
      </c>
    </row>
    <row r="65" spans="1:7" ht="28.8" customHeight="1">
      <c r="A65" s="312" t="s">
        <v>542</v>
      </c>
      <c r="B65" s="313"/>
      <c r="C65" s="314"/>
      <c r="D65" s="314"/>
    </row>
    <row r="66" spans="1:7">
      <c r="A66" s="284"/>
      <c r="B66" s="285" t="s">
        <v>543</v>
      </c>
      <c r="C66" s="305"/>
      <c r="D66" s="279"/>
    </row>
    <row r="67" spans="1:7" s="276" customFormat="1" ht="28.8" customHeight="1">
      <c r="A67" s="312" t="s">
        <v>1096</v>
      </c>
      <c r="B67" s="313"/>
      <c r="C67" s="314"/>
      <c r="D67" s="314"/>
    </row>
    <row r="68" spans="1:7" s="276" customFormat="1" ht="26.4">
      <c r="A68" s="292"/>
      <c r="B68" s="265" t="s">
        <v>1097</v>
      </c>
      <c r="C68" s="306">
        <v>47861.647778710001</v>
      </c>
      <c r="D68" s="306">
        <v>27741.904717000001</v>
      </c>
      <c r="G68" s="274"/>
    </row>
    <row r="69" spans="1:7" s="276" customFormat="1" ht="26.4">
      <c r="A69" s="292"/>
      <c r="B69" s="265" t="s">
        <v>1098</v>
      </c>
      <c r="C69" s="307">
        <v>29873.702411080001</v>
      </c>
      <c r="D69" s="306">
        <v>15168.92884</v>
      </c>
      <c r="G69" s="274"/>
    </row>
    <row r="70" spans="1:7" s="276" customFormat="1" ht="39.6">
      <c r="A70" s="292"/>
      <c r="B70" s="265" t="s">
        <v>1099</v>
      </c>
      <c r="C70" s="307">
        <v>384812.60604841996</v>
      </c>
      <c r="D70" s="306">
        <v>354865.16746199998</v>
      </c>
      <c r="G70" s="274"/>
    </row>
    <row r="71" spans="1:7" s="276" customFormat="1" ht="39.6">
      <c r="A71" s="292"/>
      <c r="B71" s="265" t="s">
        <v>1100</v>
      </c>
      <c r="C71" s="307">
        <v>384812.60604841996</v>
      </c>
      <c r="D71" s="306">
        <v>354865.16746199998</v>
      </c>
      <c r="G71" s="274"/>
    </row>
    <row r="72" spans="1:7" s="276" customFormat="1" ht="39.6">
      <c r="A72" s="292"/>
      <c r="B72" s="265" t="s">
        <v>1101</v>
      </c>
      <c r="C72" s="308">
        <v>6.3119452662795006E-2</v>
      </c>
      <c r="D72" s="309">
        <v>6.3922637170156005E-2</v>
      </c>
      <c r="G72" s="274"/>
    </row>
    <row r="73" spans="1:7" s="276" customFormat="1" ht="39.6">
      <c r="A73" s="292"/>
      <c r="B73" s="265" t="s">
        <v>1102</v>
      </c>
      <c r="C73" s="308">
        <v>6.3119452662795006E-2</v>
      </c>
      <c r="D73" s="309">
        <v>6.3922637170156005E-2</v>
      </c>
      <c r="G73" s="274"/>
    </row>
    <row r="74" spans="1:7">
      <c r="C74" s="310"/>
      <c r="D74" s="311"/>
    </row>
    <row r="75" spans="1:7">
      <c r="C75" s="310"/>
      <c r="D75" s="311"/>
    </row>
  </sheetData>
  <mergeCells count="1">
    <mergeCell ref="C6:D6"/>
  </mergeCells>
  <hyperlinks>
    <hyperlink ref="A1" location="Index!B5" display="&lt;- back" xr:uid="{039A25F6-137E-4328-8DC4-D6719B22C8C4}"/>
  </hyperlinks>
  <pageMargins left="0.51181102362204722" right="0.51181102362204722" top="0.74803149606299213" bottom="0.74803149606299213" header="0.31496062992125984" footer="0.31496062992125984"/>
  <pageSetup paperSize="9" scale="46"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1611-5BAE-459C-B4E0-D2927EAFE125}">
  <dimension ref="A1:C18"/>
  <sheetViews>
    <sheetView showGridLines="0" zoomScale="80" zoomScaleNormal="80" workbookViewId="0">
      <selection activeCell="A3" sqref="A3"/>
    </sheetView>
  </sheetViews>
  <sheetFormatPr defaultColWidth="9.109375" defaultRowHeight="13.2"/>
  <cols>
    <col min="1" max="1" width="9.109375" style="684"/>
    <col min="2" max="2" width="88.109375" style="684" customWidth="1"/>
    <col min="3" max="3" width="21.44140625" style="684" customWidth="1"/>
    <col min="4" max="16384" width="9.109375" style="684"/>
  </cols>
  <sheetData>
    <row r="1" spans="1:3">
      <c r="A1" s="713" t="s">
        <v>1485</v>
      </c>
    </row>
    <row r="3" spans="1:3" ht="24" customHeight="1">
      <c r="A3" s="682" t="s">
        <v>1428</v>
      </c>
      <c r="B3" s="683"/>
      <c r="C3" s="683"/>
    </row>
    <row r="4" spans="1:3" ht="17.399999999999999" customHeight="1">
      <c r="A4" s="683"/>
      <c r="B4" s="683"/>
      <c r="C4" s="683"/>
    </row>
    <row r="5" spans="1:3" ht="16.8" customHeight="1">
      <c r="A5" s="685"/>
      <c r="B5" s="685"/>
      <c r="C5" s="686" t="s">
        <v>959</v>
      </c>
    </row>
    <row r="6" spans="1:3" ht="43.2" customHeight="1">
      <c r="A6" s="687"/>
      <c r="B6" s="688"/>
      <c r="C6" s="689" t="s">
        <v>507</v>
      </c>
    </row>
    <row r="7" spans="1:3" ht="26.4">
      <c r="A7" s="690" t="s">
        <v>544</v>
      </c>
      <c r="B7" s="690" t="s">
        <v>545</v>
      </c>
      <c r="C7" s="691">
        <v>311932.07157348999</v>
      </c>
    </row>
    <row r="8" spans="1:3">
      <c r="A8" s="692" t="s">
        <v>546</v>
      </c>
      <c r="B8" s="693" t="s">
        <v>547</v>
      </c>
      <c r="C8" s="694">
        <v>23601.630567110002</v>
      </c>
    </row>
    <row r="9" spans="1:3">
      <c r="A9" s="692" t="s">
        <v>548</v>
      </c>
      <c r="B9" s="693" t="s">
        <v>549</v>
      </c>
      <c r="C9" s="691">
        <v>288330.44100638002</v>
      </c>
    </row>
    <row r="10" spans="1:3">
      <c r="A10" s="692" t="s">
        <v>550</v>
      </c>
      <c r="B10" s="911" t="s">
        <v>551</v>
      </c>
      <c r="C10" s="695">
        <v>3223.5729822899998</v>
      </c>
    </row>
    <row r="11" spans="1:3">
      <c r="A11" s="692" t="s">
        <v>552</v>
      </c>
      <c r="B11" s="911" t="s">
        <v>553</v>
      </c>
      <c r="C11" s="695">
        <v>60899.20109386</v>
      </c>
    </row>
    <row r="12" spans="1:3" ht="26.4">
      <c r="A12" s="692" t="s">
        <v>554</v>
      </c>
      <c r="B12" s="911" t="s">
        <v>1493</v>
      </c>
      <c r="C12" s="695">
        <v>4073.4527782</v>
      </c>
    </row>
    <row r="13" spans="1:3">
      <c r="A13" s="692" t="s">
        <v>555</v>
      </c>
      <c r="B13" s="911" t="s">
        <v>71</v>
      </c>
      <c r="C13" s="695">
        <v>8029.6246427100004</v>
      </c>
    </row>
    <row r="14" spans="1:3">
      <c r="A14" s="692" t="s">
        <v>556</v>
      </c>
      <c r="B14" s="911" t="s">
        <v>557</v>
      </c>
      <c r="C14" s="695">
        <v>87357.130418810004</v>
      </c>
    </row>
    <row r="15" spans="1:3">
      <c r="A15" s="692" t="s">
        <v>558</v>
      </c>
      <c r="B15" s="911" t="s">
        <v>559</v>
      </c>
      <c r="C15" s="695">
        <v>31330.950455139999</v>
      </c>
    </row>
    <row r="16" spans="1:3">
      <c r="A16" s="692" t="s">
        <v>560</v>
      </c>
      <c r="B16" s="912" t="s">
        <v>561</v>
      </c>
      <c r="C16" s="695">
        <v>79152.498436759997</v>
      </c>
    </row>
    <row r="17" spans="1:3">
      <c r="A17" s="692" t="s">
        <v>562</v>
      </c>
      <c r="B17" s="911" t="s">
        <v>563</v>
      </c>
      <c r="C17" s="695">
        <v>2050.98386661</v>
      </c>
    </row>
    <row r="18" spans="1:3">
      <c r="A18" s="692" t="s">
        <v>564</v>
      </c>
      <c r="B18" s="911" t="s">
        <v>565</v>
      </c>
      <c r="C18" s="695">
        <v>12213.026331999999</v>
      </c>
    </row>
  </sheetData>
  <hyperlinks>
    <hyperlink ref="A1" location="Index!B5" display="&lt;- back" xr:uid="{6D6683E4-6269-4E31-BE89-9428DEC92CB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D6876-31DA-417D-B552-FAF271A56BAB}">
  <dimension ref="A1:Q46"/>
  <sheetViews>
    <sheetView showGridLines="0" zoomScale="80" zoomScaleNormal="80" workbookViewId="0">
      <selection activeCell="A3" sqref="A3"/>
    </sheetView>
  </sheetViews>
  <sheetFormatPr defaultColWidth="9.109375" defaultRowHeight="13.2"/>
  <cols>
    <col min="1" max="1" width="11" style="323" customWidth="1"/>
    <col min="2" max="2" width="33.109375" style="323" customWidth="1"/>
    <col min="3" max="17" width="15.5546875" style="323" customWidth="1"/>
    <col min="18" max="16384" width="9.109375" style="323"/>
  </cols>
  <sheetData>
    <row r="1" spans="1:17">
      <c r="A1" s="713" t="s">
        <v>1485</v>
      </c>
    </row>
    <row r="3" spans="1:17" ht="24" customHeight="1">
      <c r="A3" s="482" t="s">
        <v>1429</v>
      </c>
      <c r="B3" s="451"/>
      <c r="C3" s="451"/>
      <c r="D3" s="451"/>
      <c r="E3" s="451"/>
      <c r="F3" s="451"/>
      <c r="G3" s="451"/>
      <c r="H3" s="451"/>
      <c r="I3" s="451"/>
      <c r="J3" s="451"/>
      <c r="K3" s="451"/>
      <c r="L3" s="451"/>
      <c r="M3" s="451"/>
      <c r="N3" s="451"/>
    </row>
    <row r="5" spans="1:17">
      <c r="A5" s="324"/>
      <c r="Q5" s="121" t="s">
        <v>959</v>
      </c>
    </row>
    <row r="6" spans="1:17" ht="36" customHeight="1">
      <c r="A6" s="325"/>
      <c r="B6" s="326"/>
      <c r="C6" s="758" t="s">
        <v>655</v>
      </c>
      <c r="D6" s="758"/>
      <c r="E6" s="758"/>
      <c r="F6" s="758"/>
      <c r="G6" s="758"/>
      <c r="H6" s="758"/>
      <c r="I6" s="758" t="s">
        <v>656</v>
      </c>
      <c r="J6" s="758"/>
      <c r="K6" s="758"/>
      <c r="L6" s="758"/>
      <c r="M6" s="758"/>
      <c r="N6" s="758"/>
      <c r="O6" s="758" t="s">
        <v>662</v>
      </c>
      <c r="P6" s="758" t="s">
        <v>657</v>
      </c>
      <c r="Q6" s="758"/>
    </row>
    <row r="7" spans="1:17" ht="39" customHeight="1">
      <c r="A7" s="325"/>
      <c r="B7" s="326"/>
      <c r="C7" s="759" t="s">
        <v>658</v>
      </c>
      <c r="D7" s="758"/>
      <c r="E7" s="758"/>
      <c r="F7" s="759" t="s">
        <v>659</v>
      </c>
      <c r="G7" s="758"/>
      <c r="H7" s="758"/>
      <c r="I7" s="759" t="s">
        <v>660</v>
      </c>
      <c r="J7" s="758"/>
      <c r="K7" s="758"/>
      <c r="L7" s="759" t="s">
        <v>661</v>
      </c>
      <c r="M7" s="758"/>
      <c r="N7" s="758"/>
      <c r="O7" s="758"/>
      <c r="P7" s="758" t="s">
        <v>663</v>
      </c>
      <c r="Q7" s="758" t="s">
        <v>664</v>
      </c>
    </row>
    <row r="8" spans="1:17" ht="29.4" customHeight="1">
      <c r="A8" s="327"/>
      <c r="B8" s="328"/>
      <c r="C8" s="329"/>
      <c r="D8" s="330" t="s">
        <v>1396</v>
      </c>
      <c r="E8" s="330" t="s">
        <v>1397</v>
      </c>
      <c r="F8" s="329"/>
      <c r="G8" s="330" t="s">
        <v>1397</v>
      </c>
      <c r="H8" s="330" t="s">
        <v>1398</v>
      </c>
      <c r="I8" s="329"/>
      <c r="J8" s="330" t="s">
        <v>1396</v>
      </c>
      <c r="K8" s="330" t="s">
        <v>1397</v>
      </c>
      <c r="L8" s="329"/>
      <c r="M8" s="330" t="s">
        <v>1397</v>
      </c>
      <c r="N8" s="330" t="s">
        <v>1398</v>
      </c>
      <c r="O8" s="758"/>
      <c r="P8" s="758"/>
      <c r="Q8" s="758"/>
    </row>
    <row r="9" spans="1:17" s="714" customFormat="1" ht="26.4">
      <c r="A9" s="332" t="s">
        <v>665</v>
      </c>
      <c r="B9" s="333" t="s">
        <v>666</v>
      </c>
      <c r="C9" s="331">
        <v>29380.145315580001</v>
      </c>
      <c r="D9" s="331">
        <v>29380.145315590002</v>
      </c>
      <c r="E9" s="331">
        <v>0</v>
      </c>
      <c r="F9" s="331">
        <v>0</v>
      </c>
      <c r="G9" s="331">
        <v>0</v>
      </c>
      <c r="H9" s="331">
        <v>0</v>
      </c>
      <c r="I9" s="331">
        <v>-1.91059592</v>
      </c>
      <c r="J9" s="331">
        <v>-1.91059592</v>
      </c>
      <c r="K9" s="331">
        <v>0</v>
      </c>
      <c r="L9" s="331">
        <v>0</v>
      </c>
      <c r="M9" s="331">
        <v>0</v>
      </c>
      <c r="N9" s="331">
        <v>0</v>
      </c>
      <c r="O9" s="331">
        <v>0</v>
      </c>
      <c r="P9" s="331">
        <v>360.39461919999997</v>
      </c>
      <c r="Q9" s="331">
        <v>0</v>
      </c>
    </row>
    <row r="10" spans="1:17">
      <c r="A10" s="332" t="s">
        <v>156</v>
      </c>
      <c r="B10" s="333" t="s">
        <v>667</v>
      </c>
      <c r="C10" s="331">
        <v>238406.69395951001</v>
      </c>
      <c r="D10" s="331">
        <v>197892.55560195999</v>
      </c>
      <c r="E10" s="331">
        <v>39403.81046257</v>
      </c>
      <c r="F10" s="331">
        <v>4122.6079264199998</v>
      </c>
      <c r="G10" s="331">
        <v>0</v>
      </c>
      <c r="H10" s="331">
        <v>3919.7500007800004</v>
      </c>
      <c r="I10" s="331">
        <v>-1888.75013104</v>
      </c>
      <c r="J10" s="331">
        <v>-380.48336506999999</v>
      </c>
      <c r="K10" s="331">
        <v>-1477.63019031</v>
      </c>
      <c r="L10" s="331">
        <v>-2111.4668827199998</v>
      </c>
      <c r="M10" s="331">
        <v>0</v>
      </c>
      <c r="N10" s="331">
        <v>-2034.99721881</v>
      </c>
      <c r="O10" s="331">
        <v>-173.89030488999998</v>
      </c>
      <c r="P10" s="331">
        <v>144674.62687035999</v>
      </c>
      <c r="Q10" s="331">
        <v>1469.0723558900002</v>
      </c>
    </row>
    <row r="11" spans="1:17">
      <c r="A11" s="334" t="s">
        <v>651</v>
      </c>
      <c r="B11" s="335" t="s">
        <v>668</v>
      </c>
      <c r="C11" s="331">
        <v>26779.308741019999</v>
      </c>
      <c r="D11" s="331">
        <v>26779.307854340001</v>
      </c>
      <c r="E11" s="331">
        <v>8.8667999999999993E-4</v>
      </c>
      <c r="F11" s="331">
        <v>0</v>
      </c>
      <c r="G11" s="331">
        <v>0</v>
      </c>
      <c r="H11" s="331">
        <v>0</v>
      </c>
      <c r="I11" s="331">
        <v>-0.57410805000000009</v>
      </c>
      <c r="J11" s="331">
        <v>-0.57410660000000002</v>
      </c>
      <c r="K11" s="331">
        <v>-1.4499999999999999E-6</v>
      </c>
      <c r="L11" s="331">
        <v>0</v>
      </c>
      <c r="M11" s="331">
        <v>0</v>
      </c>
      <c r="N11" s="331">
        <v>0</v>
      </c>
      <c r="O11" s="331">
        <v>0</v>
      </c>
      <c r="P11" s="331">
        <v>17165.063041950001</v>
      </c>
      <c r="Q11" s="331">
        <v>0</v>
      </c>
    </row>
    <row r="12" spans="1:17">
      <c r="A12" s="334" t="s">
        <v>157</v>
      </c>
      <c r="B12" s="335" t="s">
        <v>669</v>
      </c>
      <c r="C12" s="331">
        <v>7845.3204920799999</v>
      </c>
      <c r="D12" s="331">
        <v>7388.9632395400004</v>
      </c>
      <c r="E12" s="331">
        <v>454.12766664999998</v>
      </c>
      <c r="F12" s="331">
        <v>49.190880319999998</v>
      </c>
      <c r="G12" s="331">
        <v>0</v>
      </c>
      <c r="H12" s="331">
        <v>49.154452579999997</v>
      </c>
      <c r="I12" s="331">
        <v>-23.30041611</v>
      </c>
      <c r="J12" s="331">
        <v>-5.3350139000000008</v>
      </c>
      <c r="K12" s="331">
        <v>-17.95637189</v>
      </c>
      <c r="L12" s="331">
        <v>-6.3745266799999998</v>
      </c>
      <c r="M12" s="331">
        <v>0</v>
      </c>
      <c r="N12" s="331">
        <v>-6.3564370300000004</v>
      </c>
      <c r="O12" s="331">
        <v>-0.62055426999999996</v>
      </c>
      <c r="P12" s="331">
        <v>1382.66632179</v>
      </c>
      <c r="Q12" s="331">
        <v>32.71179892</v>
      </c>
    </row>
    <row r="13" spans="1:17">
      <c r="A13" s="334" t="s">
        <v>158</v>
      </c>
      <c r="B13" s="335" t="s">
        <v>670</v>
      </c>
      <c r="C13" s="331">
        <v>6712.1189921599998</v>
      </c>
      <c r="D13" s="331">
        <v>6412.7538515200004</v>
      </c>
      <c r="E13" s="331">
        <v>299.36514062999998</v>
      </c>
      <c r="F13" s="331">
        <v>5.2471010000000005E-2</v>
      </c>
      <c r="G13" s="331">
        <v>0</v>
      </c>
      <c r="H13" s="331">
        <v>5.2471010000000005E-2</v>
      </c>
      <c r="I13" s="331">
        <v>-13.655265369999999</v>
      </c>
      <c r="J13" s="331">
        <v>-7.2537151900000003</v>
      </c>
      <c r="K13" s="331">
        <v>-6.4015501800000001</v>
      </c>
      <c r="L13" s="331">
        <v>-5.2471010000000005E-2</v>
      </c>
      <c r="M13" s="331">
        <v>0</v>
      </c>
      <c r="N13" s="331">
        <v>-5.2471010000000005E-2</v>
      </c>
      <c r="O13" s="331">
        <v>0</v>
      </c>
      <c r="P13" s="331">
        <v>5509.8961021099994</v>
      </c>
      <c r="Q13" s="331">
        <v>0</v>
      </c>
    </row>
    <row r="14" spans="1:17">
      <c r="A14" s="334" t="s">
        <v>159</v>
      </c>
      <c r="B14" s="335" t="s">
        <v>671</v>
      </c>
      <c r="C14" s="331">
        <v>5506.4474837099997</v>
      </c>
      <c r="D14" s="331">
        <v>4464.70044882</v>
      </c>
      <c r="E14" s="331">
        <v>1031.54813384</v>
      </c>
      <c r="F14" s="331">
        <v>98.439781420000003</v>
      </c>
      <c r="G14" s="331">
        <v>0</v>
      </c>
      <c r="H14" s="331">
        <v>98.339199680000007</v>
      </c>
      <c r="I14" s="331">
        <v>-28.66827997</v>
      </c>
      <c r="J14" s="331">
        <v>-7.3547066599999997</v>
      </c>
      <c r="K14" s="331">
        <v>-21.313531489999999</v>
      </c>
      <c r="L14" s="331">
        <v>-34.704764479999994</v>
      </c>
      <c r="M14" s="331">
        <v>0</v>
      </c>
      <c r="N14" s="331">
        <v>-34.70326412</v>
      </c>
      <c r="O14" s="331">
        <v>-3.8657266099999998</v>
      </c>
      <c r="P14" s="331">
        <v>1933.7614309000001</v>
      </c>
      <c r="Q14" s="331">
        <v>29.86620126</v>
      </c>
    </row>
    <row r="15" spans="1:17">
      <c r="A15" s="334" t="s">
        <v>160</v>
      </c>
      <c r="B15" s="335" t="s">
        <v>672</v>
      </c>
      <c r="C15" s="331">
        <v>95036.451397289988</v>
      </c>
      <c r="D15" s="331">
        <v>68983.795461339992</v>
      </c>
      <c r="E15" s="331">
        <v>25916.15684087</v>
      </c>
      <c r="F15" s="331">
        <v>2142.9514115799998</v>
      </c>
      <c r="G15" s="331">
        <v>0</v>
      </c>
      <c r="H15" s="331">
        <v>1999.9980615499999</v>
      </c>
      <c r="I15" s="331">
        <v>-1046.10891668</v>
      </c>
      <c r="J15" s="331">
        <v>-188.54095062000002</v>
      </c>
      <c r="K15" s="331">
        <v>-828.67514317999996</v>
      </c>
      <c r="L15" s="331">
        <v>-1080.6919250899998</v>
      </c>
      <c r="M15" s="331">
        <v>0</v>
      </c>
      <c r="N15" s="331">
        <v>-1028.3918445100001</v>
      </c>
      <c r="O15" s="331">
        <v>-126.25025927999999</v>
      </c>
      <c r="P15" s="331">
        <v>49030.869286050001</v>
      </c>
      <c r="Q15" s="331">
        <v>763.92151216000002</v>
      </c>
    </row>
    <row r="16" spans="1:17">
      <c r="A16" s="334" t="s">
        <v>165</v>
      </c>
      <c r="B16" s="336" t="s">
        <v>673</v>
      </c>
      <c r="C16" s="331">
        <v>42377.015225110001</v>
      </c>
      <c r="D16" s="331">
        <v>28635.085313629999</v>
      </c>
      <c r="E16" s="331">
        <v>13728.62245171</v>
      </c>
      <c r="F16" s="331">
        <v>1405.02033744</v>
      </c>
      <c r="G16" s="331">
        <v>0</v>
      </c>
      <c r="H16" s="331">
        <v>1322.4179557100001</v>
      </c>
      <c r="I16" s="331">
        <v>-633.11832545000004</v>
      </c>
      <c r="J16" s="331">
        <v>-101.53469901999999</v>
      </c>
      <c r="K16" s="331">
        <v>-531.32334682999999</v>
      </c>
      <c r="L16" s="331">
        <v>-681.30806279000001</v>
      </c>
      <c r="M16" s="331">
        <v>0</v>
      </c>
      <c r="N16" s="331">
        <v>-653.52307407000001</v>
      </c>
      <c r="O16" s="331">
        <v>-74.371667840000001</v>
      </c>
      <c r="P16" s="331">
        <v>25312.670773770002</v>
      </c>
      <c r="Q16" s="331">
        <v>575.48913671000003</v>
      </c>
    </row>
    <row r="17" spans="1:17">
      <c r="A17" s="334" t="s">
        <v>161</v>
      </c>
      <c r="B17" s="335" t="s">
        <v>674</v>
      </c>
      <c r="C17" s="331">
        <v>96527.046853249994</v>
      </c>
      <c r="D17" s="331">
        <v>83863.034746399993</v>
      </c>
      <c r="E17" s="331">
        <v>11702.6117939</v>
      </c>
      <c r="F17" s="331">
        <v>1831.9733820899999</v>
      </c>
      <c r="G17" s="331">
        <v>0</v>
      </c>
      <c r="H17" s="331">
        <v>1772.2058159600001</v>
      </c>
      <c r="I17" s="331">
        <v>-776.44314485999996</v>
      </c>
      <c r="J17" s="331">
        <v>-171.42487209999999</v>
      </c>
      <c r="K17" s="331">
        <v>-603.28359211999998</v>
      </c>
      <c r="L17" s="331">
        <v>-989.64319546000002</v>
      </c>
      <c r="M17" s="331">
        <v>0</v>
      </c>
      <c r="N17" s="331">
        <v>-965.49320213999999</v>
      </c>
      <c r="O17" s="331">
        <v>-43.153764729999999</v>
      </c>
      <c r="P17" s="331">
        <v>69652.370687560004</v>
      </c>
      <c r="Q17" s="331">
        <v>642.5728435499999</v>
      </c>
    </row>
    <row r="18" spans="1:17">
      <c r="A18" s="332" t="s">
        <v>162</v>
      </c>
      <c r="B18" s="333" t="s">
        <v>675</v>
      </c>
      <c r="C18" s="331">
        <v>55654.0867096</v>
      </c>
      <c r="D18" s="331">
        <v>54069.265323199994</v>
      </c>
      <c r="E18" s="331">
        <v>1120.8932743399998</v>
      </c>
      <c r="F18" s="331">
        <v>7.9908740800000002</v>
      </c>
      <c r="G18" s="331">
        <v>0</v>
      </c>
      <c r="H18" s="331">
        <v>7.98817895</v>
      </c>
      <c r="I18" s="331">
        <v>-39.786099960000001</v>
      </c>
      <c r="J18" s="331">
        <v>-21.19327028</v>
      </c>
      <c r="K18" s="331">
        <v>-18.592829680000001</v>
      </c>
      <c r="L18" s="331">
        <v>-5.6322436100000006</v>
      </c>
      <c r="M18" s="331">
        <v>0</v>
      </c>
      <c r="N18" s="331">
        <v>-5.6322436100000006</v>
      </c>
      <c r="O18" s="331">
        <v>0</v>
      </c>
      <c r="P18" s="331">
        <v>2485.4379102100002</v>
      </c>
      <c r="Q18" s="331">
        <v>0</v>
      </c>
    </row>
    <row r="19" spans="1:17">
      <c r="A19" s="334" t="s">
        <v>163</v>
      </c>
      <c r="B19" s="335" t="s">
        <v>668</v>
      </c>
      <c r="C19" s="331">
        <v>14.409094509999999</v>
      </c>
      <c r="D19" s="331">
        <v>14.409094509999999</v>
      </c>
      <c r="E19" s="331">
        <v>0</v>
      </c>
      <c r="F19" s="331">
        <v>0</v>
      </c>
      <c r="G19" s="331">
        <v>0</v>
      </c>
      <c r="H19" s="331">
        <v>0</v>
      </c>
      <c r="I19" s="331">
        <v>0</v>
      </c>
      <c r="J19" s="331">
        <v>0</v>
      </c>
      <c r="K19" s="331">
        <v>0</v>
      </c>
      <c r="L19" s="331">
        <v>0</v>
      </c>
      <c r="M19" s="331">
        <v>0</v>
      </c>
      <c r="N19" s="331">
        <v>0</v>
      </c>
      <c r="O19" s="331">
        <v>0</v>
      </c>
      <c r="P19" s="331">
        <v>0</v>
      </c>
      <c r="Q19" s="331">
        <v>0</v>
      </c>
    </row>
    <row r="20" spans="1:17">
      <c r="A20" s="334" t="s">
        <v>676</v>
      </c>
      <c r="B20" s="335" t="s">
        <v>669</v>
      </c>
      <c r="C20" s="331">
        <v>43728.105972999998</v>
      </c>
      <c r="D20" s="331">
        <v>43369.975400709998</v>
      </c>
      <c r="E20" s="331">
        <v>355.83936856999998</v>
      </c>
      <c r="F20" s="331">
        <v>0</v>
      </c>
      <c r="G20" s="331">
        <v>0</v>
      </c>
      <c r="H20" s="331">
        <v>0</v>
      </c>
      <c r="I20" s="331">
        <v>-19.205957890000001</v>
      </c>
      <c r="J20" s="331">
        <v>-13.09905695</v>
      </c>
      <c r="K20" s="331">
        <v>-6.1069009400000001</v>
      </c>
      <c r="L20" s="331">
        <v>0</v>
      </c>
      <c r="M20" s="331">
        <v>0</v>
      </c>
      <c r="N20" s="331">
        <v>0</v>
      </c>
      <c r="O20" s="331">
        <v>0</v>
      </c>
      <c r="P20" s="331">
        <v>265.00566286999998</v>
      </c>
      <c r="Q20" s="331">
        <v>0</v>
      </c>
    </row>
    <row r="21" spans="1:17">
      <c r="A21" s="334" t="s">
        <v>166</v>
      </c>
      <c r="B21" s="335" t="s">
        <v>670</v>
      </c>
      <c r="C21" s="331">
        <v>9274.63723278</v>
      </c>
      <c r="D21" s="331">
        <v>9016.3819508899996</v>
      </c>
      <c r="E21" s="331">
        <v>18.127040789999999</v>
      </c>
      <c r="F21" s="331">
        <v>1E-4</v>
      </c>
      <c r="G21" s="331">
        <v>0</v>
      </c>
      <c r="H21" s="331">
        <v>0</v>
      </c>
      <c r="I21" s="331">
        <v>-6.7029578799999996</v>
      </c>
      <c r="J21" s="331">
        <v>-6.3772872199999995</v>
      </c>
      <c r="K21" s="331">
        <v>-0.32567066</v>
      </c>
      <c r="L21" s="331">
        <v>0</v>
      </c>
      <c r="M21" s="331">
        <v>0</v>
      </c>
      <c r="N21" s="331">
        <v>0</v>
      </c>
      <c r="O21" s="331">
        <v>0</v>
      </c>
      <c r="P21" s="331">
        <v>1904.8405153800002</v>
      </c>
      <c r="Q21" s="331">
        <v>0</v>
      </c>
    </row>
    <row r="22" spans="1:17">
      <c r="A22" s="334" t="s">
        <v>167</v>
      </c>
      <c r="B22" s="335" t="s">
        <v>671</v>
      </c>
      <c r="C22" s="331">
        <v>804.38793203</v>
      </c>
      <c r="D22" s="331">
        <v>466.81530186000003</v>
      </c>
      <c r="E22" s="331">
        <v>130.03547386</v>
      </c>
      <c r="F22" s="331">
        <v>1.94012067</v>
      </c>
      <c r="G22" s="331">
        <v>0</v>
      </c>
      <c r="H22" s="331">
        <v>1.9400806100000001</v>
      </c>
      <c r="I22" s="331">
        <v>-2.1941872400000002</v>
      </c>
      <c r="J22" s="331">
        <v>-0.40461871999999999</v>
      </c>
      <c r="K22" s="331">
        <v>-1.78956852</v>
      </c>
      <c r="L22" s="331">
        <v>-1.9398106100000001</v>
      </c>
      <c r="M22" s="331">
        <v>0</v>
      </c>
      <c r="N22" s="331">
        <v>-1.9398106100000001</v>
      </c>
      <c r="O22" s="331">
        <v>0</v>
      </c>
      <c r="P22" s="331">
        <v>99.109584959999992</v>
      </c>
      <c r="Q22" s="331">
        <v>0</v>
      </c>
    </row>
    <row r="23" spans="1:17">
      <c r="A23" s="334" t="s">
        <v>168</v>
      </c>
      <c r="B23" s="335" t="s">
        <v>672</v>
      </c>
      <c r="C23" s="331">
        <v>1832.5464772799999</v>
      </c>
      <c r="D23" s="331">
        <v>1201.6835752300001</v>
      </c>
      <c r="E23" s="331">
        <v>616.89139111999998</v>
      </c>
      <c r="F23" s="331">
        <v>6.0506534099999998</v>
      </c>
      <c r="G23" s="331">
        <v>0</v>
      </c>
      <c r="H23" s="331">
        <v>6.0480983400000001</v>
      </c>
      <c r="I23" s="331">
        <v>-11.68299695</v>
      </c>
      <c r="J23" s="331">
        <v>-1.31230739</v>
      </c>
      <c r="K23" s="331">
        <v>-10.370689560000001</v>
      </c>
      <c r="L23" s="331">
        <v>-3.6924329999999999</v>
      </c>
      <c r="M23" s="331">
        <v>0</v>
      </c>
      <c r="N23" s="331">
        <v>-3.6924329999999999</v>
      </c>
      <c r="O23" s="331">
        <v>0</v>
      </c>
      <c r="P23" s="331">
        <v>216.482147</v>
      </c>
      <c r="Q23" s="331">
        <v>0</v>
      </c>
    </row>
    <row r="24" spans="1:17">
      <c r="A24" s="332" t="s">
        <v>169</v>
      </c>
      <c r="B24" s="333" t="s">
        <v>1050</v>
      </c>
      <c r="C24" s="331">
        <v>67661.185157779997</v>
      </c>
      <c r="D24" s="331">
        <v>43576.864031440004</v>
      </c>
      <c r="E24" s="331">
        <v>11679.111428209999</v>
      </c>
      <c r="F24" s="331">
        <v>237.48929687999998</v>
      </c>
      <c r="G24" s="331">
        <v>0</v>
      </c>
      <c r="H24" s="331">
        <v>161.38938438999998</v>
      </c>
      <c r="I24" s="331">
        <v>371.670705</v>
      </c>
      <c r="J24" s="331">
        <v>77.848458719999996</v>
      </c>
      <c r="K24" s="331">
        <v>256.39221040000001</v>
      </c>
      <c r="L24" s="331">
        <v>119.53559079999999</v>
      </c>
      <c r="M24" s="331">
        <v>0</v>
      </c>
      <c r="N24" s="331">
        <v>91.768256230000006</v>
      </c>
      <c r="O24" s="528"/>
      <c r="P24" s="331">
        <v>7560.6557782099999</v>
      </c>
      <c r="Q24" s="331">
        <v>47.359163259999995</v>
      </c>
    </row>
    <row r="25" spans="1:17">
      <c r="A25" s="334" t="s">
        <v>170</v>
      </c>
      <c r="B25" s="335" t="s">
        <v>668</v>
      </c>
      <c r="C25" s="331">
        <v>48.715515109999998</v>
      </c>
      <c r="D25" s="331">
        <v>48.715515109999998</v>
      </c>
      <c r="E25" s="331">
        <v>0</v>
      </c>
      <c r="F25" s="331">
        <v>0</v>
      </c>
      <c r="G25" s="331">
        <v>0</v>
      </c>
      <c r="H25" s="331">
        <v>0</v>
      </c>
      <c r="I25" s="331">
        <v>0</v>
      </c>
      <c r="J25" s="331">
        <v>0</v>
      </c>
      <c r="K25" s="331">
        <v>0</v>
      </c>
      <c r="L25" s="331">
        <v>0</v>
      </c>
      <c r="M25" s="331">
        <v>0</v>
      </c>
      <c r="N25" s="331">
        <v>0</v>
      </c>
      <c r="O25" s="529"/>
      <c r="P25" s="331">
        <v>0</v>
      </c>
      <c r="Q25" s="331">
        <v>0</v>
      </c>
    </row>
    <row r="26" spans="1:17">
      <c r="A26" s="334" t="s">
        <v>171</v>
      </c>
      <c r="B26" s="335" t="s">
        <v>669</v>
      </c>
      <c r="C26" s="331">
        <v>4390.0031578100006</v>
      </c>
      <c r="D26" s="331">
        <v>3849.8553118200002</v>
      </c>
      <c r="E26" s="331">
        <v>53.690718429999997</v>
      </c>
      <c r="F26" s="331">
        <v>16.530672039999999</v>
      </c>
      <c r="G26" s="331">
        <v>0</v>
      </c>
      <c r="H26" s="331">
        <v>16.103772070000002</v>
      </c>
      <c r="I26" s="331">
        <v>5.5929653099999994</v>
      </c>
      <c r="J26" s="331">
        <v>1.3652966299999998</v>
      </c>
      <c r="K26" s="331">
        <v>3.0065975899999997</v>
      </c>
      <c r="L26" s="331">
        <v>4.7337215700000002</v>
      </c>
      <c r="M26" s="331">
        <v>0</v>
      </c>
      <c r="N26" s="331">
        <v>4.3321762800000005</v>
      </c>
      <c r="O26" s="529"/>
      <c r="P26" s="331">
        <v>410.05120631</v>
      </c>
      <c r="Q26" s="331">
        <v>13.879430320000001</v>
      </c>
    </row>
    <row r="27" spans="1:17">
      <c r="A27" s="334" t="s">
        <v>172</v>
      </c>
      <c r="B27" s="335" t="s">
        <v>670</v>
      </c>
      <c r="C27" s="331">
        <v>1410.6872453800001</v>
      </c>
      <c r="D27" s="331">
        <v>757.64383077000002</v>
      </c>
      <c r="E27" s="331">
        <v>54.446040049999993</v>
      </c>
      <c r="F27" s="331">
        <v>0</v>
      </c>
      <c r="G27" s="331">
        <v>0</v>
      </c>
      <c r="H27" s="331">
        <v>0</v>
      </c>
      <c r="I27" s="331">
        <v>3.7759969600000001</v>
      </c>
      <c r="J27" s="331">
        <v>0.65851298999999996</v>
      </c>
      <c r="K27" s="331">
        <v>2.3035078499999999</v>
      </c>
      <c r="L27" s="331">
        <v>0</v>
      </c>
      <c r="M27" s="331">
        <v>0</v>
      </c>
      <c r="N27" s="331">
        <v>0</v>
      </c>
      <c r="O27" s="529"/>
      <c r="P27" s="331">
        <v>392.85888842999998</v>
      </c>
      <c r="Q27" s="331">
        <v>0</v>
      </c>
    </row>
    <row r="28" spans="1:17">
      <c r="A28" s="334" t="s">
        <v>173</v>
      </c>
      <c r="B28" s="335" t="s">
        <v>671</v>
      </c>
      <c r="C28" s="331">
        <v>4202.19293277</v>
      </c>
      <c r="D28" s="331">
        <v>2688.5733867100002</v>
      </c>
      <c r="E28" s="331">
        <v>816.30962871999998</v>
      </c>
      <c r="F28" s="331">
        <v>1.8614317199999999</v>
      </c>
      <c r="G28" s="331">
        <v>0</v>
      </c>
      <c r="H28" s="331">
        <v>1.65090044</v>
      </c>
      <c r="I28" s="331">
        <v>14.483168460000002</v>
      </c>
      <c r="J28" s="331">
        <v>7.5077251199999999</v>
      </c>
      <c r="K28" s="331">
        <v>5.7314083899999995</v>
      </c>
      <c r="L28" s="331">
        <v>1.20866052</v>
      </c>
      <c r="M28" s="331">
        <v>0</v>
      </c>
      <c r="N28" s="331">
        <v>1.1399172900000001</v>
      </c>
      <c r="O28" s="529"/>
      <c r="P28" s="331">
        <v>277.94365637999999</v>
      </c>
      <c r="Q28" s="331">
        <v>0.61796453000000007</v>
      </c>
    </row>
    <row r="29" spans="1:17">
      <c r="A29" s="334" t="s">
        <v>174</v>
      </c>
      <c r="B29" s="335" t="s">
        <v>672</v>
      </c>
      <c r="C29" s="331">
        <v>45843.962900890001</v>
      </c>
      <c r="D29" s="331">
        <v>25431.553016040001</v>
      </c>
      <c r="E29" s="331">
        <v>9836.7961758300007</v>
      </c>
      <c r="F29" s="331">
        <v>197.51913991999999</v>
      </c>
      <c r="G29" s="331">
        <v>0</v>
      </c>
      <c r="H29" s="331">
        <v>123.33367613</v>
      </c>
      <c r="I29" s="331">
        <v>309.57112792000004</v>
      </c>
      <c r="J29" s="331">
        <v>56.65728258</v>
      </c>
      <c r="K29" s="331">
        <v>219.20367837999999</v>
      </c>
      <c r="L29" s="331">
        <v>100.35283446</v>
      </c>
      <c r="M29" s="331">
        <v>0</v>
      </c>
      <c r="N29" s="331">
        <v>73.848936199999997</v>
      </c>
      <c r="O29" s="529"/>
      <c r="P29" s="331">
        <v>5085.5020654099999</v>
      </c>
      <c r="Q29" s="331">
        <v>29.74555612</v>
      </c>
    </row>
    <row r="30" spans="1:17">
      <c r="A30" s="334" t="s">
        <v>175</v>
      </c>
      <c r="B30" s="335" t="s">
        <v>674</v>
      </c>
      <c r="C30" s="331">
        <v>11765.623405819999</v>
      </c>
      <c r="D30" s="331">
        <v>10800.52297099</v>
      </c>
      <c r="E30" s="331">
        <v>917.86886517999994</v>
      </c>
      <c r="F30" s="331">
        <v>21.578053199999999</v>
      </c>
      <c r="G30" s="331">
        <v>0</v>
      </c>
      <c r="H30" s="331">
        <v>20.30103575</v>
      </c>
      <c r="I30" s="331">
        <v>38.247446350000004</v>
      </c>
      <c r="J30" s="331">
        <v>11.6596414</v>
      </c>
      <c r="K30" s="331">
        <v>26.147018190000001</v>
      </c>
      <c r="L30" s="331">
        <v>13.24037425</v>
      </c>
      <c r="M30" s="331">
        <v>0</v>
      </c>
      <c r="N30" s="331">
        <v>12.447226460000001</v>
      </c>
      <c r="O30" s="530"/>
      <c r="P30" s="331">
        <v>1394.29996168</v>
      </c>
      <c r="Q30" s="331">
        <v>3.11621229</v>
      </c>
    </row>
    <row r="31" spans="1:17">
      <c r="A31" s="337" t="s">
        <v>176</v>
      </c>
      <c r="B31" s="338" t="s">
        <v>39</v>
      </c>
      <c r="C31" s="331">
        <v>391102.11114246998</v>
      </c>
      <c r="D31" s="331">
        <v>324918.83027218998</v>
      </c>
      <c r="E31" s="331">
        <v>52203.815165119995</v>
      </c>
      <c r="F31" s="331">
        <v>4368.0880973800004</v>
      </c>
      <c r="G31" s="331">
        <v>0</v>
      </c>
      <c r="H31" s="331">
        <v>4089.12756412</v>
      </c>
      <c r="I31" s="331">
        <v>-2300.206936</v>
      </c>
      <c r="J31" s="331">
        <v>-479.52509406999997</v>
      </c>
      <c r="K31" s="331">
        <v>-1752.6152303900001</v>
      </c>
      <c r="L31" s="331">
        <v>-2236.6347171299999</v>
      </c>
      <c r="M31" s="331">
        <v>0</v>
      </c>
      <c r="N31" s="331">
        <v>-2132.3977186499997</v>
      </c>
      <c r="O31" s="339">
        <v>-173.89030488999998</v>
      </c>
      <c r="P31" s="339">
        <v>155081.11517797998</v>
      </c>
      <c r="Q31" s="339">
        <v>1516.43151915</v>
      </c>
    </row>
    <row r="32" spans="1:17">
      <c r="A32" s="761"/>
      <c r="B32" s="761"/>
      <c r="C32" s="761"/>
      <c r="D32" s="761"/>
      <c r="E32" s="761"/>
      <c r="F32" s="761"/>
      <c r="G32" s="761"/>
      <c r="H32" s="761"/>
      <c r="I32" s="761"/>
      <c r="J32" s="761"/>
      <c r="K32" s="762"/>
      <c r="L32" s="762"/>
      <c r="M32" s="763"/>
      <c r="N32" s="763"/>
      <c r="O32" s="763"/>
      <c r="P32" s="763"/>
      <c r="Q32" s="763"/>
    </row>
    <row r="33" spans="1:17">
      <c r="A33" s="761"/>
      <c r="B33" s="761"/>
      <c r="C33" s="761"/>
      <c r="D33" s="761"/>
      <c r="E33" s="761"/>
      <c r="F33" s="761"/>
      <c r="G33" s="761"/>
      <c r="H33" s="761"/>
      <c r="I33" s="761"/>
      <c r="J33" s="761"/>
      <c r="K33" s="762"/>
      <c r="L33" s="762"/>
      <c r="M33" s="763"/>
      <c r="N33" s="763"/>
      <c r="O33" s="763"/>
      <c r="P33" s="763"/>
      <c r="Q33" s="763"/>
    </row>
    <row r="34" spans="1:17">
      <c r="A34" s="762"/>
      <c r="B34" s="762"/>
      <c r="C34" s="762"/>
      <c r="D34" s="762"/>
      <c r="E34" s="762"/>
      <c r="F34" s="762"/>
      <c r="G34" s="762"/>
      <c r="H34" s="762"/>
      <c r="I34" s="762"/>
      <c r="J34" s="762"/>
      <c r="K34" s="340"/>
      <c r="L34" s="340"/>
      <c r="M34" s="341"/>
      <c r="N34" s="341"/>
      <c r="O34" s="341"/>
      <c r="P34" s="341"/>
      <c r="Q34" s="341"/>
    </row>
    <row r="35" spans="1:17">
      <c r="A35" s="761"/>
      <c r="B35" s="761"/>
      <c r="C35" s="761"/>
      <c r="D35" s="761"/>
      <c r="E35" s="761"/>
      <c r="F35" s="761"/>
      <c r="G35" s="761"/>
      <c r="H35" s="761"/>
      <c r="I35" s="761"/>
      <c r="J35" s="761"/>
      <c r="K35" s="340"/>
      <c r="L35" s="340"/>
      <c r="M35" s="341"/>
      <c r="N35" s="341"/>
      <c r="O35" s="341"/>
      <c r="P35" s="341"/>
      <c r="Q35" s="341"/>
    </row>
    <row r="36" spans="1:17">
      <c r="A36" s="760"/>
      <c r="B36" s="760"/>
      <c r="C36" s="760"/>
      <c r="D36" s="760"/>
      <c r="E36" s="760"/>
      <c r="F36" s="760"/>
      <c r="G36" s="760"/>
      <c r="H36" s="760"/>
      <c r="I36" s="760"/>
      <c r="J36" s="760"/>
      <c r="K36" s="760"/>
      <c r="L36" s="760"/>
      <c r="M36" s="760"/>
      <c r="N36" s="760"/>
      <c r="O36" s="760"/>
      <c r="P36" s="760"/>
      <c r="Q36" s="760"/>
    </row>
    <row r="37" spans="1:17">
      <c r="A37" s="760"/>
      <c r="B37" s="760"/>
      <c r="C37" s="760"/>
      <c r="D37" s="760"/>
      <c r="E37" s="760"/>
      <c r="F37" s="760"/>
      <c r="G37" s="760"/>
      <c r="H37" s="760"/>
      <c r="I37" s="760"/>
      <c r="J37" s="760"/>
      <c r="K37" s="760"/>
      <c r="L37" s="760"/>
      <c r="M37" s="760"/>
      <c r="N37" s="760"/>
      <c r="O37" s="760"/>
      <c r="P37" s="760"/>
      <c r="Q37" s="760"/>
    </row>
    <row r="38" spans="1:17">
      <c r="A38" s="760"/>
      <c r="B38" s="760"/>
      <c r="C38" s="760"/>
      <c r="D38" s="760"/>
      <c r="E38" s="760"/>
      <c r="F38" s="760"/>
      <c r="G38" s="760"/>
      <c r="H38" s="760"/>
      <c r="I38" s="760"/>
      <c r="J38" s="760"/>
      <c r="K38" s="760"/>
      <c r="L38" s="760"/>
      <c r="M38" s="760"/>
      <c r="N38" s="760"/>
      <c r="O38" s="760"/>
      <c r="P38" s="760"/>
      <c r="Q38" s="760"/>
    </row>
    <row r="39" spans="1:17" ht="60" customHeight="1">
      <c r="A39" s="760"/>
      <c r="B39" s="760"/>
      <c r="C39" s="760"/>
      <c r="D39" s="760"/>
      <c r="E39" s="760"/>
      <c r="F39" s="760"/>
      <c r="G39" s="760"/>
      <c r="H39" s="760"/>
      <c r="I39" s="760"/>
      <c r="J39" s="760"/>
      <c r="K39" s="760"/>
      <c r="L39" s="760"/>
      <c r="M39" s="760"/>
      <c r="N39" s="760"/>
      <c r="O39" s="760"/>
      <c r="P39" s="760"/>
      <c r="Q39" s="760"/>
    </row>
    <row r="40" spans="1:17" ht="24" customHeight="1">
      <c r="A40" s="765"/>
      <c r="B40" s="765"/>
      <c r="C40" s="765"/>
      <c r="D40" s="765"/>
      <c r="E40" s="765"/>
      <c r="F40" s="765"/>
      <c r="G40" s="765"/>
      <c r="H40" s="765"/>
      <c r="I40" s="765"/>
      <c r="J40" s="765"/>
      <c r="K40" s="765"/>
      <c r="L40" s="765"/>
      <c r="M40" s="765"/>
      <c r="N40" s="765"/>
      <c r="O40" s="765"/>
      <c r="P40" s="765"/>
      <c r="Q40" s="765"/>
    </row>
    <row r="41" spans="1:17" ht="24" customHeight="1">
      <c r="A41" s="764"/>
      <c r="B41" s="764"/>
      <c r="C41" s="764"/>
      <c r="D41" s="764"/>
      <c r="E41" s="764"/>
      <c r="F41" s="764"/>
      <c r="G41" s="764"/>
      <c r="H41" s="764"/>
      <c r="I41" s="764"/>
      <c r="J41" s="764"/>
      <c r="K41" s="764"/>
      <c r="L41" s="764"/>
      <c r="M41" s="764"/>
      <c r="N41" s="764"/>
      <c r="O41" s="764"/>
      <c r="P41" s="764"/>
      <c r="Q41" s="764"/>
    </row>
    <row r="42" spans="1:17">
      <c r="A42" s="766"/>
      <c r="B42" s="766"/>
      <c r="C42" s="766"/>
      <c r="D42" s="766"/>
      <c r="E42" s="766"/>
      <c r="F42" s="766"/>
      <c r="G42" s="766"/>
      <c r="H42" s="766"/>
      <c r="I42" s="766"/>
      <c r="J42" s="766"/>
      <c r="K42" s="766"/>
      <c r="L42" s="766"/>
      <c r="M42" s="766"/>
      <c r="N42" s="766"/>
      <c r="O42" s="766"/>
      <c r="P42" s="766"/>
      <c r="Q42" s="766"/>
    </row>
    <row r="43" spans="1:17" ht="24" customHeight="1">
      <c r="A43" s="767"/>
      <c r="B43" s="767"/>
      <c r="C43" s="767"/>
      <c r="D43" s="767"/>
      <c r="E43" s="767"/>
      <c r="F43" s="767"/>
      <c r="G43" s="767"/>
      <c r="H43" s="767"/>
      <c r="I43" s="767"/>
      <c r="J43" s="767"/>
      <c r="K43" s="767"/>
      <c r="L43" s="767"/>
      <c r="M43" s="767"/>
      <c r="N43" s="767"/>
      <c r="O43" s="767"/>
      <c r="P43" s="767"/>
      <c r="Q43" s="767"/>
    </row>
    <row r="44" spans="1:17">
      <c r="A44" s="764"/>
      <c r="B44" s="764"/>
      <c r="C44" s="764"/>
      <c r="D44" s="764"/>
      <c r="E44" s="764"/>
      <c r="F44" s="764"/>
      <c r="G44" s="764"/>
      <c r="H44" s="764"/>
      <c r="I44" s="764"/>
      <c r="J44" s="764"/>
      <c r="K44" s="764"/>
      <c r="L44" s="764"/>
      <c r="M44" s="764"/>
      <c r="N44" s="764"/>
      <c r="O44" s="764"/>
      <c r="P44" s="764"/>
      <c r="Q44" s="764"/>
    </row>
    <row r="45" spans="1:17">
      <c r="A45" s="768"/>
      <c r="B45" s="768"/>
      <c r="C45" s="768"/>
      <c r="D45" s="768"/>
      <c r="E45" s="768"/>
      <c r="F45" s="768"/>
      <c r="G45" s="768"/>
      <c r="H45" s="768"/>
      <c r="I45" s="768"/>
      <c r="J45" s="768"/>
      <c r="K45" s="768"/>
      <c r="L45" s="768"/>
      <c r="M45" s="768"/>
      <c r="N45" s="768"/>
      <c r="O45" s="768"/>
      <c r="P45" s="768"/>
      <c r="Q45" s="768"/>
    </row>
    <row r="46" spans="1:17">
      <c r="A46" s="764"/>
      <c r="B46" s="764"/>
      <c r="C46" s="764"/>
      <c r="D46" s="764"/>
      <c r="E46" s="764"/>
      <c r="F46" s="764"/>
      <c r="G46" s="764"/>
      <c r="H46" s="764"/>
      <c r="I46" s="764"/>
      <c r="J46" s="764"/>
      <c r="K46" s="764"/>
      <c r="L46" s="764"/>
      <c r="M46" s="764"/>
      <c r="N46" s="764"/>
      <c r="O46" s="764"/>
      <c r="P46" s="764"/>
      <c r="Q46" s="764"/>
    </row>
  </sheetData>
  <mergeCells count="32">
    <mergeCell ref="A46:Q46"/>
    <mergeCell ref="A40:Q40"/>
    <mergeCell ref="A41:Q41"/>
    <mergeCell ref="A42:Q42"/>
    <mergeCell ref="A43:Q43"/>
    <mergeCell ref="A44:Q44"/>
    <mergeCell ref="A45:Q45"/>
    <mergeCell ref="A39:Q39"/>
    <mergeCell ref="Q7:Q8"/>
    <mergeCell ref="A32:J32"/>
    <mergeCell ref="K32:K33"/>
    <mergeCell ref="L32:L33"/>
    <mergeCell ref="M32:M33"/>
    <mergeCell ref="N32:N33"/>
    <mergeCell ref="O32:O33"/>
    <mergeCell ref="P32:P33"/>
    <mergeCell ref="Q32:Q33"/>
    <mergeCell ref="A33:J33"/>
    <mergeCell ref="A34:J34"/>
    <mergeCell ref="A35:J35"/>
    <mergeCell ref="A36:Q36"/>
    <mergeCell ref="A37:Q37"/>
    <mergeCell ref="A38:Q38"/>
    <mergeCell ref="C6:H6"/>
    <mergeCell ref="I6:N6"/>
    <mergeCell ref="O6:O8"/>
    <mergeCell ref="P6:Q6"/>
    <mergeCell ref="C7:E7"/>
    <mergeCell ref="F7:H7"/>
    <mergeCell ref="I7:K7"/>
    <mergeCell ref="L7:N7"/>
    <mergeCell ref="P7:P8"/>
  </mergeCells>
  <hyperlinks>
    <hyperlink ref="A1" location="Index!B5" display="&lt;- back" xr:uid="{F072EAB1-7B55-4481-8AE9-7414AED38E51}"/>
  </hyperlinks>
  <pageMargins left="0.7" right="0.7" top="0.75" bottom="0.75" header="0.3" footer="0.3"/>
  <pageSetup paperSize="9" orientation="portrait"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D72A0-A8D3-493B-A0F6-CC4DCA5FB73F}">
  <sheetPr>
    <pageSetUpPr fitToPage="1"/>
  </sheetPr>
  <dimension ref="A1:H9"/>
  <sheetViews>
    <sheetView showGridLines="0" zoomScale="80" zoomScaleNormal="80" workbookViewId="0">
      <selection activeCell="A3" sqref="A3"/>
    </sheetView>
  </sheetViews>
  <sheetFormatPr defaultColWidth="8.88671875" defaultRowHeight="13.2"/>
  <cols>
    <col min="1" max="1" width="6.109375" style="250" customWidth="1"/>
    <col min="2" max="2" width="27" style="250" customWidth="1"/>
    <col min="3" max="8" width="16.6640625" style="250" customWidth="1"/>
    <col min="9" max="16384" width="8.88671875" style="250"/>
  </cols>
  <sheetData>
    <row r="1" spans="1:8">
      <c r="A1" s="713" t="s">
        <v>1485</v>
      </c>
    </row>
    <row r="3" spans="1:8" ht="24" customHeight="1">
      <c r="A3" s="482" t="s">
        <v>1430</v>
      </c>
    </row>
    <row r="4" spans="1:8">
      <c r="A4" s="342"/>
      <c r="H4" s="121" t="s">
        <v>959</v>
      </c>
    </row>
    <row r="5" spans="1:8">
      <c r="C5" s="769" t="s">
        <v>677</v>
      </c>
      <c r="D5" s="769"/>
      <c r="E5" s="769"/>
      <c r="F5" s="769"/>
      <c r="G5" s="769"/>
      <c r="H5" s="769"/>
    </row>
    <row r="6" spans="1:8" ht="42" customHeight="1">
      <c r="C6" s="322" t="s">
        <v>678</v>
      </c>
      <c r="D6" s="322" t="s">
        <v>679</v>
      </c>
      <c r="E6" s="322" t="s">
        <v>680</v>
      </c>
      <c r="F6" s="322" t="s">
        <v>681</v>
      </c>
      <c r="G6" s="322" t="s">
        <v>682</v>
      </c>
      <c r="H6" s="322" t="s">
        <v>39</v>
      </c>
    </row>
    <row r="7" spans="1:8">
      <c r="A7" s="343">
        <v>1</v>
      </c>
      <c r="B7" s="344" t="s">
        <v>667</v>
      </c>
      <c r="C7" s="283">
        <v>8426.6191744299995</v>
      </c>
      <c r="D7" s="283">
        <v>51290.865559919999</v>
      </c>
      <c r="E7" s="283">
        <v>48338.760107499998</v>
      </c>
      <c r="F7" s="283">
        <v>130399.98915697999</v>
      </c>
      <c r="G7" s="283">
        <v>72.8509241</v>
      </c>
      <c r="H7" s="283">
        <v>238529.08492293002</v>
      </c>
    </row>
    <row r="8" spans="1:8">
      <c r="A8" s="343">
        <v>2</v>
      </c>
      <c r="B8" s="344" t="s">
        <v>164</v>
      </c>
      <c r="C8" s="283">
        <v>190.32013322999998</v>
      </c>
      <c r="D8" s="283">
        <v>17530.382919780001</v>
      </c>
      <c r="E8" s="283">
        <v>21957.820049580001</v>
      </c>
      <c r="F8" s="283">
        <v>20923.672844549998</v>
      </c>
      <c r="G8" s="283">
        <v>1142.07922925</v>
      </c>
      <c r="H8" s="283">
        <v>61744.275176390001</v>
      </c>
    </row>
    <row r="9" spans="1:8">
      <c r="A9" s="345">
        <v>3</v>
      </c>
      <c r="B9" s="346" t="s">
        <v>39</v>
      </c>
      <c r="C9" s="283">
        <f>SUM(C7:C8)</f>
        <v>8616.939307659999</v>
      </c>
      <c r="D9" s="283">
        <f>SUM(D7:D8)</f>
        <v>68821.248479700007</v>
      </c>
      <c r="E9" s="283">
        <f>SUM(E7:E8)</f>
        <v>70296.580157079996</v>
      </c>
      <c r="F9" s="283">
        <f>SUM(F7:F8)</f>
        <v>151323.66200153</v>
      </c>
      <c r="G9" s="283">
        <f>SUM(G7:G8)</f>
        <v>1214.93015335</v>
      </c>
      <c r="H9" s="283">
        <f>SUM(C9:G9)</f>
        <v>300273.36009932001</v>
      </c>
    </row>
  </sheetData>
  <mergeCells count="1">
    <mergeCell ref="C5:H5"/>
  </mergeCells>
  <hyperlinks>
    <hyperlink ref="A1" location="Index!B5" display="&lt;- back" xr:uid="{B8530934-E99D-4B1F-9F16-FC0912F787B1}"/>
  </hyperlinks>
  <pageMargins left="0.70866141732283472" right="0.70866141732283472" top="0.74803149606299213" bottom="0.74803149606299213" header="0.31496062992125984" footer="0.31496062992125984"/>
  <pageSetup paperSize="9" scale="80" orientation="landscape" r:id="rId1"/>
  <headerFooter>
    <oddHeader>&amp;CEN
Annex XV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DCC37-3158-43A2-8430-4DA2CA3201AF}">
  <sheetPr>
    <pageSetUpPr fitToPage="1"/>
  </sheetPr>
  <dimension ref="A1:C12"/>
  <sheetViews>
    <sheetView showGridLines="0" zoomScale="80" zoomScaleNormal="80" workbookViewId="0">
      <selection activeCell="A3" sqref="A3"/>
    </sheetView>
  </sheetViews>
  <sheetFormatPr defaultColWidth="9.109375" defaultRowHeight="13.2"/>
  <cols>
    <col min="1" max="1" width="5.88671875" style="347" customWidth="1"/>
    <col min="2" max="2" width="58.5546875" style="347" customWidth="1"/>
    <col min="3" max="3" width="18.44140625" style="347" customWidth="1"/>
    <col min="4" max="4" width="9.109375" style="347"/>
    <col min="5" max="5" width="3.33203125" style="347" customWidth="1"/>
    <col min="6" max="16384" width="9.109375" style="347"/>
  </cols>
  <sheetData>
    <row r="1" spans="1:3">
      <c r="A1" s="713" t="s">
        <v>1485</v>
      </c>
    </row>
    <row r="3" spans="1:3" ht="24" customHeight="1">
      <c r="A3" s="482" t="s">
        <v>1431</v>
      </c>
    </row>
    <row r="4" spans="1:3">
      <c r="A4" s="348"/>
      <c r="C4" s="121" t="s">
        <v>959</v>
      </c>
    </row>
    <row r="5" spans="1:3">
      <c r="A5" s="348"/>
      <c r="C5" s="349" t="s">
        <v>2</v>
      </c>
    </row>
    <row r="6" spans="1:3" ht="26.4">
      <c r="A6" s="348"/>
      <c r="C6" s="349" t="s">
        <v>1106</v>
      </c>
    </row>
    <row r="7" spans="1:3" ht="16.8" customHeight="1">
      <c r="A7" s="350" t="s">
        <v>156</v>
      </c>
      <c r="B7" s="351" t="s">
        <v>1355</v>
      </c>
      <c r="C7" s="352">
        <v>4225.5522684500002</v>
      </c>
    </row>
    <row r="8" spans="1:3" ht="16.8" customHeight="1">
      <c r="A8" s="353" t="s">
        <v>651</v>
      </c>
      <c r="B8" s="354" t="s">
        <v>1107</v>
      </c>
      <c r="C8" s="355">
        <v>1400.2848146792021</v>
      </c>
    </row>
    <row r="9" spans="1:3" ht="16.8" customHeight="1">
      <c r="A9" s="353" t="s">
        <v>157</v>
      </c>
      <c r="B9" s="354" t="s">
        <v>1108</v>
      </c>
      <c r="C9" s="355">
        <v>-1503.2291577292015</v>
      </c>
    </row>
    <row r="10" spans="1:3" ht="16.8" customHeight="1">
      <c r="A10" s="353" t="s">
        <v>158</v>
      </c>
      <c r="B10" s="356" t="s">
        <v>1109</v>
      </c>
      <c r="C10" s="355">
        <v>-96.23395567</v>
      </c>
    </row>
    <row r="11" spans="1:3" ht="16.8" customHeight="1">
      <c r="A11" s="353" t="s">
        <v>159</v>
      </c>
      <c r="B11" s="356" t="s">
        <v>1110</v>
      </c>
      <c r="C11" s="355">
        <v>-1406.9952020592016</v>
      </c>
    </row>
    <row r="12" spans="1:3" ht="16.8" customHeight="1">
      <c r="A12" s="350" t="s">
        <v>160</v>
      </c>
      <c r="B12" s="351" t="s">
        <v>1356</v>
      </c>
      <c r="C12" s="355">
        <v>4122.6079253999997</v>
      </c>
    </row>
  </sheetData>
  <hyperlinks>
    <hyperlink ref="A1" location="Index!B5" display="&lt;- back" xr:uid="{12CBB8A0-2435-4776-8C8E-E10C48071409}"/>
  </hyperlinks>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58E12-082C-45AB-AB3A-E8EC3109785E}">
  <dimension ref="A1:J66"/>
  <sheetViews>
    <sheetView showGridLines="0" zoomScale="80" zoomScaleNormal="80" workbookViewId="0">
      <selection activeCell="A3" sqref="A3"/>
    </sheetView>
  </sheetViews>
  <sheetFormatPr defaultColWidth="9.109375" defaultRowHeight="13.2"/>
  <cols>
    <col min="1" max="1" width="9.109375" style="250"/>
    <col min="2" max="2" width="37.5546875" style="250" customWidth="1"/>
    <col min="3" max="3" width="20" style="250" customWidth="1"/>
    <col min="4" max="4" width="22.6640625" style="250" customWidth="1"/>
    <col min="5" max="5" width="15" style="250" customWidth="1"/>
    <col min="6" max="6" width="19" style="250" customWidth="1"/>
    <col min="7" max="7" width="20.44140625" style="250" customWidth="1"/>
    <col min="8" max="8" width="22" style="250" customWidth="1"/>
    <col min="9" max="9" width="20.33203125" style="250" customWidth="1"/>
    <col min="10" max="10" width="46.6640625" style="250" customWidth="1"/>
    <col min="11" max="16384" width="9.109375" style="250"/>
  </cols>
  <sheetData>
    <row r="1" spans="1:10">
      <c r="A1" s="713" t="s">
        <v>1485</v>
      </c>
    </row>
    <row r="3" spans="1:10" ht="24" customHeight="1">
      <c r="A3" s="482" t="s">
        <v>1432</v>
      </c>
      <c r="B3" s="451"/>
      <c r="C3" s="451"/>
      <c r="D3" s="451"/>
      <c r="E3" s="451"/>
      <c r="F3" s="451"/>
    </row>
    <row r="5" spans="1:10">
      <c r="E5" s="357"/>
      <c r="I5" s="357"/>
      <c r="J5" s="121" t="s">
        <v>959</v>
      </c>
    </row>
    <row r="6" spans="1:10" ht="72" customHeight="1">
      <c r="A6" s="358"/>
      <c r="B6" s="358"/>
      <c r="C6" s="771" t="s">
        <v>1124</v>
      </c>
      <c r="D6" s="772"/>
      <c r="E6" s="772"/>
      <c r="F6" s="773"/>
      <c r="G6" s="771" t="s">
        <v>656</v>
      </c>
      <c r="H6" s="773"/>
      <c r="I6" s="774" t="s">
        <v>788</v>
      </c>
      <c r="J6" s="775"/>
    </row>
    <row r="7" spans="1:10" ht="23.25" customHeight="1">
      <c r="A7" s="358"/>
      <c r="B7" s="358"/>
      <c r="C7" s="776" t="s">
        <v>789</v>
      </c>
      <c r="D7" s="778" t="s">
        <v>790</v>
      </c>
      <c r="E7" s="778"/>
      <c r="F7" s="778"/>
      <c r="G7" s="776" t="s">
        <v>791</v>
      </c>
      <c r="H7" s="776" t="s">
        <v>792</v>
      </c>
      <c r="I7" s="359"/>
      <c r="J7" s="776" t="s">
        <v>793</v>
      </c>
    </row>
    <row r="8" spans="1:10" ht="34.200000000000003" customHeight="1">
      <c r="A8" s="358"/>
      <c r="B8" s="358"/>
      <c r="C8" s="777"/>
      <c r="D8" s="360"/>
      <c r="E8" s="361" t="s">
        <v>794</v>
      </c>
      <c r="F8" s="362" t="s">
        <v>795</v>
      </c>
      <c r="G8" s="777"/>
      <c r="H8" s="777"/>
      <c r="I8" s="359"/>
      <c r="J8" s="777"/>
    </row>
    <row r="9" spans="1:10" ht="33" customHeight="1">
      <c r="A9" s="332" t="s">
        <v>665</v>
      </c>
      <c r="B9" s="363" t="s">
        <v>666</v>
      </c>
      <c r="C9" s="364">
        <v>0</v>
      </c>
      <c r="D9" s="364">
        <v>0</v>
      </c>
      <c r="E9" s="364">
        <v>0</v>
      </c>
      <c r="F9" s="364">
        <v>0</v>
      </c>
      <c r="G9" s="364">
        <v>0</v>
      </c>
      <c r="H9" s="364">
        <v>0</v>
      </c>
      <c r="I9" s="364">
        <v>0</v>
      </c>
      <c r="J9" s="364">
        <v>0</v>
      </c>
    </row>
    <row r="10" spans="1:10">
      <c r="A10" s="332" t="s">
        <v>156</v>
      </c>
      <c r="B10" s="363" t="s">
        <v>667</v>
      </c>
      <c r="C10" s="364">
        <v>2388.7464224099999</v>
      </c>
      <c r="D10" s="364">
        <v>1533.1021638099999</v>
      </c>
      <c r="E10" s="364">
        <v>1533.1021635999998</v>
      </c>
      <c r="F10" s="364">
        <v>1528.6209679799999</v>
      </c>
      <c r="G10" s="364">
        <v>-110.10269731</v>
      </c>
      <c r="H10" s="364">
        <v>-669.93336876000001</v>
      </c>
      <c r="I10" s="364">
        <v>2110.3224625899998</v>
      </c>
      <c r="J10" s="364">
        <v>655.46708158000001</v>
      </c>
    </row>
    <row r="11" spans="1:10">
      <c r="A11" s="334" t="s">
        <v>651</v>
      </c>
      <c r="B11" s="365" t="s">
        <v>1125</v>
      </c>
      <c r="C11" s="364">
        <v>0</v>
      </c>
      <c r="D11" s="364">
        <v>0</v>
      </c>
      <c r="E11" s="364">
        <v>0</v>
      </c>
      <c r="F11" s="364">
        <v>0</v>
      </c>
      <c r="G11" s="364">
        <v>0</v>
      </c>
      <c r="H11" s="364">
        <v>0</v>
      </c>
      <c r="I11" s="364">
        <v>0</v>
      </c>
      <c r="J11" s="364">
        <v>0</v>
      </c>
    </row>
    <row r="12" spans="1:10">
      <c r="A12" s="334" t="s">
        <v>157</v>
      </c>
      <c r="B12" s="365" t="s">
        <v>1126</v>
      </c>
      <c r="C12" s="364">
        <v>1.8656506100000001</v>
      </c>
      <c r="D12" s="364">
        <v>0.77664067000000003</v>
      </c>
      <c r="E12" s="364">
        <v>0.77664068000000008</v>
      </c>
      <c r="F12" s="364">
        <v>0.77664068000000008</v>
      </c>
      <c r="G12" s="364">
        <v>-0.20951607</v>
      </c>
      <c r="H12" s="364">
        <v>-0.58817063999999997</v>
      </c>
      <c r="I12" s="364">
        <v>0.33834609000000004</v>
      </c>
      <c r="J12" s="364">
        <v>0.14084094</v>
      </c>
    </row>
    <row r="13" spans="1:10">
      <c r="A13" s="334" t="s">
        <v>158</v>
      </c>
      <c r="B13" s="365" t="s">
        <v>1127</v>
      </c>
      <c r="C13" s="364">
        <v>0</v>
      </c>
      <c r="D13" s="364">
        <v>0</v>
      </c>
      <c r="E13" s="364">
        <v>0</v>
      </c>
      <c r="F13" s="364">
        <v>0</v>
      </c>
      <c r="G13" s="364">
        <v>0</v>
      </c>
      <c r="H13" s="364">
        <v>0</v>
      </c>
      <c r="I13" s="364">
        <v>0</v>
      </c>
      <c r="J13" s="364">
        <v>0</v>
      </c>
    </row>
    <row r="14" spans="1:10">
      <c r="A14" s="334" t="s">
        <v>159</v>
      </c>
      <c r="B14" s="365" t="s">
        <v>1128</v>
      </c>
      <c r="C14" s="364">
        <v>16.855749879999998</v>
      </c>
      <c r="D14" s="364">
        <v>55.44164481</v>
      </c>
      <c r="E14" s="364">
        <v>55.44164481</v>
      </c>
      <c r="F14" s="364">
        <v>55.44164481</v>
      </c>
      <c r="G14" s="364">
        <v>-1.2242276299999999</v>
      </c>
      <c r="H14" s="364">
        <v>-14.98104009</v>
      </c>
      <c r="I14" s="364">
        <v>29.765338420000003</v>
      </c>
      <c r="J14" s="364">
        <v>24.774823229999999</v>
      </c>
    </row>
    <row r="15" spans="1:10">
      <c r="A15" s="334" t="s">
        <v>160</v>
      </c>
      <c r="B15" s="365" t="s">
        <v>1129</v>
      </c>
      <c r="C15" s="364">
        <v>1419.40413115</v>
      </c>
      <c r="D15" s="364">
        <v>884.27962911999998</v>
      </c>
      <c r="E15" s="364">
        <v>884.27962890999993</v>
      </c>
      <c r="F15" s="364">
        <v>884.27962890999993</v>
      </c>
      <c r="G15" s="364">
        <v>-70.091071760000005</v>
      </c>
      <c r="H15" s="364">
        <v>-387.62582505</v>
      </c>
      <c r="I15" s="364">
        <v>1171.39858299</v>
      </c>
      <c r="J15" s="364">
        <v>369.00654585000001</v>
      </c>
    </row>
    <row r="16" spans="1:10">
      <c r="A16" s="334" t="s">
        <v>165</v>
      </c>
      <c r="B16" s="365" t="s">
        <v>1130</v>
      </c>
      <c r="C16" s="364">
        <v>950.62089076999996</v>
      </c>
      <c r="D16" s="364">
        <v>592.60424921000003</v>
      </c>
      <c r="E16" s="364">
        <v>592.60424920000003</v>
      </c>
      <c r="F16" s="364">
        <v>588.12305358000003</v>
      </c>
      <c r="G16" s="364">
        <v>-38.577881850000004</v>
      </c>
      <c r="H16" s="364">
        <v>-266.73833298</v>
      </c>
      <c r="I16" s="364">
        <v>908.82019509000008</v>
      </c>
      <c r="J16" s="364">
        <v>261.54487155999999</v>
      </c>
    </row>
    <row r="17" spans="1:10">
      <c r="A17" s="332" t="s">
        <v>161</v>
      </c>
      <c r="B17" s="363" t="s">
        <v>675</v>
      </c>
      <c r="C17" s="364">
        <v>0</v>
      </c>
      <c r="D17" s="364">
        <v>0</v>
      </c>
      <c r="E17" s="364">
        <v>0</v>
      </c>
      <c r="F17" s="364">
        <v>0</v>
      </c>
      <c r="G17" s="364">
        <v>0</v>
      </c>
      <c r="H17" s="364">
        <v>0</v>
      </c>
      <c r="I17" s="364">
        <v>0</v>
      </c>
      <c r="J17" s="364">
        <v>0</v>
      </c>
    </row>
    <row r="18" spans="1:10">
      <c r="A18" s="366" t="s">
        <v>162</v>
      </c>
      <c r="B18" s="367" t="s">
        <v>796</v>
      </c>
      <c r="C18" s="368">
        <v>131.91736821000001</v>
      </c>
      <c r="D18" s="368">
        <v>34.695380649999997</v>
      </c>
      <c r="E18" s="368">
        <v>34.695380659999998</v>
      </c>
      <c r="F18" s="368">
        <v>33.010602630000001</v>
      </c>
      <c r="G18" s="368">
        <v>6.4472236600000006</v>
      </c>
      <c r="H18" s="368">
        <v>14.16501515</v>
      </c>
      <c r="I18" s="368">
        <v>24.756895100000001</v>
      </c>
      <c r="J18" s="368">
        <v>2.5766751600000002</v>
      </c>
    </row>
    <row r="19" spans="1:10">
      <c r="A19" s="369">
        <v>100</v>
      </c>
      <c r="B19" s="370" t="s">
        <v>39</v>
      </c>
      <c r="C19" s="368">
        <v>2520.6637906199999</v>
      </c>
      <c r="D19" s="368">
        <v>1567.7975444599999</v>
      </c>
      <c r="E19" s="368">
        <v>1567.79754426</v>
      </c>
      <c r="F19" s="368">
        <v>1561.6315706100002</v>
      </c>
      <c r="G19" s="368">
        <v>-116.54992097</v>
      </c>
      <c r="H19" s="368">
        <v>-684.09838390999994</v>
      </c>
      <c r="I19" s="368">
        <v>2135.0793576899996</v>
      </c>
      <c r="J19" s="368">
        <v>658.04375674000005</v>
      </c>
    </row>
    <row r="20" spans="1:10">
      <c r="B20" s="357"/>
    </row>
    <row r="21" spans="1:10">
      <c r="A21" s="779"/>
      <c r="B21" s="779"/>
    </row>
    <row r="23" spans="1:10">
      <c r="A23" s="779"/>
      <c r="B23" s="779"/>
    </row>
    <row r="24" spans="1:10" ht="36" customHeight="1">
      <c r="A24" s="770"/>
      <c r="B24" s="770"/>
      <c r="C24" s="770"/>
      <c r="D24" s="770"/>
      <c r="E24" s="770"/>
      <c r="F24" s="770"/>
      <c r="G24" s="770"/>
      <c r="H24" s="770"/>
      <c r="I24" s="770"/>
      <c r="J24" s="770"/>
    </row>
    <row r="25" spans="1:10">
      <c r="A25" s="780"/>
      <c r="B25" s="780"/>
      <c r="C25" s="780"/>
      <c r="D25" s="780"/>
      <c r="E25" s="780"/>
      <c r="F25" s="780"/>
      <c r="G25" s="780"/>
      <c r="H25" s="780"/>
      <c r="I25" s="780"/>
      <c r="J25" s="780"/>
    </row>
    <row r="26" spans="1:10" ht="36" customHeight="1">
      <c r="A26" s="770"/>
      <c r="B26" s="770"/>
      <c r="C26" s="770"/>
      <c r="D26" s="770"/>
      <c r="E26" s="770"/>
      <c r="F26" s="770"/>
      <c r="G26" s="770"/>
      <c r="H26" s="770"/>
      <c r="I26" s="770"/>
      <c r="J26" s="770"/>
    </row>
    <row r="27" spans="1:10" ht="24" customHeight="1">
      <c r="A27" s="770"/>
      <c r="B27" s="770"/>
      <c r="C27" s="770"/>
      <c r="D27" s="770"/>
      <c r="E27" s="770"/>
      <c r="F27" s="770"/>
      <c r="G27" s="770"/>
      <c r="H27" s="770"/>
      <c r="I27" s="770"/>
      <c r="J27" s="770"/>
    </row>
    <row r="28" spans="1:10">
      <c r="A28" s="770"/>
      <c r="B28" s="770"/>
      <c r="C28" s="770"/>
      <c r="D28" s="770"/>
      <c r="E28" s="770"/>
      <c r="F28" s="770"/>
      <c r="G28" s="770"/>
      <c r="H28" s="770"/>
      <c r="I28" s="770"/>
      <c r="J28" s="770"/>
    </row>
    <row r="29" spans="1:10" ht="24" customHeight="1">
      <c r="A29" s="770"/>
      <c r="B29" s="770"/>
      <c r="C29" s="770"/>
      <c r="D29" s="770"/>
      <c r="E29" s="770"/>
      <c r="F29" s="770"/>
      <c r="G29" s="770"/>
      <c r="H29" s="770"/>
      <c r="I29" s="770"/>
      <c r="J29" s="770"/>
    </row>
    <row r="30" spans="1:10" ht="48" customHeight="1">
      <c r="A30" s="770"/>
      <c r="B30" s="770"/>
      <c r="C30" s="770"/>
      <c r="D30" s="770"/>
      <c r="E30" s="770"/>
      <c r="F30" s="770"/>
      <c r="G30" s="770"/>
      <c r="H30" s="770"/>
      <c r="I30" s="770"/>
      <c r="J30" s="770"/>
    </row>
    <row r="31" spans="1:10" ht="60" customHeight="1">
      <c r="A31" s="770"/>
      <c r="B31" s="770"/>
      <c r="C31" s="770"/>
      <c r="D31" s="770"/>
      <c r="E31" s="770"/>
      <c r="F31" s="770"/>
      <c r="G31" s="770"/>
      <c r="H31" s="770"/>
      <c r="I31" s="770"/>
      <c r="J31" s="770"/>
    </row>
    <row r="33" spans="1:10">
      <c r="A33" s="783"/>
      <c r="B33" s="783"/>
    </row>
    <row r="34" spans="1:10" ht="39.75" customHeight="1">
      <c r="A34" s="770"/>
      <c r="B34" s="770"/>
      <c r="C34" s="770"/>
      <c r="D34" s="770"/>
      <c r="E34" s="770"/>
      <c r="F34" s="770"/>
      <c r="G34" s="770"/>
      <c r="H34" s="770"/>
      <c r="I34" s="770"/>
      <c r="J34" s="770"/>
    </row>
    <row r="35" spans="1:10">
      <c r="A35" s="781"/>
      <c r="B35" s="781"/>
      <c r="C35" s="781"/>
      <c r="D35" s="781"/>
      <c r="E35" s="781"/>
      <c r="F35" s="781"/>
      <c r="G35" s="781"/>
      <c r="H35" s="781"/>
      <c r="I35" s="781"/>
      <c r="J35" s="781"/>
    </row>
    <row r="36" spans="1:10">
      <c r="A36" s="781"/>
      <c r="B36" s="781"/>
      <c r="C36" s="781"/>
      <c r="D36" s="781"/>
      <c r="E36" s="781"/>
      <c r="F36" s="781"/>
      <c r="G36" s="781"/>
      <c r="H36" s="781"/>
      <c r="I36" s="781"/>
      <c r="J36" s="781"/>
    </row>
    <row r="37" spans="1:10">
      <c r="A37" s="781"/>
      <c r="B37" s="781"/>
      <c r="C37" s="781"/>
      <c r="D37" s="781"/>
      <c r="E37" s="781"/>
      <c r="F37" s="781"/>
      <c r="G37" s="781"/>
      <c r="H37" s="781"/>
      <c r="I37" s="781"/>
      <c r="J37" s="781"/>
    </row>
    <row r="38" spans="1:10">
      <c r="A38" s="781"/>
      <c r="B38" s="781"/>
      <c r="C38" s="781"/>
      <c r="D38" s="781"/>
      <c r="E38" s="781"/>
      <c r="F38" s="781"/>
      <c r="G38" s="781"/>
      <c r="H38" s="781"/>
      <c r="I38" s="781"/>
      <c r="J38" s="781"/>
    </row>
    <row r="39" spans="1:10">
      <c r="A39" s="781"/>
      <c r="B39" s="781"/>
      <c r="C39" s="781"/>
      <c r="D39" s="781"/>
      <c r="E39" s="781"/>
      <c r="F39" s="781"/>
      <c r="G39" s="781"/>
      <c r="H39" s="781"/>
      <c r="I39" s="781"/>
      <c r="J39" s="781"/>
    </row>
    <row r="40" spans="1:10">
      <c r="A40" s="781"/>
      <c r="B40" s="781"/>
      <c r="C40" s="781"/>
      <c r="D40" s="781"/>
      <c r="E40" s="781"/>
      <c r="F40" s="781"/>
      <c r="G40" s="781"/>
      <c r="H40" s="781"/>
      <c r="I40" s="781"/>
      <c r="J40" s="781"/>
    </row>
    <row r="44" spans="1:10" ht="24" customHeight="1"/>
    <row r="45" spans="1:10" ht="24" customHeight="1"/>
    <row r="54" ht="36" customHeight="1"/>
    <row r="64" ht="36" customHeight="1"/>
    <row r="65" spans="1:9" ht="48" customHeight="1"/>
    <row r="66" spans="1:9">
      <c r="A66" s="782"/>
      <c r="B66" s="782"/>
      <c r="C66" s="782"/>
      <c r="D66" s="782"/>
      <c r="E66" s="782"/>
      <c r="F66" s="782"/>
      <c r="G66" s="782"/>
      <c r="H66" s="782"/>
      <c r="I66" s="782"/>
    </row>
  </sheetData>
  <mergeCells count="24">
    <mergeCell ref="A35:J40"/>
    <mergeCell ref="A66:B66"/>
    <mergeCell ref="C66:E66"/>
    <mergeCell ref="F66:I66"/>
    <mergeCell ref="A28:J28"/>
    <mergeCell ref="A29:J29"/>
    <mergeCell ref="A30:J30"/>
    <mergeCell ref="A31:J31"/>
    <mergeCell ref="A33:B33"/>
    <mergeCell ref="A34:J34"/>
    <mergeCell ref="A27:J27"/>
    <mergeCell ref="C6:F6"/>
    <mergeCell ref="G6:H6"/>
    <mergeCell ref="I6:J6"/>
    <mergeCell ref="C7:C8"/>
    <mergeCell ref="D7:F7"/>
    <mergeCell ref="G7:G8"/>
    <mergeCell ref="H7:H8"/>
    <mergeCell ref="J7:J8"/>
    <mergeCell ref="A21:B21"/>
    <mergeCell ref="A23:B23"/>
    <mergeCell ref="A24:J24"/>
    <mergeCell ref="A25:J25"/>
    <mergeCell ref="A26:J26"/>
  </mergeCells>
  <hyperlinks>
    <hyperlink ref="A1" location="Index!B5" display="&lt;- back" xr:uid="{648D90A3-1660-408B-907C-941F6349DB25}"/>
  </hyperlinks>
  <pageMargins left="0.7" right="0.7" top="0.75" bottom="0.75" header="0.3" footer="0.3"/>
  <pageSetup paperSize="9" orientation="portrait"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633C4-3015-412D-8497-8380554C96D6}">
  <dimension ref="A1:J58"/>
  <sheetViews>
    <sheetView showGridLines="0" zoomScale="80" zoomScaleNormal="80" workbookViewId="0">
      <selection activeCell="A3" sqref="A3"/>
    </sheetView>
  </sheetViews>
  <sheetFormatPr defaultColWidth="9.109375" defaultRowHeight="13.2"/>
  <cols>
    <col min="1" max="1" width="37.6640625" style="323" customWidth="1"/>
    <col min="2" max="8" width="22.33203125" style="323" customWidth="1"/>
    <col min="9" max="16384" width="9.109375" style="323"/>
  </cols>
  <sheetData>
    <row r="1" spans="1:10">
      <c r="A1" s="713" t="s">
        <v>1485</v>
      </c>
    </row>
    <row r="3" spans="1:10" ht="24" customHeight="1">
      <c r="A3" s="482" t="s">
        <v>1433</v>
      </c>
      <c r="B3" s="371"/>
      <c r="C3" s="371"/>
      <c r="D3" s="371"/>
      <c r="E3" s="372"/>
      <c r="F3" s="372"/>
      <c r="G3" s="372"/>
      <c r="H3" s="372"/>
      <c r="I3" s="372"/>
      <c r="J3" s="372"/>
    </row>
    <row r="4" spans="1:10">
      <c r="A4" s="784"/>
      <c r="B4" s="784"/>
      <c r="C4" s="784"/>
      <c r="D4" s="784"/>
      <c r="E4" s="372"/>
      <c r="F4" s="372"/>
      <c r="G4" s="372"/>
      <c r="H4" s="372"/>
      <c r="I4" s="372"/>
      <c r="J4" s="372"/>
    </row>
    <row r="5" spans="1:10">
      <c r="A5" s="324"/>
      <c r="B5" s="324"/>
      <c r="C5" s="324"/>
      <c r="D5" s="324"/>
      <c r="E5" s="324"/>
      <c r="F5" s="324"/>
      <c r="G5" s="324"/>
      <c r="H5" s="121" t="s">
        <v>959</v>
      </c>
      <c r="I5" s="373"/>
      <c r="J5" s="324"/>
    </row>
    <row r="6" spans="1:10" ht="47.4" customHeight="1">
      <c r="A6" s="374"/>
      <c r="B6" s="785" t="s">
        <v>797</v>
      </c>
      <c r="C6" s="786"/>
      <c r="D6" s="786"/>
      <c r="E6" s="786"/>
      <c r="F6" s="787" t="s">
        <v>800</v>
      </c>
      <c r="G6" s="787" t="s">
        <v>801</v>
      </c>
      <c r="H6" s="787" t="s">
        <v>802</v>
      </c>
    </row>
    <row r="7" spans="1:10" ht="23.4" customHeight="1">
      <c r="A7" s="375"/>
      <c r="B7" s="788"/>
      <c r="C7" s="785" t="s">
        <v>798</v>
      </c>
      <c r="D7" s="786"/>
      <c r="E7" s="787" t="s">
        <v>799</v>
      </c>
      <c r="F7" s="787"/>
      <c r="G7" s="787"/>
      <c r="H7" s="787"/>
    </row>
    <row r="8" spans="1:10" ht="23.4" customHeight="1">
      <c r="A8" s="376"/>
      <c r="B8" s="786"/>
      <c r="C8" s="377"/>
      <c r="D8" s="378" t="s">
        <v>803</v>
      </c>
      <c r="E8" s="787"/>
      <c r="F8" s="787"/>
      <c r="G8" s="787"/>
      <c r="H8" s="787"/>
    </row>
    <row r="9" spans="1:10">
      <c r="A9" s="379" t="s">
        <v>804</v>
      </c>
      <c r="B9" s="380">
        <v>298191.37946855999</v>
      </c>
      <c r="C9" s="381">
        <v>4130.5987995799996</v>
      </c>
      <c r="D9" s="380">
        <v>4130.5987995799996</v>
      </c>
      <c r="E9" s="381">
        <v>296785.31134175998</v>
      </c>
      <c r="F9" s="381">
        <v>-4040.1944069800011</v>
      </c>
      <c r="G9" s="696"/>
      <c r="H9" s="382">
        <v>-5.440950260000001</v>
      </c>
    </row>
    <row r="10" spans="1:10">
      <c r="A10" s="383" t="s">
        <v>1111</v>
      </c>
      <c r="B10" s="288">
        <v>106792.31251499</v>
      </c>
      <c r="C10" s="382">
        <v>1815.5923666400001</v>
      </c>
      <c r="D10" s="288">
        <v>1815.5923666400001</v>
      </c>
      <c r="E10" s="382">
        <v>106587.7383046</v>
      </c>
      <c r="F10" s="382">
        <v>-1199.5411647000001</v>
      </c>
      <c r="G10" s="697"/>
      <c r="H10" s="382">
        <v>0</v>
      </c>
    </row>
    <row r="11" spans="1:10">
      <c r="A11" s="383" t="s">
        <v>1112</v>
      </c>
      <c r="B11" s="288">
        <v>11368.163273729999</v>
      </c>
      <c r="C11" s="382">
        <v>288.29110460999999</v>
      </c>
      <c r="D11" s="288">
        <v>288.29110460999999</v>
      </c>
      <c r="E11" s="382">
        <v>11367.260973729999</v>
      </c>
      <c r="F11" s="382">
        <v>-305.45133956000001</v>
      </c>
      <c r="G11" s="697"/>
      <c r="H11" s="382">
        <v>0</v>
      </c>
    </row>
    <row r="12" spans="1:10">
      <c r="A12" s="383" t="s">
        <v>1113</v>
      </c>
      <c r="B12" s="288">
        <v>76149.658156990001</v>
      </c>
      <c r="C12" s="382">
        <v>718.32957479999993</v>
      </c>
      <c r="D12" s="288">
        <v>718.32957479999993</v>
      </c>
      <c r="E12" s="382">
        <v>76137.639872270011</v>
      </c>
      <c r="F12" s="382">
        <v>-861.96922313000005</v>
      </c>
      <c r="G12" s="697"/>
      <c r="H12" s="382">
        <v>0</v>
      </c>
    </row>
    <row r="13" spans="1:10">
      <c r="A13" s="383" t="s">
        <v>1114</v>
      </c>
      <c r="B13" s="288">
        <v>12732.06699942</v>
      </c>
      <c r="C13" s="382">
        <v>188.2277824</v>
      </c>
      <c r="D13" s="288">
        <v>188.2277824</v>
      </c>
      <c r="E13" s="382">
        <v>11818.51915448</v>
      </c>
      <c r="F13" s="382">
        <v>-198.07876696</v>
      </c>
      <c r="G13" s="697"/>
      <c r="H13" s="382">
        <v>-5.1131703600000007</v>
      </c>
    </row>
    <row r="14" spans="1:10">
      <c r="A14" s="383" t="s">
        <v>1115</v>
      </c>
      <c r="B14" s="288">
        <v>19279.367054660001</v>
      </c>
      <c r="C14" s="382">
        <v>321.29781044999999</v>
      </c>
      <c r="D14" s="288">
        <v>321.29781044999999</v>
      </c>
      <c r="E14" s="382">
        <v>19279.36588926</v>
      </c>
      <c r="F14" s="382">
        <v>-596.43392738</v>
      </c>
      <c r="G14" s="697"/>
      <c r="H14" s="382">
        <v>0</v>
      </c>
    </row>
    <row r="15" spans="1:10">
      <c r="A15" s="383" t="s">
        <v>1116</v>
      </c>
      <c r="B15" s="288">
        <v>3449.27310081</v>
      </c>
      <c r="C15" s="382">
        <v>53.641753369999996</v>
      </c>
      <c r="D15" s="288">
        <v>53.641753369999996</v>
      </c>
      <c r="E15" s="382">
        <v>3449.27310081</v>
      </c>
      <c r="F15" s="382">
        <v>-68.898130170000002</v>
      </c>
      <c r="G15" s="697"/>
      <c r="H15" s="382">
        <v>0</v>
      </c>
    </row>
    <row r="16" spans="1:10">
      <c r="A16" s="383" t="s">
        <v>1117</v>
      </c>
      <c r="B16" s="288">
        <v>25552.31167693</v>
      </c>
      <c r="C16" s="382">
        <v>305.80100206000003</v>
      </c>
      <c r="D16" s="288">
        <v>305.80100206000003</v>
      </c>
      <c r="E16" s="382">
        <v>25547.578360130003</v>
      </c>
      <c r="F16" s="382">
        <v>-378.39006176999999</v>
      </c>
      <c r="G16" s="697"/>
      <c r="H16" s="382">
        <v>0</v>
      </c>
    </row>
    <row r="17" spans="1:8">
      <c r="A17" s="383" t="s">
        <v>1118</v>
      </c>
      <c r="B17" s="288">
        <v>1163.9602778300002</v>
      </c>
      <c r="C17" s="382">
        <v>10.787313319999997</v>
      </c>
      <c r="D17" s="288">
        <v>10.787313319999997</v>
      </c>
      <c r="E17" s="382">
        <v>1051.42816614</v>
      </c>
      <c r="F17" s="382">
        <v>-4.9582478099999996</v>
      </c>
      <c r="G17" s="697"/>
      <c r="H17" s="382">
        <v>0</v>
      </c>
    </row>
    <row r="18" spans="1:8">
      <c r="A18" s="383" t="s">
        <v>1119</v>
      </c>
      <c r="B18" s="288">
        <v>102.07223517999999</v>
      </c>
      <c r="C18" s="382">
        <v>6.9604111600000005</v>
      </c>
      <c r="D18" s="288">
        <v>6.9604111600000005</v>
      </c>
      <c r="E18" s="382">
        <v>102.07223517999999</v>
      </c>
      <c r="F18" s="382">
        <v>-1.0878844599999997</v>
      </c>
      <c r="G18" s="697"/>
      <c r="H18" s="382">
        <v>0</v>
      </c>
    </row>
    <row r="19" spans="1:8">
      <c r="A19" s="383" t="s">
        <v>1120</v>
      </c>
      <c r="B19" s="288">
        <v>604.59597745000008</v>
      </c>
      <c r="C19" s="382">
        <v>37.229914150000006</v>
      </c>
      <c r="D19" s="288">
        <v>37.229914150000006</v>
      </c>
      <c r="E19" s="382">
        <v>604.59597745000008</v>
      </c>
      <c r="F19" s="382">
        <v>-21.929983060000001</v>
      </c>
      <c r="G19" s="697"/>
      <c r="H19" s="382">
        <v>0</v>
      </c>
    </row>
    <row r="20" spans="1:8">
      <c r="A20" s="383" t="s">
        <v>1121</v>
      </c>
      <c r="B20" s="288">
        <v>2987.5803172800001</v>
      </c>
      <c r="C20" s="382">
        <v>96.870443559999984</v>
      </c>
      <c r="D20" s="288">
        <v>96.870443559999984</v>
      </c>
      <c r="E20" s="382">
        <v>2987.4708946800001</v>
      </c>
      <c r="F20" s="382">
        <v>-143.16102976000002</v>
      </c>
      <c r="G20" s="697"/>
      <c r="H20" s="382">
        <v>0</v>
      </c>
    </row>
    <row r="21" spans="1:8">
      <c r="A21" s="383" t="s">
        <v>1120</v>
      </c>
      <c r="B21" s="382">
        <v>5.7220000000000003E-4</v>
      </c>
      <c r="C21" s="382">
        <v>0</v>
      </c>
      <c r="D21" s="382">
        <v>0</v>
      </c>
      <c r="E21" s="382">
        <v>5.7220000000000003E-4</v>
      </c>
      <c r="F21" s="382">
        <v>-1.57E-6</v>
      </c>
      <c r="G21" s="699"/>
      <c r="H21" s="382">
        <v>0</v>
      </c>
    </row>
    <row r="22" spans="1:8">
      <c r="A22" s="383" t="s">
        <v>1122</v>
      </c>
      <c r="B22" s="382">
        <v>23391.610891400003</v>
      </c>
      <c r="C22" s="382">
        <v>247.19409908</v>
      </c>
      <c r="D22" s="382">
        <v>247.19409908</v>
      </c>
      <c r="E22" s="382">
        <v>23330.416037849998</v>
      </c>
      <c r="F22" s="382">
        <v>-227.92330733999998</v>
      </c>
      <c r="G22" s="699"/>
      <c r="H22" s="382">
        <v>-0.32777990000000001</v>
      </c>
    </row>
    <row r="23" spans="1:8">
      <c r="A23" s="383" t="s">
        <v>1123</v>
      </c>
      <c r="B23" s="382">
        <v>45.669049729999998</v>
      </c>
      <c r="C23" s="382">
        <v>0</v>
      </c>
      <c r="D23" s="382">
        <v>0</v>
      </c>
      <c r="E23" s="382">
        <v>31.817057270000003</v>
      </c>
      <c r="F23" s="382">
        <v>-0.29298774</v>
      </c>
      <c r="G23" s="699"/>
      <c r="H23" s="382">
        <v>0</v>
      </c>
    </row>
    <row r="24" spans="1:8">
      <c r="A24" s="383" t="s">
        <v>1120</v>
      </c>
      <c r="B24" s="382">
        <v>0</v>
      </c>
      <c r="C24" s="382">
        <v>0</v>
      </c>
      <c r="D24" s="382">
        <v>0</v>
      </c>
      <c r="E24" s="382">
        <v>0</v>
      </c>
      <c r="F24" s="382">
        <v>0</v>
      </c>
      <c r="G24" s="699"/>
      <c r="H24" s="382">
        <v>0</v>
      </c>
    </row>
    <row r="25" spans="1:8">
      <c r="A25" s="383" t="s">
        <v>1122</v>
      </c>
      <c r="B25" s="382">
        <v>0</v>
      </c>
      <c r="C25" s="382">
        <v>0</v>
      </c>
      <c r="D25" s="382">
        <v>0</v>
      </c>
      <c r="E25" s="382">
        <v>0</v>
      </c>
      <c r="F25" s="382">
        <v>0</v>
      </c>
      <c r="G25" s="699"/>
      <c r="H25" s="382">
        <v>0</v>
      </c>
    </row>
    <row r="26" spans="1:8">
      <c r="A26" s="383" t="s">
        <v>1123</v>
      </c>
      <c r="B26" s="382">
        <v>14572.737369960001</v>
      </c>
      <c r="C26" s="382">
        <v>40.375223980000001</v>
      </c>
      <c r="D26" s="382">
        <v>40.375223980000001</v>
      </c>
      <c r="E26" s="382">
        <v>14490.134745709998</v>
      </c>
      <c r="F26" s="382">
        <v>-32.078351570000002</v>
      </c>
      <c r="G26" s="700"/>
      <c r="H26" s="382">
        <v>0</v>
      </c>
    </row>
    <row r="27" spans="1:8">
      <c r="A27" s="379" t="s">
        <v>805</v>
      </c>
      <c r="B27" s="381">
        <v>67898.674454660009</v>
      </c>
      <c r="C27" s="381">
        <v>237.48929692999997</v>
      </c>
      <c r="D27" s="380">
        <v>237.48929692999997</v>
      </c>
      <c r="E27" s="696"/>
      <c r="F27" s="696"/>
      <c r="G27" s="380">
        <v>491.20629577</v>
      </c>
      <c r="H27" s="696"/>
    </row>
    <row r="28" spans="1:8">
      <c r="A28" s="383" t="s">
        <v>1111</v>
      </c>
      <c r="B28" s="382">
        <v>30308.744397950002</v>
      </c>
      <c r="C28" s="382">
        <v>102.34629134999999</v>
      </c>
      <c r="D28" s="288">
        <v>102.34629134999999</v>
      </c>
      <c r="E28" s="697"/>
      <c r="F28" s="697"/>
      <c r="G28" s="288">
        <v>206.18918271000001</v>
      </c>
      <c r="H28" s="697"/>
    </row>
    <row r="29" spans="1:8">
      <c r="A29" s="383" t="s">
        <v>1112</v>
      </c>
      <c r="B29" s="382">
        <v>2502.4887266799997</v>
      </c>
      <c r="C29" s="382">
        <v>7.6446960900000001</v>
      </c>
      <c r="D29" s="288">
        <v>7.6446960900000001</v>
      </c>
      <c r="E29" s="697"/>
      <c r="F29" s="697"/>
      <c r="G29" s="288">
        <v>31.619303730000002</v>
      </c>
      <c r="H29" s="697"/>
    </row>
    <row r="30" spans="1:8">
      <c r="A30" s="383" t="s">
        <v>1113</v>
      </c>
      <c r="B30" s="382">
        <v>11643.83328734</v>
      </c>
      <c r="C30" s="382">
        <v>57.280363649999998</v>
      </c>
      <c r="D30" s="288">
        <v>57.280363649999998</v>
      </c>
      <c r="E30" s="697"/>
      <c r="F30" s="697"/>
      <c r="G30" s="288">
        <v>52.533146969999997</v>
      </c>
      <c r="H30" s="697"/>
    </row>
    <row r="31" spans="1:8">
      <c r="A31" s="383" t="s">
        <v>1114</v>
      </c>
      <c r="B31" s="382">
        <v>2740.4806678</v>
      </c>
      <c r="C31" s="382">
        <v>5.7359077200000002</v>
      </c>
      <c r="D31" s="288">
        <v>5.7359077200000002</v>
      </c>
      <c r="E31" s="697"/>
      <c r="F31" s="697"/>
      <c r="G31" s="288">
        <v>26.209229140000001</v>
      </c>
      <c r="H31" s="697"/>
    </row>
    <row r="32" spans="1:8">
      <c r="A32" s="383" t="s">
        <v>1115</v>
      </c>
      <c r="B32" s="382">
        <v>4681.0977018699996</v>
      </c>
      <c r="C32" s="382">
        <v>18.4071736</v>
      </c>
      <c r="D32" s="288">
        <v>18.4071736</v>
      </c>
      <c r="E32" s="697"/>
      <c r="F32" s="697"/>
      <c r="G32" s="288">
        <v>74.763314349999987</v>
      </c>
      <c r="H32" s="697"/>
    </row>
    <row r="33" spans="1:10">
      <c r="A33" s="383" t="s">
        <v>1116</v>
      </c>
      <c r="B33" s="382">
        <v>996.41705758000001</v>
      </c>
      <c r="C33" s="382">
        <v>7.4298610000000001E-2</v>
      </c>
      <c r="D33" s="288">
        <v>7.4298610000000001E-2</v>
      </c>
      <c r="E33" s="697"/>
      <c r="F33" s="697"/>
      <c r="G33" s="288">
        <v>2.2749582300000002</v>
      </c>
      <c r="H33" s="697"/>
    </row>
    <row r="34" spans="1:10">
      <c r="A34" s="383" t="s">
        <v>1117</v>
      </c>
      <c r="B34" s="382">
        <v>4433.5739805699995</v>
      </c>
      <c r="C34" s="382">
        <v>12.50144193</v>
      </c>
      <c r="D34" s="288">
        <v>12.50144193</v>
      </c>
      <c r="E34" s="697"/>
      <c r="F34" s="697"/>
      <c r="G34" s="288">
        <v>19.98722733</v>
      </c>
      <c r="H34" s="697"/>
    </row>
    <row r="35" spans="1:10">
      <c r="A35" s="383" t="s">
        <v>1118</v>
      </c>
      <c r="B35" s="382">
        <v>222.29928395000005</v>
      </c>
      <c r="C35" s="382">
        <v>8.8059399999999982E-3</v>
      </c>
      <c r="D35" s="288">
        <v>8.8059399999999982E-3</v>
      </c>
      <c r="E35" s="697"/>
      <c r="F35" s="697"/>
      <c r="G35" s="288">
        <v>8.3845420000000032E-2</v>
      </c>
      <c r="H35" s="697"/>
    </row>
    <row r="36" spans="1:10">
      <c r="A36" s="383" t="s">
        <v>1119</v>
      </c>
      <c r="B36" s="382">
        <v>81.109441569999987</v>
      </c>
      <c r="C36" s="382">
        <v>7.6590000000000002E-4</v>
      </c>
      <c r="D36" s="288">
        <v>7.6590000000000002E-4</v>
      </c>
      <c r="E36" s="697"/>
      <c r="F36" s="697"/>
      <c r="G36" s="288">
        <v>0.65180435999999986</v>
      </c>
      <c r="H36" s="697"/>
    </row>
    <row r="37" spans="1:10">
      <c r="A37" s="383" t="s">
        <v>1120</v>
      </c>
      <c r="B37" s="382">
        <v>174.36234175999996</v>
      </c>
      <c r="C37" s="382">
        <v>16.084868839999999</v>
      </c>
      <c r="D37" s="288">
        <v>16.084868839999999</v>
      </c>
      <c r="E37" s="697"/>
      <c r="F37" s="697"/>
      <c r="G37" s="288">
        <v>7.2540148899999997</v>
      </c>
      <c r="H37" s="697"/>
    </row>
    <row r="38" spans="1:10">
      <c r="A38" s="383" t="s">
        <v>1121</v>
      </c>
      <c r="B38" s="382">
        <v>971.21126218999996</v>
      </c>
      <c r="C38" s="382">
        <v>6.5651845399999997</v>
      </c>
      <c r="D38" s="288">
        <v>6.5651845399999997</v>
      </c>
      <c r="E38" s="697"/>
      <c r="F38" s="697"/>
      <c r="G38" s="288">
        <v>13.751481139999997</v>
      </c>
      <c r="H38" s="697"/>
    </row>
    <row r="39" spans="1:10">
      <c r="A39" s="383" t="s">
        <v>1120</v>
      </c>
      <c r="B39" s="382">
        <v>4.4278E-3</v>
      </c>
      <c r="C39" s="382">
        <v>0</v>
      </c>
      <c r="D39" s="288">
        <v>0</v>
      </c>
      <c r="E39" s="697"/>
      <c r="F39" s="697"/>
      <c r="G39" s="288">
        <v>3.2000000000000001E-7</v>
      </c>
      <c r="H39" s="697"/>
    </row>
    <row r="40" spans="1:10">
      <c r="A40" s="383" t="s">
        <v>1122</v>
      </c>
      <c r="B40" s="382">
        <v>6504.6235153099988</v>
      </c>
      <c r="C40" s="382">
        <v>7.1952591900000007</v>
      </c>
      <c r="D40" s="288">
        <v>7.1952591900000007</v>
      </c>
      <c r="E40" s="697"/>
      <c r="F40" s="697"/>
      <c r="G40" s="288">
        <v>46.228431440000023</v>
      </c>
      <c r="H40" s="697"/>
    </row>
    <row r="41" spans="1:10">
      <c r="A41" s="383" t="s">
        <v>1123</v>
      </c>
      <c r="B41" s="382">
        <v>52.401979480000001</v>
      </c>
      <c r="C41" s="382">
        <v>0</v>
      </c>
      <c r="D41" s="288">
        <v>0</v>
      </c>
      <c r="E41" s="697"/>
      <c r="F41" s="697"/>
      <c r="G41" s="288">
        <v>8.4884399999999981E-3</v>
      </c>
      <c r="H41" s="697"/>
    </row>
    <row r="42" spans="1:10">
      <c r="A42" s="383" t="s">
        <v>1120</v>
      </c>
      <c r="B42" s="382">
        <v>0</v>
      </c>
      <c r="C42" s="382">
        <v>0</v>
      </c>
      <c r="D42" s="288">
        <v>0</v>
      </c>
      <c r="E42" s="697"/>
      <c r="F42" s="697"/>
      <c r="G42" s="288">
        <v>0</v>
      </c>
      <c r="H42" s="697"/>
    </row>
    <row r="43" spans="1:10">
      <c r="A43" s="383" t="s">
        <v>1122</v>
      </c>
      <c r="B43" s="382">
        <v>0</v>
      </c>
      <c r="C43" s="382">
        <v>0</v>
      </c>
      <c r="D43" s="288">
        <v>0</v>
      </c>
      <c r="E43" s="697"/>
      <c r="F43" s="697"/>
      <c r="G43" s="288">
        <v>0</v>
      </c>
      <c r="H43" s="697"/>
    </row>
    <row r="44" spans="1:10">
      <c r="A44" s="383" t="s">
        <v>1123</v>
      </c>
      <c r="B44" s="382">
        <v>2586.0263828100001</v>
      </c>
      <c r="C44" s="382">
        <v>3.6442395699999999</v>
      </c>
      <c r="D44" s="288">
        <v>3.6442395699999999</v>
      </c>
      <c r="E44" s="698"/>
      <c r="F44" s="698"/>
      <c r="G44" s="288">
        <v>9.6518672999999993</v>
      </c>
      <c r="H44" s="698"/>
    </row>
    <row r="45" spans="1:10">
      <c r="A45" s="384" t="s">
        <v>39</v>
      </c>
      <c r="B45" s="385">
        <v>366090.05392322002</v>
      </c>
      <c r="C45" s="386">
        <v>4368.0880965099996</v>
      </c>
      <c r="D45" s="385">
        <v>4368.0880965099996</v>
      </c>
      <c r="E45" s="386">
        <v>296785.31134175998</v>
      </c>
      <c r="F45" s="385">
        <v>-4040.1944069800011</v>
      </c>
      <c r="G45" s="385">
        <v>491.20629577</v>
      </c>
      <c r="H45" s="385">
        <v>-5.440950260000001</v>
      </c>
    </row>
    <row r="46" spans="1:10">
      <c r="A46" s="789"/>
      <c r="B46" s="789"/>
      <c r="C46" s="789"/>
      <c r="D46" s="789"/>
      <c r="E46" s="789"/>
      <c r="F46" s="789"/>
      <c r="G46" s="789"/>
      <c r="H46" s="789"/>
      <c r="I46" s="766"/>
      <c r="J46" s="766"/>
    </row>
    <row r="47" spans="1:10">
      <c r="A47" s="766"/>
      <c r="B47" s="766"/>
      <c r="C47" s="766"/>
      <c r="D47" s="766"/>
      <c r="E47" s="766"/>
      <c r="F47" s="766"/>
      <c r="G47" s="766"/>
      <c r="H47" s="766"/>
      <c r="I47" s="766"/>
      <c r="J47" s="766"/>
    </row>
    <row r="48" spans="1:10">
      <c r="A48" s="768"/>
      <c r="B48" s="768"/>
      <c r="C48" s="768"/>
      <c r="D48" s="768"/>
      <c r="E48" s="768"/>
      <c r="F48" s="768"/>
      <c r="G48" s="768"/>
      <c r="H48" s="768"/>
      <c r="I48" s="766"/>
      <c r="J48" s="766"/>
    </row>
    <row r="49" spans="1:10">
      <c r="A49" s="764"/>
      <c r="B49" s="764"/>
      <c r="C49" s="764"/>
      <c r="D49" s="764"/>
      <c r="E49" s="764"/>
      <c r="F49" s="764"/>
      <c r="G49" s="764"/>
      <c r="H49" s="764"/>
      <c r="I49" s="764"/>
      <c r="J49" s="764"/>
    </row>
    <row r="50" spans="1:10" ht="60" customHeight="1">
      <c r="A50" s="764"/>
      <c r="B50" s="764"/>
      <c r="C50" s="764"/>
      <c r="D50" s="764"/>
      <c r="E50" s="764"/>
      <c r="F50" s="764"/>
      <c r="G50" s="764"/>
      <c r="H50" s="764"/>
      <c r="I50" s="764"/>
      <c r="J50" s="764"/>
    </row>
    <row r="51" spans="1:10">
      <c r="A51" s="764"/>
      <c r="B51" s="764"/>
      <c r="C51" s="764"/>
      <c r="D51" s="764"/>
      <c r="E51" s="764"/>
      <c r="F51" s="764"/>
      <c r="G51" s="764"/>
      <c r="H51" s="764"/>
      <c r="I51" s="764"/>
      <c r="J51" s="764"/>
    </row>
    <row r="52" spans="1:10">
      <c r="A52" s="764"/>
      <c r="B52" s="764"/>
      <c r="C52" s="764"/>
      <c r="D52" s="764"/>
      <c r="E52" s="764"/>
      <c r="F52" s="764"/>
      <c r="G52" s="764"/>
      <c r="H52" s="764"/>
      <c r="I52" s="764"/>
      <c r="J52" s="764"/>
    </row>
    <row r="53" spans="1:10" ht="24" customHeight="1">
      <c r="A53" s="764"/>
      <c r="B53" s="764"/>
      <c r="C53" s="764"/>
      <c r="D53" s="764"/>
      <c r="E53" s="764"/>
      <c r="F53" s="764"/>
      <c r="G53" s="764"/>
      <c r="H53" s="764"/>
      <c r="I53" s="764"/>
      <c r="J53" s="764"/>
    </row>
    <row r="54" spans="1:10" ht="24" customHeight="1">
      <c r="A54" s="764"/>
      <c r="B54" s="764"/>
      <c r="C54" s="764"/>
      <c r="D54" s="764"/>
      <c r="E54" s="764"/>
      <c r="F54" s="764"/>
      <c r="G54" s="764"/>
      <c r="H54" s="764"/>
      <c r="I54" s="764"/>
      <c r="J54" s="764"/>
    </row>
    <row r="55" spans="1:10">
      <c r="A55" s="768"/>
      <c r="B55" s="768"/>
      <c r="C55" s="768"/>
      <c r="D55" s="768"/>
      <c r="E55" s="768"/>
      <c r="F55" s="768"/>
      <c r="G55" s="768"/>
      <c r="H55" s="768"/>
      <c r="I55" s="766"/>
      <c r="J55" s="766"/>
    </row>
    <row r="56" spans="1:10">
      <c r="A56" s="764"/>
      <c r="B56" s="764"/>
      <c r="C56" s="764"/>
      <c r="D56" s="764"/>
      <c r="E56" s="764"/>
      <c r="F56" s="764"/>
      <c r="G56" s="764"/>
      <c r="H56" s="764"/>
      <c r="I56" s="764"/>
      <c r="J56" s="764"/>
    </row>
    <row r="57" spans="1:10" ht="24" customHeight="1">
      <c r="A57" s="767"/>
      <c r="B57" s="767"/>
      <c r="C57" s="767"/>
      <c r="D57" s="767"/>
      <c r="E57" s="767"/>
      <c r="F57" s="767"/>
      <c r="G57" s="767"/>
      <c r="H57" s="767"/>
      <c r="I57" s="767"/>
      <c r="J57" s="767"/>
    </row>
    <row r="58" spans="1:10" ht="24" customHeight="1">
      <c r="A58" s="767"/>
      <c r="B58" s="767"/>
      <c r="C58" s="767"/>
      <c r="D58" s="767"/>
      <c r="E58" s="767"/>
      <c r="F58" s="767"/>
      <c r="G58" s="767"/>
      <c r="H58" s="767"/>
      <c r="I58" s="767"/>
      <c r="J58" s="767"/>
    </row>
  </sheetData>
  <mergeCells count="25">
    <mergeCell ref="A56:J56"/>
    <mergeCell ref="A57:J57"/>
    <mergeCell ref="A58:J58"/>
    <mergeCell ref="A50:J50"/>
    <mergeCell ref="A51:J51"/>
    <mergeCell ref="A52:J52"/>
    <mergeCell ref="A53:J53"/>
    <mergeCell ref="A54:J54"/>
    <mergeCell ref="A55:H55"/>
    <mergeCell ref="I55:J55"/>
    <mergeCell ref="A49:J49"/>
    <mergeCell ref="E7:E8"/>
    <mergeCell ref="A46:H46"/>
    <mergeCell ref="I46:J46"/>
    <mergeCell ref="A47:H47"/>
    <mergeCell ref="I47:J47"/>
    <mergeCell ref="A48:H48"/>
    <mergeCell ref="I48:J48"/>
    <mergeCell ref="A4:D4"/>
    <mergeCell ref="B6:E6"/>
    <mergeCell ref="F6:F8"/>
    <mergeCell ref="G6:G8"/>
    <mergeCell ref="H6:H8"/>
    <mergeCell ref="B7:B8"/>
    <mergeCell ref="C7:D7"/>
  </mergeCells>
  <hyperlinks>
    <hyperlink ref="A1" location="Index!B5" display="&lt;- back" xr:uid="{6828FAA7-25F2-4DB6-AD1E-055E6E1E4F8F}"/>
  </hyperlink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1448F-4386-443C-98B3-D0F409A99BA4}">
  <dimension ref="A1:J46"/>
  <sheetViews>
    <sheetView showGridLines="0" zoomScale="80" zoomScaleNormal="80" workbookViewId="0">
      <selection activeCell="A3" sqref="A3"/>
    </sheetView>
  </sheetViews>
  <sheetFormatPr defaultColWidth="9.109375" defaultRowHeight="13.2"/>
  <cols>
    <col min="1" max="1" width="5.5546875" style="323" customWidth="1"/>
    <col min="2" max="2" width="50.77734375" style="323" customWidth="1"/>
    <col min="3" max="8" width="19.33203125" style="323" customWidth="1"/>
    <col min="9" max="16384" width="9.109375" style="323"/>
  </cols>
  <sheetData>
    <row r="1" spans="1:10">
      <c r="A1" s="713" t="s">
        <v>1485</v>
      </c>
    </row>
    <row r="3" spans="1:10" ht="24" customHeight="1">
      <c r="A3" s="482" t="s">
        <v>1434</v>
      </c>
      <c r="B3" s="451"/>
      <c r="C3" s="451"/>
      <c r="D3" s="451"/>
      <c r="E3" s="451"/>
      <c r="F3" s="451"/>
      <c r="G3" s="451"/>
      <c r="H3" s="451"/>
      <c r="I3" s="451"/>
      <c r="J3" s="451"/>
    </row>
    <row r="4" spans="1:10">
      <c r="A4" s="791"/>
      <c r="B4" s="791"/>
      <c r="C4" s="791"/>
      <c r="D4" s="791"/>
      <c r="E4" s="791"/>
      <c r="F4" s="766"/>
      <c r="G4" s="766"/>
      <c r="H4" s="766"/>
      <c r="I4" s="766"/>
      <c r="J4" s="766"/>
    </row>
    <row r="5" spans="1:10">
      <c r="F5" s="372"/>
      <c r="G5" s="372"/>
      <c r="H5" s="121" t="s">
        <v>959</v>
      </c>
      <c r="I5" s="372"/>
      <c r="J5" s="372"/>
    </row>
    <row r="6" spans="1:10" ht="27" customHeight="1">
      <c r="A6" s="387"/>
      <c r="B6" s="388"/>
      <c r="C6" s="785" t="s">
        <v>683</v>
      </c>
      <c r="D6" s="786"/>
      <c r="E6" s="786"/>
      <c r="F6" s="786"/>
      <c r="G6" s="787" t="s">
        <v>800</v>
      </c>
      <c r="H6" s="787" t="s">
        <v>802</v>
      </c>
      <c r="I6" s="792"/>
      <c r="J6" s="793"/>
    </row>
    <row r="7" spans="1:10" ht="27" customHeight="1">
      <c r="A7" s="389"/>
      <c r="B7" s="375"/>
      <c r="C7" s="788"/>
      <c r="D7" s="785" t="s">
        <v>798</v>
      </c>
      <c r="E7" s="786"/>
      <c r="F7" s="787" t="s">
        <v>806</v>
      </c>
      <c r="G7" s="787"/>
      <c r="H7" s="787"/>
      <c r="I7" s="792"/>
      <c r="J7" s="793"/>
    </row>
    <row r="8" spans="1:10" ht="27" customHeight="1">
      <c r="A8" s="390"/>
      <c r="B8" s="391"/>
      <c r="C8" s="786"/>
      <c r="D8" s="377"/>
      <c r="E8" s="378" t="s">
        <v>803</v>
      </c>
      <c r="F8" s="787"/>
      <c r="G8" s="787"/>
      <c r="H8" s="787"/>
      <c r="I8" s="792"/>
      <c r="J8" s="793"/>
    </row>
    <row r="9" spans="1:10" ht="15" customHeight="1">
      <c r="A9" s="392" t="s">
        <v>156</v>
      </c>
      <c r="B9" s="393" t="s">
        <v>807</v>
      </c>
      <c r="C9" s="382">
        <v>1876.3583407200001</v>
      </c>
      <c r="D9" s="382">
        <v>71.357590520000002</v>
      </c>
      <c r="E9" s="382">
        <v>71.357590520000002</v>
      </c>
      <c r="F9" s="382">
        <v>1876.3583407200001</v>
      </c>
      <c r="G9" s="382">
        <v>-66.015828659999997</v>
      </c>
      <c r="H9" s="382">
        <v>0</v>
      </c>
      <c r="I9" s="790"/>
      <c r="J9" s="766"/>
    </row>
    <row r="10" spans="1:10" ht="15" customHeight="1">
      <c r="A10" s="394" t="s">
        <v>651</v>
      </c>
      <c r="B10" s="393" t="s">
        <v>808</v>
      </c>
      <c r="C10" s="382">
        <v>457.20006929000004</v>
      </c>
      <c r="D10" s="382">
        <v>2.4092463199999998</v>
      </c>
      <c r="E10" s="382">
        <v>2.4092463199999998</v>
      </c>
      <c r="F10" s="382">
        <v>457.20006929000004</v>
      </c>
      <c r="G10" s="382">
        <v>-7.1996091500000006</v>
      </c>
      <c r="H10" s="382">
        <v>0</v>
      </c>
      <c r="I10" s="790"/>
      <c r="J10" s="766"/>
    </row>
    <row r="11" spans="1:10" ht="15" customHeight="1">
      <c r="A11" s="394" t="s">
        <v>157</v>
      </c>
      <c r="B11" s="393" t="s">
        <v>809</v>
      </c>
      <c r="C11" s="382">
        <v>18692.645134890001</v>
      </c>
      <c r="D11" s="382">
        <v>565.33237942999995</v>
      </c>
      <c r="E11" s="382">
        <v>565.33237942999995</v>
      </c>
      <c r="F11" s="382">
        <v>18692.534109110002</v>
      </c>
      <c r="G11" s="382">
        <v>-453.38619005000004</v>
      </c>
      <c r="H11" s="382">
        <v>0</v>
      </c>
      <c r="I11" s="790"/>
      <c r="J11" s="766"/>
    </row>
    <row r="12" spans="1:10" ht="15" customHeight="1">
      <c r="A12" s="394" t="s">
        <v>158</v>
      </c>
      <c r="B12" s="393" t="s">
        <v>810</v>
      </c>
      <c r="C12" s="382">
        <v>4927.5526261099994</v>
      </c>
      <c r="D12" s="382">
        <v>28.52111665</v>
      </c>
      <c r="E12" s="382">
        <v>28.52111665</v>
      </c>
      <c r="F12" s="382">
        <v>4927.5312807800001</v>
      </c>
      <c r="G12" s="382">
        <v>-112.27821041</v>
      </c>
      <c r="H12" s="382">
        <v>0</v>
      </c>
      <c r="I12" s="790"/>
      <c r="J12" s="766"/>
    </row>
    <row r="13" spans="1:10" ht="15" customHeight="1">
      <c r="A13" s="394" t="s">
        <v>159</v>
      </c>
      <c r="B13" s="393" t="s">
        <v>811</v>
      </c>
      <c r="C13" s="382">
        <v>723.83217235000006</v>
      </c>
      <c r="D13" s="288">
        <v>4.6336703899999998</v>
      </c>
      <c r="E13" s="288">
        <v>4.6336703899999998</v>
      </c>
      <c r="F13" s="382">
        <v>723.83217235000006</v>
      </c>
      <c r="G13" s="382">
        <v>-19.13791823</v>
      </c>
      <c r="H13" s="382">
        <v>0</v>
      </c>
      <c r="I13" s="790"/>
      <c r="J13" s="766"/>
    </row>
    <row r="14" spans="1:10" ht="15" customHeight="1">
      <c r="A14" s="394" t="s">
        <v>160</v>
      </c>
      <c r="B14" s="393" t="s">
        <v>812</v>
      </c>
      <c r="C14" s="382">
        <v>9124.39322756</v>
      </c>
      <c r="D14" s="382">
        <v>239.29676856</v>
      </c>
      <c r="E14" s="382">
        <v>239.29676856</v>
      </c>
      <c r="F14" s="382">
        <v>9112.1146878799991</v>
      </c>
      <c r="G14" s="382">
        <v>-230.47939980999999</v>
      </c>
      <c r="H14" s="382">
        <v>0</v>
      </c>
      <c r="I14" s="790"/>
      <c r="J14" s="766"/>
    </row>
    <row r="15" spans="1:10" ht="15" customHeight="1">
      <c r="A15" s="394" t="s">
        <v>165</v>
      </c>
      <c r="B15" s="393" t="s">
        <v>813</v>
      </c>
      <c r="C15" s="382">
        <v>12406.1802135</v>
      </c>
      <c r="D15" s="382">
        <v>326.94543750000003</v>
      </c>
      <c r="E15" s="382">
        <v>326.94543750000003</v>
      </c>
      <c r="F15" s="382">
        <v>12406.178538479999</v>
      </c>
      <c r="G15" s="382">
        <v>-342.68486588999997</v>
      </c>
      <c r="H15" s="382">
        <v>0</v>
      </c>
      <c r="I15" s="790"/>
      <c r="J15" s="766"/>
    </row>
    <row r="16" spans="1:10" ht="15" customHeight="1">
      <c r="A16" s="394" t="s">
        <v>161</v>
      </c>
      <c r="B16" s="393" t="s">
        <v>814</v>
      </c>
      <c r="C16" s="382">
        <v>4283.5206796599996</v>
      </c>
      <c r="D16" s="382">
        <v>74.406063090000004</v>
      </c>
      <c r="E16" s="382">
        <v>74.406063090000004</v>
      </c>
      <c r="F16" s="382">
        <v>4283.5206796599996</v>
      </c>
      <c r="G16" s="382">
        <v>-90.735174700000002</v>
      </c>
      <c r="H16" s="382">
        <v>0</v>
      </c>
      <c r="I16" s="790"/>
      <c r="J16" s="766"/>
    </row>
    <row r="17" spans="1:10" ht="15" customHeight="1">
      <c r="A17" s="392" t="s">
        <v>162</v>
      </c>
      <c r="B17" s="393" t="s">
        <v>815</v>
      </c>
      <c r="C17" s="382">
        <v>4513.94691083</v>
      </c>
      <c r="D17" s="382">
        <v>218.85984458999999</v>
      </c>
      <c r="E17" s="382">
        <v>218.85984458999999</v>
      </c>
      <c r="F17" s="382">
        <v>4513.9409253800004</v>
      </c>
      <c r="G17" s="382">
        <v>-177.99054921999999</v>
      </c>
      <c r="H17" s="382">
        <v>0</v>
      </c>
      <c r="I17" s="790"/>
      <c r="J17" s="766"/>
    </row>
    <row r="18" spans="1:10" ht="15" customHeight="1">
      <c r="A18" s="394" t="s">
        <v>163</v>
      </c>
      <c r="B18" s="333" t="s">
        <v>816</v>
      </c>
      <c r="C18" s="331">
        <v>2318.9080155700003</v>
      </c>
      <c r="D18" s="331">
        <v>42.727256029999999</v>
      </c>
      <c r="E18" s="331">
        <v>42.727256029999999</v>
      </c>
      <c r="F18" s="331">
        <v>2318.9080155700003</v>
      </c>
      <c r="G18" s="331">
        <v>-35.866536009999997</v>
      </c>
      <c r="H18" s="331">
        <v>0</v>
      </c>
      <c r="I18" s="794"/>
      <c r="J18" s="762"/>
    </row>
    <row r="19" spans="1:10" ht="15" customHeight="1">
      <c r="A19" s="394" t="s">
        <v>676</v>
      </c>
      <c r="B19" s="395" t="s">
        <v>817</v>
      </c>
      <c r="C19" s="331">
        <v>421.60053995999999</v>
      </c>
      <c r="D19" s="331">
        <v>5.3174551599999997</v>
      </c>
      <c r="E19" s="331">
        <v>5.3174551599999997</v>
      </c>
      <c r="F19" s="331">
        <v>421.60053995999999</v>
      </c>
      <c r="G19" s="331">
        <v>-4.86305765</v>
      </c>
      <c r="H19" s="331">
        <v>0</v>
      </c>
      <c r="I19" s="794"/>
      <c r="J19" s="762"/>
    </row>
    <row r="20" spans="1:10" ht="15" customHeight="1">
      <c r="A20" s="394" t="s">
        <v>166</v>
      </c>
      <c r="B20" s="396" t="s">
        <v>818</v>
      </c>
      <c r="C20" s="331">
        <v>30494.403616830001</v>
      </c>
      <c r="D20" s="331">
        <v>360.56418093999997</v>
      </c>
      <c r="E20" s="331">
        <v>360.56418093999997</v>
      </c>
      <c r="F20" s="331">
        <v>30480.651539349998</v>
      </c>
      <c r="G20" s="331">
        <v>-381.17622689999996</v>
      </c>
      <c r="H20" s="331">
        <v>0</v>
      </c>
      <c r="I20" s="325"/>
      <c r="J20" s="340"/>
    </row>
    <row r="21" spans="1:10" ht="15" customHeight="1">
      <c r="A21" s="392" t="s">
        <v>167</v>
      </c>
      <c r="B21" s="393" t="s">
        <v>819</v>
      </c>
      <c r="C21" s="382">
        <v>2566.9815252899998</v>
      </c>
      <c r="D21" s="382">
        <v>45.418658630000003</v>
      </c>
      <c r="E21" s="382">
        <v>45.418658630000003</v>
      </c>
      <c r="F21" s="382">
        <v>2566.9815252899998</v>
      </c>
      <c r="G21" s="382">
        <v>-51.792745340000003</v>
      </c>
      <c r="H21" s="382">
        <v>0</v>
      </c>
      <c r="I21" s="790"/>
      <c r="J21" s="766"/>
    </row>
    <row r="22" spans="1:10" ht="15" customHeight="1">
      <c r="A22" s="394" t="s">
        <v>168</v>
      </c>
      <c r="B22" s="333" t="s">
        <v>820</v>
      </c>
      <c r="C22" s="331">
        <v>1909.279904</v>
      </c>
      <c r="D22" s="331">
        <v>86.360485370000006</v>
      </c>
      <c r="E22" s="331">
        <v>86.360485370000006</v>
      </c>
      <c r="F22" s="331">
        <v>1908.9520320699999</v>
      </c>
      <c r="G22" s="331">
        <v>-58.93232218</v>
      </c>
      <c r="H22" s="331">
        <v>-0.32777990000000001</v>
      </c>
      <c r="I22" s="794"/>
      <c r="J22" s="762"/>
    </row>
    <row r="23" spans="1:10" ht="15" customHeight="1">
      <c r="A23" s="394" t="s">
        <v>169</v>
      </c>
      <c r="B23" s="395" t="s">
        <v>821</v>
      </c>
      <c r="C23" s="331">
        <v>247.66611795</v>
      </c>
      <c r="D23" s="331">
        <v>0.10304144</v>
      </c>
      <c r="E23" s="331">
        <v>0.10304144</v>
      </c>
      <c r="F23" s="331">
        <v>247.66611795</v>
      </c>
      <c r="G23" s="331">
        <v>-11.198086640000001</v>
      </c>
      <c r="H23" s="331">
        <v>0</v>
      </c>
      <c r="I23" s="794"/>
      <c r="J23" s="762"/>
    </row>
    <row r="24" spans="1:10" ht="15" customHeight="1">
      <c r="A24" s="394" t="s">
        <v>170</v>
      </c>
      <c r="B24" s="396" t="s">
        <v>822</v>
      </c>
      <c r="C24" s="331">
        <v>89.45904345000001</v>
      </c>
      <c r="D24" s="331">
        <v>2.4486753999999999</v>
      </c>
      <c r="E24" s="331">
        <v>2.4486753999999999</v>
      </c>
      <c r="F24" s="331">
        <v>89.45904345000001</v>
      </c>
      <c r="G24" s="331">
        <v>-1.9743640900000001</v>
      </c>
      <c r="H24" s="331">
        <v>0</v>
      </c>
      <c r="I24" s="325"/>
      <c r="J24" s="340"/>
    </row>
    <row r="25" spans="1:10" ht="15" customHeight="1">
      <c r="A25" s="392" t="s">
        <v>171</v>
      </c>
      <c r="B25" s="393" t="s">
        <v>823</v>
      </c>
      <c r="C25" s="382">
        <v>1028.25705333</v>
      </c>
      <c r="D25" s="382">
        <v>51.421732779999999</v>
      </c>
      <c r="E25" s="382">
        <v>51.421732779999999</v>
      </c>
      <c r="F25" s="382">
        <v>1028.2410944999999</v>
      </c>
      <c r="G25" s="382">
        <v>-56.408639430000001</v>
      </c>
      <c r="H25" s="382">
        <v>0</v>
      </c>
      <c r="I25" s="790"/>
      <c r="J25" s="766"/>
    </row>
    <row r="26" spans="1:10" ht="15" customHeight="1">
      <c r="A26" s="394" t="s">
        <v>172</v>
      </c>
      <c r="B26" s="333" t="s">
        <v>824</v>
      </c>
      <c r="C26" s="331">
        <v>759.76408847000005</v>
      </c>
      <c r="D26" s="331">
        <v>8.68962185</v>
      </c>
      <c r="E26" s="331">
        <v>8.68962185</v>
      </c>
      <c r="F26" s="331">
        <v>759.76408847000005</v>
      </c>
      <c r="G26" s="331">
        <v>-17.669861280000003</v>
      </c>
      <c r="H26" s="331">
        <v>0</v>
      </c>
      <c r="I26" s="794"/>
      <c r="J26" s="762"/>
    </row>
    <row r="27" spans="1:10" ht="15" customHeight="1">
      <c r="A27" s="394" t="s">
        <v>173</v>
      </c>
      <c r="B27" s="333" t="s">
        <v>825</v>
      </c>
      <c r="C27" s="331">
        <v>337.45352921</v>
      </c>
      <c r="D27" s="331">
        <v>8.1381869499999997</v>
      </c>
      <c r="E27" s="331">
        <v>8.1381869499999997</v>
      </c>
      <c r="F27" s="331">
        <v>337.16141789</v>
      </c>
      <c r="G27" s="331">
        <v>-6.6834762999999997</v>
      </c>
      <c r="H27" s="331">
        <v>0</v>
      </c>
      <c r="I27" s="794"/>
      <c r="J27" s="762"/>
    </row>
    <row r="28" spans="1:10" ht="15" customHeight="1">
      <c r="A28" s="397" t="s">
        <v>174</v>
      </c>
      <c r="B28" s="398" t="s">
        <v>39</v>
      </c>
      <c r="C28" s="399">
        <v>97179.40280897</v>
      </c>
      <c r="D28" s="331">
        <v>2142.9514116</v>
      </c>
      <c r="E28" s="331">
        <v>2142.9514116</v>
      </c>
      <c r="F28" s="331">
        <v>97152.596218149993</v>
      </c>
      <c r="G28" s="331">
        <v>-2126.4730619399998</v>
      </c>
      <c r="H28" s="331">
        <v>-0.32777990000000001</v>
      </c>
      <c r="I28" s="794"/>
      <c r="J28" s="762"/>
    </row>
    <row r="29" spans="1:10">
      <c r="B29" s="341"/>
      <c r="C29" s="341"/>
      <c r="D29" s="341"/>
      <c r="E29" s="341"/>
      <c r="F29" s="796"/>
      <c r="G29" s="796"/>
      <c r="H29" s="763"/>
      <c r="I29" s="763"/>
      <c r="J29" s="340"/>
    </row>
    <row r="30" spans="1:10">
      <c r="A30" s="797"/>
      <c r="B30" s="797"/>
      <c r="C30" s="797"/>
      <c r="D30" s="797"/>
      <c r="F30" s="798"/>
      <c r="G30" s="798"/>
      <c r="H30" s="798"/>
      <c r="I30" s="798"/>
      <c r="J30" s="372"/>
    </row>
    <row r="31" spans="1:10">
      <c r="F31" s="798"/>
      <c r="G31" s="798"/>
      <c r="H31" s="798"/>
      <c r="I31" s="798"/>
      <c r="J31" s="372"/>
    </row>
    <row r="32" spans="1:10">
      <c r="A32" s="797"/>
      <c r="B32" s="797"/>
      <c r="C32" s="797"/>
      <c r="D32" s="797"/>
      <c r="F32" s="798"/>
      <c r="G32" s="798"/>
      <c r="H32" s="798"/>
      <c r="I32" s="798"/>
      <c r="J32" s="372"/>
    </row>
    <row r="33" spans="1:10">
      <c r="A33" s="795"/>
      <c r="B33" s="795"/>
      <c r="C33" s="795"/>
      <c r="D33" s="795"/>
      <c r="E33" s="795"/>
      <c r="F33" s="795"/>
      <c r="G33" s="795"/>
      <c r="H33" s="795"/>
      <c r="I33" s="795"/>
      <c r="J33" s="372"/>
    </row>
    <row r="34" spans="1:10">
      <c r="A34" s="764"/>
      <c r="B34" s="764"/>
      <c r="C34" s="764"/>
      <c r="D34" s="764"/>
      <c r="E34" s="764"/>
      <c r="F34" s="764"/>
      <c r="G34" s="764"/>
      <c r="H34" s="764"/>
      <c r="I34" s="764"/>
      <c r="J34" s="766"/>
    </row>
    <row r="35" spans="1:10">
      <c r="A35" s="767"/>
      <c r="B35" s="767"/>
      <c r="C35" s="767"/>
      <c r="D35" s="767"/>
      <c r="E35" s="767"/>
      <c r="F35" s="767"/>
      <c r="G35" s="767"/>
      <c r="H35" s="767"/>
      <c r="I35" s="767"/>
      <c r="J35" s="766"/>
    </row>
    <row r="36" spans="1:10">
      <c r="A36" s="764"/>
      <c r="B36" s="764"/>
      <c r="C36" s="764"/>
      <c r="D36" s="764"/>
      <c r="E36" s="764"/>
      <c r="F36" s="764"/>
      <c r="G36" s="764"/>
      <c r="H36" s="764"/>
      <c r="I36" s="764"/>
      <c r="J36" s="766"/>
    </row>
    <row r="37" spans="1:10">
      <c r="A37" s="764"/>
      <c r="B37" s="764"/>
      <c r="C37" s="764"/>
      <c r="D37" s="764"/>
      <c r="E37" s="764"/>
      <c r="F37" s="764"/>
      <c r="G37" s="764"/>
      <c r="H37" s="764"/>
      <c r="I37" s="764"/>
      <c r="J37" s="766"/>
    </row>
    <row r="38" spans="1:10">
      <c r="A38" s="764"/>
      <c r="B38" s="764"/>
      <c r="C38" s="764"/>
      <c r="D38" s="764"/>
      <c r="E38" s="764"/>
      <c r="F38" s="764"/>
      <c r="G38" s="764"/>
      <c r="H38" s="764"/>
      <c r="I38" s="764"/>
      <c r="J38" s="766"/>
    </row>
    <row r="39" spans="1:10">
      <c r="A39" s="764"/>
      <c r="B39" s="764"/>
      <c r="C39" s="764"/>
      <c r="D39" s="764"/>
      <c r="E39" s="764"/>
      <c r="F39" s="764"/>
      <c r="G39" s="764"/>
      <c r="H39" s="764"/>
      <c r="I39" s="764"/>
      <c r="J39" s="766"/>
    </row>
    <row r="40" spans="1:10">
      <c r="A40" s="767"/>
      <c r="B40" s="767"/>
      <c r="C40" s="767"/>
      <c r="D40" s="767"/>
      <c r="E40" s="767"/>
      <c r="F40" s="767"/>
      <c r="G40" s="767"/>
      <c r="H40" s="767"/>
      <c r="I40" s="767"/>
      <c r="J40" s="766"/>
    </row>
    <row r="41" spans="1:10">
      <c r="A41" s="797"/>
      <c r="B41" s="797"/>
      <c r="C41" s="797"/>
      <c r="D41" s="797"/>
      <c r="F41" s="372"/>
      <c r="H41" s="798"/>
      <c r="I41" s="798"/>
      <c r="J41" s="798"/>
    </row>
    <row r="42" spans="1:10">
      <c r="A42" s="767"/>
      <c r="B42" s="767"/>
      <c r="C42" s="767"/>
      <c r="D42" s="767"/>
      <c r="E42" s="767"/>
      <c r="F42" s="767"/>
      <c r="G42" s="767"/>
      <c r="H42" s="767"/>
      <c r="I42" s="767"/>
      <c r="J42" s="766"/>
    </row>
    <row r="43" spans="1:10">
      <c r="A43" s="767"/>
      <c r="B43" s="767"/>
      <c r="C43" s="767"/>
      <c r="D43" s="767"/>
      <c r="E43" s="767"/>
      <c r="F43" s="767"/>
      <c r="G43" s="767"/>
      <c r="H43" s="767"/>
      <c r="I43" s="767"/>
      <c r="J43" s="766"/>
    </row>
    <row r="44" spans="1:10">
      <c r="A44" s="767"/>
      <c r="B44" s="767"/>
      <c r="C44" s="767"/>
      <c r="D44" s="767"/>
      <c r="E44" s="767"/>
      <c r="F44" s="767"/>
      <c r="G44" s="767"/>
      <c r="H44" s="767"/>
      <c r="I44" s="767"/>
      <c r="J44" s="766"/>
    </row>
    <row r="45" spans="1:10">
      <c r="A45" s="767"/>
      <c r="B45" s="767"/>
      <c r="C45" s="767"/>
      <c r="D45" s="767"/>
      <c r="E45" s="767"/>
      <c r="F45" s="767"/>
      <c r="G45" s="767"/>
      <c r="H45" s="767"/>
      <c r="I45" s="767"/>
      <c r="J45" s="766"/>
    </row>
    <row r="46" spans="1:10">
      <c r="A46" s="371"/>
    </row>
  </sheetData>
  <mergeCells count="56">
    <mergeCell ref="A44:I44"/>
    <mergeCell ref="J44:J45"/>
    <mergeCell ref="A45:I45"/>
    <mergeCell ref="A39:I39"/>
    <mergeCell ref="J39:J40"/>
    <mergeCell ref="A40:I40"/>
    <mergeCell ref="A41:D41"/>
    <mergeCell ref="H41:J41"/>
    <mergeCell ref="A42:I42"/>
    <mergeCell ref="J42:J43"/>
    <mergeCell ref="A43:I43"/>
    <mergeCell ref="A34:I34"/>
    <mergeCell ref="J34:J35"/>
    <mergeCell ref="A35:I35"/>
    <mergeCell ref="A36:I36"/>
    <mergeCell ref="J36:J38"/>
    <mergeCell ref="A37:I37"/>
    <mergeCell ref="A38:I38"/>
    <mergeCell ref="A33:I33"/>
    <mergeCell ref="I27:J27"/>
    <mergeCell ref="I28:J28"/>
    <mergeCell ref="F29:G29"/>
    <mergeCell ref="H29:I29"/>
    <mergeCell ref="A30:D30"/>
    <mergeCell ref="F30:G30"/>
    <mergeCell ref="H30:I30"/>
    <mergeCell ref="F31:G31"/>
    <mergeCell ref="H31:I31"/>
    <mergeCell ref="A32:D32"/>
    <mergeCell ref="F32:G32"/>
    <mergeCell ref="H32:I32"/>
    <mergeCell ref="I26:J26"/>
    <mergeCell ref="I14:J14"/>
    <mergeCell ref="I15:J15"/>
    <mergeCell ref="I16:J16"/>
    <mergeCell ref="I17:J17"/>
    <mergeCell ref="I18:J18"/>
    <mergeCell ref="I19:J19"/>
    <mergeCell ref="I21:J21"/>
    <mergeCell ref="I22:J22"/>
    <mergeCell ref="I23:J23"/>
    <mergeCell ref="I25:J25"/>
    <mergeCell ref="I13:J13"/>
    <mergeCell ref="A4:E4"/>
    <mergeCell ref="F4:J4"/>
    <mergeCell ref="C6:F6"/>
    <mergeCell ref="G6:G8"/>
    <mergeCell ref="H6:H8"/>
    <mergeCell ref="I6:J8"/>
    <mergeCell ref="C7:C8"/>
    <mergeCell ref="D7:E7"/>
    <mergeCell ref="F7:F8"/>
    <mergeCell ref="I9:J9"/>
    <mergeCell ref="I10:J10"/>
    <mergeCell ref="I11:J11"/>
    <mergeCell ref="I12:J12"/>
  </mergeCells>
  <hyperlinks>
    <hyperlink ref="A1" location="Index!B5" display="&lt;- back" xr:uid="{9805B42D-9B6B-4DC5-844E-5E7569D80528}"/>
  </hyperlinks>
  <pageMargins left="0.7" right="0.7" top="0.75" bottom="0.75" header="0.3" footer="0.3"/>
  <pageSetup paperSize="9" orientation="portrait" horizontalDpi="200" verticalDpi="200" copies="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4F5FC-F00D-4436-B956-52583CBE284B}">
  <dimension ref="A1:E40"/>
  <sheetViews>
    <sheetView showGridLines="0" zoomScale="80" zoomScaleNormal="80" workbookViewId="0">
      <selection activeCell="A3" sqref="A3"/>
    </sheetView>
  </sheetViews>
  <sheetFormatPr defaultColWidth="20.5546875" defaultRowHeight="13.2"/>
  <cols>
    <col min="1" max="1" width="6.44140625" style="276" customWidth="1"/>
    <col min="2" max="2" width="34.88671875" style="276" customWidth="1"/>
    <col min="3" max="3" width="22.5546875" style="276" bestFit="1" customWidth="1"/>
    <col min="4" max="16384" width="20.5546875" style="276"/>
  </cols>
  <sheetData>
    <row r="1" spans="1:4">
      <c r="A1" s="713" t="s">
        <v>1485</v>
      </c>
    </row>
    <row r="3" spans="1:4" ht="24" customHeight="1">
      <c r="A3" s="482" t="s">
        <v>1435</v>
      </c>
      <c r="B3" s="451"/>
      <c r="C3" s="451"/>
      <c r="D3" s="451"/>
    </row>
    <row r="5" spans="1:4">
      <c r="D5" s="121" t="s">
        <v>959</v>
      </c>
    </row>
    <row r="6" spans="1:4" ht="27.6" customHeight="1">
      <c r="A6" s="387"/>
      <c r="B6" s="388"/>
      <c r="C6" s="800" t="s">
        <v>1131</v>
      </c>
      <c r="D6" s="800"/>
    </row>
    <row r="7" spans="1:4" ht="27.6" customHeight="1">
      <c r="A7" s="277"/>
      <c r="B7" s="278"/>
      <c r="C7" s="400" t="s">
        <v>1132</v>
      </c>
      <c r="D7" s="400" t="s">
        <v>1133</v>
      </c>
    </row>
    <row r="8" spans="1:4" ht="15" customHeight="1">
      <c r="A8" s="401" t="s">
        <v>156</v>
      </c>
      <c r="B8" s="402" t="s">
        <v>826</v>
      </c>
      <c r="C8" s="382">
        <v>0.92995642000000001</v>
      </c>
      <c r="D8" s="382">
        <v>0</v>
      </c>
    </row>
    <row r="9" spans="1:4" ht="15" customHeight="1">
      <c r="A9" s="401" t="s">
        <v>651</v>
      </c>
      <c r="B9" s="402" t="s">
        <v>1017</v>
      </c>
      <c r="C9" s="382">
        <v>84.400703120000003</v>
      </c>
      <c r="D9" s="382">
        <v>-33.169241489999997</v>
      </c>
    </row>
    <row r="10" spans="1:4" ht="15" customHeight="1">
      <c r="A10" s="403" t="s">
        <v>157</v>
      </c>
      <c r="B10" s="408" t="s">
        <v>1400</v>
      </c>
      <c r="C10" s="382">
        <v>32.072344520000001</v>
      </c>
      <c r="D10" s="382">
        <v>-16.762326080000001</v>
      </c>
    </row>
    <row r="11" spans="1:4" ht="15" customHeight="1">
      <c r="A11" s="403" t="s">
        <v>158</v>
      </c>
      <c r="B11" s="408" t="s">
        <v>1401</v>
      </c>
      <c r="C11" s="382">
        <v>45.966528329999996</v>
      </c>
      <c r="D11" s="382">
        <v>-12.775234880000001</v>
      </c>
    </row>
    <row r="12" spans="1:4" ht="15" customHeight="1">
      <c r="A12" s="403" t="s">
        <v>159</v>
      </c>
      <c r="B12" s="408" t="s">
        <v>1402</v>
      </c>
      <c r="C12" s="382">
        <v>1.8717066599999999</v>
      </c>
      <c r="D12" s="382">
        <v>-0.18962385999999998</v>
      </c>
    </row>
    <row r="13" spans="1:4" ht="15" customHeight="1">
      <c r="A13" s="403" t="s">
        <v>160</v>
      </c>
      <c r="B13" s="408" t="s">
        <v>1403</v>
      </c>
      <c r="C13" s="382">
        <v>4.4901236100000004</v>
      </c>
      <c r="D13" s="382">
        <v>-3.4420566699999999</v>
      </c>
    </row>
    <row r="14" spans="1:4" ht="15" customHeight="1">
      <c r="A14" s="403" t="s">
        <v>165</v>
      </c>
      <c r="B14" s="408" t="s">
        <v>118</v>
      </c>
      <c r="C14" s="382">
        <v>0</v>
      </c>
      <c r="D14" s="382">
        <v>0</v>
      </c>
    </row>
    <row r="15" spans="1:4" ht="15" customHeight="1">
      <c r="A15" s="404" t="s">
        <v>161</v>
      </c>
      <c r="B15" s="405" t="s">
        <v>39</v>
      </c>
      <c r="C15" s="382">
        <v>85.330659540000013</v>
      </c>
      <c r="D15" s="288">
        <v>-33.169241489999997</v>
      </c>
    </row>
    <row r="16" spans="1:4">
      <c r="D16" s="406"/>
    </row>
    <row r="17" spans="1:5">
      <c r="A17" s="801"/>
      <c r="B17" s="801"/>
    </row>
    <row r="19" spans="1:5">
      <c r="A19" s="407"/>
    </row>
    <row r="20" spans="1:5">
      <c r="A20" s="799"/>
      <c r="B20" s="799"/>
      <c r="C20" s="799"/>
      <c r="D20" s="799"/>
      <c r="E20" s="799"/>
    </row>
    <row r="21" spans="1:5" ht="36" customHeight="1">
      <c r="A21" s="799"/>
      <c r="B21" s="799"/>
      <c r="C21" s="799"/>
      <c r="D21" s="799"/>
      <c r="E21" s="799"/>
    </row>
    <row r="22" spans="1:5" ht="60" customHeight="1">
      <c r="A22" s="799"/>
      <c r="B22" s="799"/>
      <c r="C22" s="799"/>
      <c r="D22" s="799"/>
      <c r="E22" s="799"/>
    </row>
    <row r="24" spans="1:5">
      <c r="A24" s="407"/>
    </row>
    <row r="25" spans="1:5">
      <c r="A25" s="799"/>
      <c r="B25" s="799"/>
      <c r="C25" s="799"/>
      <c r="D25" s="799"/>
      <c r="E25" s="799"/>
    </row>
    <row r="26" spans="1:5" ht="48" customHeight="1">
      <c r="A26" s="799"/>
      <c r="B26" s="799"/>
      <c r="C26" s="799"/>
      <c r="D26" s="799"/>
      <c r="E26" s="799"/>
    </row>
    <row r="27" spans="1:5">
      <c r="A27" s="799"/>
      <c r="B27" s="799"/>
      <c r="C27" s="799"/>
      <c r="D27" s="799"/>
      <c r="E27" s="799"/>
    </row>
    <row r="28" spans="1:5">
      <c r="A28" s="799"/>
      <c r="B28" s="799"/>
      <c r="C28" s="799"/>
      <c r="D28" s="799"/>
      <c r="E28" s="799"/>
    </row>
    <row r="29" spans="1:5" ht="96" customHeight="1">
      <c r="A29" s="799"/>
      <c r="B29" s="799"/>
      <c r="C29" s="799"/>
      <c r="D29" s="799"/>
      <c r="E29" s="799"/>
    </row>
    <row r="30" spans="1:5">
      <c r="A30" s="799"/>
      <c r="B30" s="799"/>
      <c r="C30" s="799"/>
      <c r="D30" s="799"/>
      <c r="E30" s="799"/>
    </row>
    <row r="31" spans="1:5" ht="36" customHeight="1">
      <c r="A31" s="799"/>
      <c r="B31" s="799"/>
      <c r="C31" s="799"/>
      <c r="D31" s="799"/>
      <c r="E31" s="799"/>
    </row>
    <row r="32" spans="1:5">
      <c r="A32" s="799"/>
      <c r="B32" s="799"/>
      <c r="C32" s="799"/>
      <c r="D32" s="799"/>
      <c r="E32" s="799"/>
    </row>
    <row r="33" spans="1:5" ht="60" customHeight="1">
      <c r="A33" s="799"/>
      <c r="B33" s="799"/>
      <c r="C33" s="799"/>
      <c r="D33" s="799"/>
      <c r="E33" s="799"/>
    </row>
    <row r="34" spans="1:5">
      <c r="A34" s="799"/>
      <c r="B34" s="799"/>
      <c r="C34" s="799"/>
      <c r="D34" s="799"/>
      <c r="E34" s="799"/>
    </row>
    <row r="35" spans="1:5" ht="24" customHeight="1">
      <c r="A35" s="799"/>
      <c r="B35" s="799"/>
      <c r="C35" s="799"/>
      <c r="D35" s="799"/>
      <c r="E35" s="799"/>
    </row>
    <row r="36" spans="1:5">
      <c r="A36" s="799"/>
      <c r="B36" s="799"/>
      <c r="C36" s="799"/>
      <c r="D36" s="799"/>
      <c r="E36" s="799"/>
    </row>
    <row r="37" spans="1:5" ht="24" customHeight="1">
      <c r="A37" s="799"/>
      <c r="B37" s="799"/>
      <c r="C37" s="799"/>
      <c r="D37" s="799"/>
      <c r="E37" s="799"/>
    </row>
    <row r="38" spans="1:5">
      <c r="A38" s="799"/>
      <c r="B38" s="799"/>
      <c r="C38" s="799"/>
      <c r="D38" s="799"/>
      <c r="E38" s="799"/>
    </row>
    <row r="39" spans="1:5" ht="60" customHeight="1">
      <c r="A39" s="799"/>
      <c r="B39" s="799"/>
      <c r="C39" s="799"/>
      <c r="D39" s="799"/>
      <c r="E39" s="799"/>
    </row>
    <row r="40" spans="1:5">
      <c r="A40" s="799"/>
      <c r="B40" s="799"/>
      <c r="C40" s="799"/>
      <c r="D40" s="799"/>
      <c r="E40" s="799"/>
    </row>
  </sheetData>
  <mergeCells count="21">
    <mergeCell ref="A37:E37"/>
    <mergeCell ref="A38:E38"/>
    <mergeCell ref="A39:E39"/>
    <mergeCell ref="A40:E40"/>
    <mergeCell ref="A31:E31"/>
    <mergeCell ref="A32:E32"/>
    <mergeCell ref="A33:E33"/>
    <mergeCell ref="A34:E34"/>
    <mergeCell ref="A35:E35"/>
    <mergeCell ref="A36:E36"/>
    <mergeCell ref="A30:E30"/>
    <mergeCell ref="C6:D6"/>
    <mergeCell ref="A17:B17"/>
    <mergeCell ref="A20:E20"/>
    <mergeCell ref="A21:E21"/>
    <mergeCell ref="A22:E22"/>
    <mergeCell ref="A25:E25"/>
    <mergeCell ref="A26:E26"/>
    <mergeCell ref="A27:E27"/>
    <mergeCell ref="A28:E28"/>
    <mergeCell ref="A29:E29"/>
  </mergeCells>
  <hyperlinks>
    <hyperlink ref="A1" location="Index!B5" display="&lt;- back" xr:uid="{366AF688-7171-4156-B4D9-A634455CB355}"/>
  </hyperlinks>
  <pageMargins left="0.7" right="0.7" top="0.75" bottom="0.75" header="0.3" footer="0.3"/>
  <pageSetup paperSize="9" orientation="portrait" horizontalDpi="200" verticalDpi="20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69A89-F121-439A-B453-2E723223F474}">
  <sheetPr>
    <tabColor rgb="FFFFC000"/>
  </sheetPr>
  <dimension ref="B2:K4"/>
  <sheetViews>
    <sheetView zoomScale="80" zoomScaleNormal="80" workbookViewId="0">
      <selection activeCell="E11" sqref="E11"/>
    </sheetView>
  </sheetViews>
  <sheetFormatPr defaultRowHeight="17.399999999999999"/>
  <cols>
    <col min="1" max="1" width="8.88671875" style="113"/>
    <col min="2" max="2" width="20.33203125" style="117" customWidth="1"/>
    <col min="3" max="3" width="21.6640625" style="112" customWidth="1"/>
    <col min="4" max="4" width="21.21875" style="111" customWidth="1"/>
    <col min="5" max="6" width="147.33203125" style="112" customWidth="1"/>
    <col min="7" max="10" width="8.88671875" style="113"/>
    <col min="11" max="11" width="8.88671875" style="118"/>
    <col min="12" max="16384" width="8.88671875" style="113"/>
  </cols>
  <sheetData>
    <row r="2" spans="2:6">
      <c r="B2" s="110" t="s">
        <v>1057</v>
      </c>
      <c r="C2" s="119">
        <v>45107</v>
      </c>
      <c r="D2" s="241">
        <f>C2</f>
        <v>45107</v>
      </c>
    </row>
    <row r="3" spans="2:6">
      <c r="B3" s="114" t="s">
        <v>1058</v>
      </c>
      <c r="C3" s="115">
        <f>EOMONTH(C2,-3)</f>
        <v>45016</v>
      </c>
    </row>
    <row r="4" spans="2:6">
      <c r="B4" s="114" t="s">
        <v>1059</v>
      </c>
      <c r="C4" s="115">
        <f>EOMONTH(C2,-6)</f>
        <v>44926</v>
      </c>
      <c r="D4" s="241">
        <f>C4</f>
        <v>44926</v>
      </c>
      <c r="E4" s="116"/>
      <c r="F4" s="116"/>
    </row>
  </sheetData>
  <pageMargins left="0.7" right="0.7" top="0.75" bottom="0.75" header="0.3" footer="0.3"/>
  <pageSetup paperSize="9" orientation="portrait" horizontalDpi="200" verticalDpi="200" copies="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DFAB6-2D4D-4A44-ACCC-97257CC1A1E6}">
  <dimension ref="A1:I15"/>
  <sheetViews>
    <sheetView showGridLines="0" zoomScale="80" zoomScaleNormal="80" workbookViewId="0">
      <selection activeCell="A3" sqref="A3"/>
    </sheetView>
  </sheetViews>
  <sheetFormatPr defaultColWidth="9.109375" defaultRowHeight="13.2"/>
  <cols>
    <col min="1" max="1" width="5.33203125" style="250" customWidth="1"/>
    <col min="2" max="2" width="38.109375" style="250" customWidth="1"/>
    <col min="3" max="7" width="22.77734375" style="250" customWidth="1"/>
    <col min="8" max="16384" width="9.109375" style="250"/>
  </cols>
  <sheetData>
    <row r="1" spans="1:9">
      <c r="A1" s="713" t="s">
        <v>1485</v>
      </c>
    </row>
    <row r="2" spans="1:9">
      <c r="B2" s="348"/>
      <c r="C2" s="348"/>
      <c r="D2" s="348"/>
      <c r="E2" s="348"/>
      <c r="F2" s="348"/>
      <c r="G2" s="348"/>
      <c r="H2" s="348"/>
      <c r="I2" s="409"/>
    </row>
    <row r="3" spans="1:9" ht="24" customHeight="1">
      <c r="A3" s="482" t="s">
        <v>1436</v>
      </c>
      <c r="I3" s="409"/>
    </row>
    <row r="6" spans="1:9">
      <c r="G6" s="121" t="s">
        <v>959</v>
      </c>
    </row>
    <row r="7" spans="1:9" ht="30.6" customHeight="1">
      <c r="A7" s="387"/>
      <c r="B7" s="388"/>
      <c r="C7" s="802" t="s">
        <v>685</v>
      </c>
      <c r="D7" s="805" t="s">
        <v>684</v>
      </c>
      <c r="E7" s="806"/>
      <c r="F7" s="806"/>
      <c r="G7" s="807"/>
      <c r="H7" s="409"/>
      <c r="I7" s="409"/>
    </row>
    <row r="8" spans="1:9" ht="30.6" customHeight="1">
      <c r="A8" s="357"/>
      <c r="B8" s="414"/>
      <c r="C8" s="803"/>
      <c r="D8" s="803"/>
      <c r="E8" s="802" t="s">
        <v>1404</v>
      </c>
      <c r="F8" s="805" t="s">
        <v>1405</v>
      </c>
      <c r="G8" s="807"/>
      <c r="H8" s="409"/>
      <c r="I8" s="409"/>
    </row>
    <row r="9" spans="1:9" ht="30.6" customHeight="1">
      <c r="A9" s="261"/>
      <c r="B9" s="415"/>
      <c r="C9" s="804"/>
      <c r="D9" s="804"/>
      <c r="E9" s="804"/>
      <c r="F9" s="410"/>
      <c r="G9" s="411" t="s">
        <v>1406</v>
      </c>
      <c r="H9" s="409"/>
      <c r="I9" s="409"/>
    </row>
    <row r="10" spans="1:9" ht="18" customHeight="1">
      <c r="A10" s="412">
        <v>1</v>
      </c>
      <c r="B10" s="367" t="s">
        <v>667</v>
      </c>
      <c r="C10" s="417">
        <v>121763.62036542999</v>
      </c>
      <c r="D10" s="417">
        <v>146143.6992262</v>
      </c>
      <c r="E10" s="417">
        <v>136549.75889616</v>
      </c>
      <c r="F10" s="417">
        <v>9593.9403300400008</v>
      </c>
      <c r="G10" s="417">
        <v>0</v>
      </c>
      <c r="H10" s="409"/>
      <c r="I10" s="409"/>
    </row>
    <row r="11" spans="1:9" ht="18" customHeight="1">
      <c r="A11" s="412">
        <v>2</v>
      </c>
      <c r="B11" s="367" t="s">
        <v>686</v>
      </c>
      <c r="C11" s="417">
        <v>53131.2213299</v>
      </c>
      <c r="D11" s="417">
        <v>2485.4379102100002</v>
      </c>
      <c r="E11" s="417">
        <v>0</v>
      </c>
      <c r="F11" s="417">
        <v>2485.4379102100002</v>
      </c>
      <c r="G11" s="534"/>
      <c r="H11" s="409"/>
      <c r="I11" s="409"/>
    </row>
    <row r="12" spans="1:9" ht="18" customHeight="1">
      <c r="A12" s="412">
        <v>3</v>
      </c>
      <c r="B12" s="367" t="s">
        <v>39</v>
      </c>
      <c r="C12" s="417">
        <v>174894.84169532999</v>
      </c>
      <c r="D12" s="417">
        <v>148629.13713640999</v>
      </c>
      <c r="E12" s="417">
        <v>136549.75889616</v>
      </c>
      <c r="F12" s="417">
        <v>12079.37824025</v>
      </c>
      <c r="G12" s="417">
        <v>0</v>
      </c>
      <c r="H12" s="409"/>
      <c r="I12" s="409"/>
    </row>
    <row r="13" spans="1:9" ht="18" customHeight="1">
      <c r="A13" s="412">
        <v>4</v>
      </c>
      <c r="B13" s="365" t="s">
        <v>1134</v>
      </c>
      <c r="C13" s="417">
        <v>544.42731828000001</v>
      </c>
      <c r="D13" s="417">
        <v>1469.0723558900002</v>
      </c>
      <c r="E13" s="417">
        <v>1269.3812362599999</v>
      </c>
      <c r="F13" s="417">
        <v>199.69111963</v>
      </c>
      <c r="G13" s="417">
        <v>0</v>
      </c>
      <c r="H13" s="409"/>
      <c r="I13" s="409"/>
    </row>
    <row r="14" spans="1:9" ht="18" customHeight="1">
      <c r="A14" s="416">
        <v>5</v>
      </c>
      <c r="B14" s="365" t="s">
        <v>1135</v>
      </c>
      <c r="C14" s="418">
        <f>+C13</f>
        <v>544.42731828000001</v>
      </c>
      <c r="D14" s="419">
        <f>+D13</f>
        <v>1469.0723558900002</v>
      </c>
      <c r="E14" s="533"/>
      <c r="F14" s="533"/>
      <c r="G14" s="533"/>
      <c r="H14" s="409"/>
      <c r="I14" s="409"/>
    </row>
    <row r="15" spans="1:9">
      <c r="B15" s="413"/>
    </row>
  </sheetData>
  <mergeCells count="5">
    <mergeCell ref="C7:C9"/>
    <mergeCell ref="D7:G7"/>
    <mergeCell ref="D8:D9"/>
    <mergeCell ref="E8:E9"/>
    <mergeCell ref="F8:G8"/>
  </mergeCells>
  <hyperlinks>
    <hyperlink ref="A1" location="Index!B5" display="&lt;- back" xr:uid="{F1E72DDC-C482-40E1-AACE-2EF89EC9B231}"/>
  </hyperlinks>
  <pageMargins left="0.7" right="0.7" top="0.75" bottom="0.75" header="0.3" footer="0.3"/>
  <pageSetup paperSize="9" orientation="portrait" horizontalDpi="200" verticalDpi="200" copies="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1C043-3AE8-4014-BB7F-1EAF933640F7}">
  <dimension ref="A1:DP29"/>
  <sheetViews>
    <sheetView zoomScale="80" zoomScaleNormal="80" zoomScalePageLayoutView="60" workbookViewId="0">
      <selection activeCell="A3" sqref="A3"/>
    </sheetView>
  </sheetViews>
  <sheetFormatPr defaultColWidth="11.5546875" defaultRowHeight="13.2"/>
  <cols>
    <col min="1" max="1" width="8" style="420" customWidth="1"/>
    <col min="2" max="2" width="61.88671875" style="420" bestFit="1" customWidth="1"/>
    <col min="3" max="8" width="26.6640625" style="420" customWidth="1"/>
    <col min="9" max="9" width="11.5546875" style="420"/>
    <col min="10" max="11" width="11.5546875" style="701"/>
    <col min="12" max="120" width="11.5546875" style="420"/>
    <col min="121" max="16384" width="11.5546875" style="250"/>
  </cols>
  <sheetData>
    <row r="1" spans="1:120">
      <c r="A1" s="713" t="s">
        <v>1485</v>
      </c>
    </row>
    <row r="3" spans="1:120" ht="24" customHeight="1">
      <c r="A3" s="482" t="s">
        <v>1437</v>
      </c>
    </row>
    <row r="4" spans="1:120">
      <c r="DB4" s="250"/>
      <c r="DC4" s="250"/>
      <c r="DD4" s="250"/>
      <c r="DE4" s="250"/>
      <c r="DF4" s="250"/>
      <c r="DG4" s="250"/>
      <c r="DH4" s="250"/>
      <c r="DI4" s="250"/>
      <c r="DJ4" s="250"/>
      <c r="DK4" s="250"/>
      <c r="DL4" s="250"/>
      <c r="DM4" s="250"/>
      <c r="DN4" s="250"/>
      <c r="DO4" s="250"/>
      <c r="DP4" s="250"/>
    </row>
    <row r="5" spans="1:120">
      <c r="H5" s="121" t="s">
        <v>959</v>
      </c>
      <c r="DB5" s="250"/>
      <c r="DC5" s="250"/>
      <c r="DD5" s="250"/>
      <c r="DE5" s="250"/>
      <c r="DF5" s="250"/>
      <c r="DG5" s="250"/>
      <c r="DH5" s="250"/>
      <c r="DI5" s="250"/>
      <c r="DJ5" s="250"/>
      <c r="DK5" s="250"/>
      <c r="DL5" s="250"/>
      <c r="DM5" s="250"/>
      <c r="DN5" s="250"/>
      <c r="DO5" s="250"/>
      <c r="DP5" s="250"/>
    </row>
    <row r="6" spans="1:120" s="424" customFormat="1" ht="36.6" customHeight="1">
      <c r="A6" s="422"/>
      <c r="B6" s="423"/>
      <c r="C6" s="808" t="s">
        <v>687</v>
      </c>
      <c r="D6" s="809"/>
      <c r="E6" s="810" t="s">
        <v>688</v>
      </c>
      <c r="F6" s="808"/>
      <c r="G6" s="811" t="s">
        <v>689</v>
      </c>
      <c r="H6" s="812"/>
      <c r="I6" s="421"/>
      <c r="J6" s="702"/>
      <c r="K6" s="702"/>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row>
    <row r="7" spans="1:120" s="424" customFormat="1" ht="37.200000000000003" customHeight="1">
      <c r="A7" s="425"/>
      <c r="B7" s="426" t="s">
        <v>698</v>
      </c>
      <c r="C7" s="427" t="s">
        <v>690</v>
      </c>
      <c r="D7" s="428" t="s">
        <v>691</v>
      </c>
      <c r="E7" s="427" t="s">
        <v>690</v>
      </c>
      <c r="F7" s="428" t="s">
        <v>1136</v>
      </c>
      <c r="G7" s="429" t="s">
        <v>17</v>
      </c>
      <c r="H7" s="429" t="s">
        <v>692</v>
      </c>
      <c r="I7" s="421"/>
      <c r="J7" s="702"/>
      <c r="K7" s="702"/>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row>
    <row r="8" spans="1:120" s="432" customFormat="1" ht="19.5" customHeight="1">
      <c r="A8" s="431">
        <v>1</v>
      </c>
      <c r="B8" s="431" t="s">
        <v>693</v>
      </c>
      <c r="C8" s="435">
        <v>53095.799966699997</v>
      </c>
      <c r="D8" s="435">
        <v>1387.5297360100001</v>
      </c>
      <c r="E8" s="435">
        <v>60199.11680399</v>
      </c>
      <c r="F8" s="435">
        <v>268.36867330000001</v>
      </c>
      <c r="G8" s="435">
        <v>1043.70932945</v>
      </c>
      <c r="H8" s="436">
        <v>1.7260670279435002E-2</v>
      </c>
      <c r="I8" s="430"/>
      <c r="J8" s="703"/>
      <c r="K8" s="703"/>
      <c r="L8" s="430"/>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30"/>
      <c r="AY8" s="430"/>
      <c r="AZ8" s="430"/>
      <c r="BA8" s="430"/>
      <c r="BB8" s="430"/>
      <c r="BC8" s="430"/>
      <c r="BD8" s="430"/>
      <c r="BE8" s="430"/>
      <c r="BF8" s="430"/>
      <c r="BG8" s="430"/>
      <c r="BH8" s="430"/>
      <c r="BI8" s="430"/>
      <c r="BJ8" s="430"/>
      <c r="BK8" s="430"/>
      <c r="BL8" s="430"/>
      <c r="BM8" s="430"/>
      <c r="BN8" s="430"/>
      <c r="BO8" s="430"/>
      <c r="BP8" s="430"/>
      <c r="BQ8" s="430"/>
      <c r="BR8" s="430"/>
      <c r="BS8" s="430"/>
      <c r="BT8" s="430"/>
      <c r="BU8" s="430"/>
      <c r="BV8" s="430"/>
      <c r="BW8" s="430"/>
      <c r="BX8" s="430"/>
      <c r="BY8" s="430"/>
      <c r="BZ8" s="430"/>
      <c r="CA8" s="430"/>
      <c r="CB8" s="430"/>
      <c r="CC8" s="430"/>
      <c r="CD8" s="430"/>
      <c r="CE8" s="430"/>
      <c r="CF8" s="430"/>
      <c r="CG8" s="430"/>
      <c r="CH8" s="430"/>
      <c r="CI8" s="430"/>
      <c r="CJ8" s="430"/>
      <c r="CK8" s="430"/>
      <c r="CL8" s="430"/>
      <c r="CM8" s="430"/>
      <c r="CN8" s="430"/>
      <c r="CO8" s="430"/>
      <c r="CP8" s="430"/>
      <c r="CQ8" s="430"/>
      <c r="CR8" s="430"/>
      <c r="CS8" s="430"/>
      <c r="CT8" s="430"/>
      <c r="CU8" s="430"/>
      <c r="CV8" s="430"/>
      <c r="CW8" s="430"/>
      <c r="CX8" s="430"/>
      <c r="CY8" s="430"/>
      <c r="CZ8" s="430"/>
      <c r="DA8" s="430"/>
    </row>
    <row r="9" spans="1:120" s="432" customFormat="1" ht="19.5" customHeight="1">
      <c r="A9" s="431">
        <v>2</v>
      </c>
      <c r="B9" s="433" t="s">
        <v>694</v>
      </c>
      <c r="C9" s="435">
        <v>4713.0807247900002</v>
      </c>
      <c r="D9" s="435">
        <v>1406.5783703699999</v>
      </c>
      <c r="E9" s="435">
        <v>6173.8598368399998</v>
      </c>
      <c r="F9" s="435">
        <v>615.08637003000001</v>
      </c>
      <c r="G9" s="435">
        <v>426.25371860000001</v>
      </c>
      <c r="H9" s="436">
        <v>6.2786433359665994E-2</v>
      </c>
      <c r="I9" s="430"/>
      <c r="J9" s="703"/>
      <c r="K9" s="703"/>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0"/>
      <c r="AT9" s="430"/>
      <c r="AU9" s="430"/>
      <c r="AV9" s="430"/>
      <c r="AW9" s="430"/>
      <c r="AX9" s="430"/>
      <c r="AY9" s="430"/>
      <c r="AZ9" s="430"/>
      <c r="BA9" s="430"/>
      <c r="BB9" s="430"/>
      <c r="BC9" s="430"/>
      <c r="BD9" s="430"/>
      <c r="BE9" s="430"/>
      <c r="BF9" s="430"/>
      <c r="BG9" s="430"/>
      <c r="BH9" s="430"/>
      <c r="BI9" s="430"/>
      <c r="BJ9" s="430"/>
      <c r="BK9" s="430"/>
      <c r="BL9" s="430"/>
      <c r="BM9" s="430"/>
      <c r="BN9" s="430"/>
      <c r="BO9" s="430"/>
      <c r="BP9" s="430"/>
      <c r="BQ9" s="430"/>
      <c r="BR9" s="430"/>
      <c r="BS9" s="430"/>
      <c r="BT9" s="430"/>
      <c r="BU9" s="430"/>
      <c r="BV9" s="430"/>
      <c r="BW9" s="430"/>
      <c r="BX9" s="430"/>
      <c r="BY9" s="430"/>
      <c r="BZ9" s="430"/>
      <c r="CA9" s="430"/>
      <c r="CB9" s="430"/>
      <c r="CC9" s="430"/>
      <c r="CD9" s="430"/>
      <c r="CE9" s="430"/>
      <c r="CF9" s="430"/>
      <c r="CG9" s="430"/>
      <c r="CH9" s="430"/>
      <c r="CI9" s="430"/>
      <c r="CJ9" s="430"/>
      <c r="CK9" s="430"/>
      <c r="CL9" s="430"/>
      <c r="CM9" s="430"/>
      <c r="CN9" s="430"/>
      <c r="CO9" s="430"/>
      <c r="CP9" s="430"/>
      <c r="CQ9" s="430"/>
      <c r="CR9" s="430"/>
      <c r="CS9" s="430"/>
      <c r="CT9" s="430"/>
      <c r="CU9" s="430"/>
      <c r="CV9" s="430"/>
      <c r="CW9" s="430"/>
      <c r="CX9" s="430"/>
      <c r="CY9" s="430"/>
      <c r="CZ9" s="430"/>
      <c r="DA9" s="430"/>
    </row>
    <row r="10" spans="1:120" s="432" customFormat="1" ht="19.5" customHeight="1">
      <c r="A10" s="431">
        <v>3</v>
      </c>
      <c r="B10" s="433" t="s">
        <v>68</v>
      </c>
      <c r="C10" s="435">
        <v>2108.8521398499997</v>
      </c>
      <c r="D10" s="435">
        <v>381.05571680999998</v>
      </c>
      <c r="E10" s="435">
        <v>1316.03600207</v>
      </c>
      <c r="F10" s="435">
        <v>139.65430426</v>
      </c>
      <c r="G10" s="435">
        <v>215.78459762</v>
      </c>
      <c r="H10" s="436">
        <v>0.148235237042983</v>
      </c>
      <c r="I10" s="430"/>
      <c r="J10" s="703"/>
      <c r="K10" s="703"/>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0"/>
      <c r="AY10" s="430"/>
      <c r="AZ10" s="430"/>
      <c r="BA10" s="430"/>
      <c r="BB10" s="430"/>
      <c r="BC10" s="430"/>
      <c r="BD10" s="430"/>
      <c r="BE10" s="430"/>
      <c r="BF10" s="430"/>
      <c r="BG10" s="430"/>
      <c r="BH10" s="430"/>
      <c r="BI10" s="430"/>
      <c r="BJ10" s="430"/>
      <c r="BK10" s="430"/>
      <c r="BL10" s="430"/>
      <c r="BM10" s="430"/>
      <c r="BN10" s="430"/>
      <c r="BO10" s="430"/>
      <c r="BP10" s="430"/>
      <c r="BQ10" s="430"/>
      <c r="BR10" s="430"/>
      <c r="BS10" s="430"/>
      <c r="BT10" s="430"/>
      <c r="BU10" s="430"/>
      <c r="BV10" s="430"/>
      <c r="BW10" s="430"/>
      <c r="BX10" s="430"/>
      <c r="BY10" s="430"/>
      <c r="BZ10" s="430"/>
      <c r="CA10" s="430"/>
      <c r="CB10" s="430"/>
      <c r="CC10" s="430"/>
      <c r="CD10" s="430"/>
      <c r="CE10" s="430"/>
      <c r="CF10" s="430"/>
      <c r="CG10" s="430"/>
      <c r="CH10" s="430"/>
      <c r="CI10" s="430"/>
      <c r="CJ10" s="430"/>
      <c r="CK10" s="430"/>
      <c r="CL10" s="430"/>
      <c r="CM10" s="430"/>
      <c r="CN10" s="430"/>
      <c r="CO10" s="430"/>
      <c r="CP10" s="430"/>
      <c r="CQ10" s="430"/>
      <c r="CR10" s="430"/>
      <c r="CS10" s="430"/>
      <c r="CT10" s="430"/>
      <c r="CU10" s="430"/>
      <c r="CV10" s="430"/>
      <c r="CW10" s="430"/>
      <c r="CX10" s="430"/>
      <c r="CY10" s="430"/>
      <c r="CZ10" s="430"/>
      <c r="DA10" s="430"/>
    </row>
    <row r="11" spans="1:120" s="432" customFormat="1" ht="19.5" customHeight="1">
      <c r="A11" s="431">
        <v>4</v>
      </c>
      <c r="B11" s="433" t="s">
        <v>69</v>
      </c>
      <c r="C11" s="435">
        <v>225.40992047</v>
      </c>
      <c r="D11" s="435">
        <v>0.15411327999999999</v>
      </c>
      <c r="E11" s="435">
        <v>806.44990244000007</v>
      </c>
      <c r="F11" s="435">
        <v>22.254621370000002</v>
      </c>
      <c r="G11" s="435">
        <v>0</v>
      </c>
      <c r="H11" s="436">
        <v>0</v>
      </c>
      <c r="I11" s="430"/>
      <c r="J11" s="703"/>
      <c r="K11" s="703"/>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c r="AT11" s="430"/>
      <c r="AU11" s="430"/>
      <c r="AV11" s="430"/>
      <c r="AW11" s="430"/>
      <c r="AX11" s="430"/>
      <c r="AY11" s="430"/>
      <c r="AZ11" s="430"/>
      <c r="BA11" s="430"/>
      <c r="BB11" s="430"/>
      <c r="BC11" s="430"/>
      <c r="BD11" s="430"/>
      <c r="BE11" s="430"/>
      <c r="BF11" s="430"/>
      <c r="BG11" s="430"/>
      <c r="BH11" s="430"/>
      <c r="BI11" s="430"/>
      <c r="BJ11" s="430"/>
      <c r="BK11" s="430"/>
      <c r="BL11" s="430"/>
      <c r="BM11" s="430"/>
      <c r="BN11" s="430"/>
      <c r="BO11" s="430"/>
      <c r="BP11" s="430"/>
      <c r="BQ11" s="430"/>
      <c r="BR11" s="430"/>
      <c r="BS11" s="430"/>
      <c r="BT11" s="430"/>
      <c r="BU11" s="430"/>
      <c r="BV11" s="430"/>
      <c r="BW11" s="430"/>
      <c r="BX11" s="430"/>
      <c r="BY11" s="430"/>
      <c r="BZ11" s="430"/>
      <c r="CA11" s="430"/>
      <c r="CB11" s="430"/>
      <c r="CC11" s="430"/>
      <c r="CD11" s="430"/>
      <c r="CE11" s="430"/>
      <c r="CF11" s="430"/>
      <c r="CG11" s="430"/>
      <c r="CH11" s="430"/>
      <c r="CI11" s="430"/>
      <c r="CJ11" s="430"/>
      <c r="CK11" s="430"/>
      <c r="CL11" s="430"/>
      <c r="CM11" s="430"/>
      <c r="CN11" s="430"/>
      <c r="CO11" s="430"/>
      <c r="CP11" s="430"/>
      <c r="CQ11" s="430"/>
      <c r="CR11" s="430"/>
      <c r="CS11" s="430"/>
      <c r="CT11" s="430"/>
      <c r="CU11" s="430"/>
      <c r="CV11" s="430"/>
      <c r="CW11" s="430"/>
      <c r="CX11" s="430"/>
      <c r="CY11" s="430"/>
      <c r="CZ11" s="430"/>
      <c r="DA11" s="430"/>
    </row>
    <row r="12" spans="1:120" s="432" customFormat="1" ht="19.5" customHeight="1">
      <c r="A12" s="431">
        <v>5</v>
      </c>
      <c r="B12" s="433" t="s">
        <v>70</v>
      </c>
      <c r="C12" s="435">
        <v>732.28293757000006</v>
      </c>
      <c r="D12" s="435">
        <v>7.2850299999999996E-3</v>
      </c>
      <c r="E12" s="435">
        <v>732.28293757000006</v>
      </c>
      <c r="F12" s="435">
        <v>0</v>
      </c>
      <c r="G12" s="435">
        <v>0</v>
      </c>
      <c r="H12" s="436">
        <v>0</v>
      </c>
      <c r="I12" s="430"/>
      <c r="J12" s="703"/>
      <c r="K12" s="703"/>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0"/>
      <c r="AQ12" s="430"/>
      <c r="AR12" s="430"/>
      <c r="AS12" s="430"/>
      <c r="AT12" s="430"/>
      <c r="AU12" s="430"/>
      <c r="AV12" s="430"/>
      <c r="AW12" s="430"/>
      <c r="AX12" s="430"/>
      <c r="AY12" s="430"/>
      <c r="AZ12" s="430"/>
      <c r="BA12" s="430"/>
      <c r="BB12" s="430"/>
      <c r="BC12" s="430"/>
      <c r="BD12" s="430"/>
      <c r="BE12" s="430"/>
      <c r="BF12" s="430"/>
      <c r="BG12" s="430"/>
      <c r="BH12" s="430"/>
      <c r="BI12" s="430"/>
      <c r="BJ12" s="430"/>
      <c r="BK12" s="430"/>
      <c r="BL12" s="430"/>
      <c r="BM12" s="430"/>
      <c r="BN12" s="430"/>
      <c r="BO12" s="430"/>
      <c r="BP12" s="430"/>
      <c r="BQ12" s="430"/>
      <c r="BR12" s="430"/>
      <c r="BS12" s="430"/>
      <c r="BT12" s="430"/>
      <c r="BU12" s="430"/>
      <c r="BV12" s="430"/>
      <c r="BW12" s="430"/>
      <c r="BX12" s="430"/>
      <c r="BY12" s="430"/>
      <c r="BZ12" s="430"/>
      <c r="CA12" s="430"/>
      <c r="CB12" s="430"/>
      <c r="CC12" s="430"/>
      <c r="CD12" s="430"/>
      <c r="CE12" s="430"/>
      <c r="CF12" s="430"/>
      <c r="CG12" s="430"/>
      <c r="CH12" s="430"/>
      <c r="CI12" s="430"/>
      <c r="CJ12" s="430"/>
      <c r="CK12" s="430"/>
      <c r="CL12" s="430"/>
      <c r="CM12" s="430"/>
      <c r="CN12" s="430"/>
      <c r="CO12" s="430"/>
      <c r="CP12" s="430"/>
      <c r="CQ12" s="430"/>
      <c r="CR12" s="430"/>
      <c r="CS12" s="430"/>
      <c r="CT12" s="430"/>
      <c r="CU12" s="430"/>
      <c r="CV12" s="430"/>
      <c r="CW12" s="430"/>
      <c r="CX12" s="430"/>
      <c r="CY12" s="430"/>
      <c r="CZ12" s="430"/>
      <c r="DA12" s="430"/>
    </row>
    <row r="13" spans="1:120" s="432" customFormat="1" ht="19.5" customHeight="1">
      <c r="A13" s="431">
        <v>6</v>
      </c>
      <c r="B13" s="433" t="s">
        <v>71</v>
      </c>
      <c r="C13" s="435">
        <v>458.43705475000002</v>
      </c>
      <c r="D13" s="435">
        <v>452.61038618999999</v>
      </c>
      <c r="E13" s="435">
        <v>443.28153463999996</v>
      </c>
      <c r="F13" s="435">
        <v>171.26738040999999</v>
      </c>
      <c r="G13" s="435">
        <v>220.68564049</v>
      </c>
      <c r="H13" s="436">
        <v>0.35910183076646501</v>
      </c>
      <c r="I13" s="430"/>
      <c r="J13" s="703"/>
      <c r="K13" s="703"/>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30"/>
      <c r="AT13" s="430"/>
      <c r="AU13" s="430"/>
      <c r="AV13" s="430"/>
      <c r="AW13" s="430"/>
      <c r="AX13" s="430"/>
      <c r="AY13" s="430"/>
      <c r="AZ13" s="430"/>
      <c r="BA13" s="430"/>
      <c r="BB13" s="430"/>
      <c r="BC13" s="430"/>
      <c r="BD13" s="430"/>
      <c r="BE13" s="430"/>
      <c r="BF13" s="430"/>
      <c r="BG13" s="430"/>
      <c r="BH13" s="430"/>
      <c r="BI13" s="430"/>
      <c r="BJ13" s="430"/>
      <c r="BK13" s="430"/>
      <c r="BL13" s="430"/>
      <c r="BM13" s="430"/>
      <c r="BN13" s="430"/>
      <c r="BO13" s="430"/>
      <c r="BP13" s="430"/>
      <c r="BQ13" s="430"/>
      <c r="BR13" s="430"/>
      <c r="BS13" s="430"/>
      <c r="BT13" s="430"/>
      <c r="BU13" s="430"/>
      <c r="BV13" s="430"/>
      <c r="BW13" s="430"/>
      <c r="BX13" s="430"/>
      <c r="BY13" s="430"/>
      <c r="BZ13" s="430"/>
      <c r="CA13" s="430"/>
      <c r="CB13" s="430"/>
      <c r="CC13" s="430"/>
      <c r="CD13" s="430"/>
      <c r="CE13" s="430"/>
      <c r="CF13" s="430"/>
      <c r="CG13" s="430"/>
      <c r="CH13" s="430"/>
      <c r="CI13" s="430"/>
      <c r="CJ13" s="430"/>
      <c r="CK13" s="430"/>
      <c r="CL13" s="430"/>
      <c r="CM13" s="430"/>
      <c r="CN13" s="430"/>
      <c r="CO13" s="430"/>
      <c r="CP13" s="430"/>
      <c r="CQ13" s="430"/>
      <c r="CR13" s="430"/>
      <c r="CS13" s="430"/>
      <c r="CT13" s="430"/>
      <c r="CU13" s="430"/>
      <c r="CV13" s="430"/>
      <c r="CW13" s="430"/>
      <c r="CX13" s="430"/>
      <c r="CY13" s="430"/>
      <c r="CZ13" s="430"/>
      <c r="DA13" s="430"/>
    </row>
    <row r="14" spans="1:120" s="432" customFormat="1" ht="19.5" customHeight="1">
      <c r="A14" s="431">
        <v>7</v>
      </c>
      <c r="B14" s="433" t="s">
        <v>561</v>
      </c>
      <c r="C14" s="435">
        <v>11771.732735170001</v>
      </c>
      <c r="D14" s="435">
        <v>7346.4875554999999</v>
      </c>
      <c r="E14" s="435">
        <v>11207.682843639999</v>
      </c>
      <c r="F14" s="435">
        <v>1190.1678251300002</v>
      </c>
      <c r="G14" s="435">
        <v>11328.134169219999</v>
      </c>
      <c r="H14" s="436">
        <v>0.91371758475486398</v>
      </c>
      <c r="I14" s="430"/>
      <c r="J14" s="703"/>
      <c r="K14" s="703"/>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430"/>
      <c r="AR14" s="430"/>
      <c r="AS14" s="430"/>
      <c r="AT14" s="430"/>
      <c r="AU14" s="430"/>
      <c r="AV14" s="430"/>
      <c r="AW14" s="430"/>
      <c r="AX14" s="430"/>
      <c r="AY14" s="430"/>
      <c r="AZ14" s="430"/>
      <c r="BA14" s="430"/>
      <c r="BB14" s="430"/>
      <c r="BC14" s="430"/>
      <c r="BD14" s="430"/>
      <c r="BE14" s="430"/>
      <c r="BF14" s="430"/>
      <c r="BG14" s="430"/>
      <c r="BH14" s="430"/>
      <c r="BI14" s="430"/>
      <c r="BJ14" s="430"/>
      <c r="BK14" s="430"/>
      <c r="BL14" s="430"/>
      <c r="BM14" s="430"/>
      <c r="BN14" s="430"/>
      <c r="BO14" s="430"/>
      <c r="BP14" s="430"/>
      <c r="BQ14" s="430"/>
      <c r="BR14" s="430"/>
      <c r="BS14" s="430"/>
      <c r="BT14" s="430"/>
      <c r="BU14" s="430"/>
      <c r="BV14" s="430"/>
      <c r="BW14" s="430"/>
      <c r="BX14" s="430"/>
      <c r="BY14" s="430"/>
      <c r="BZ14" s="430"/>
      <c r="CA14" s="430"/>
      <c r="CB14" s="430"/>
      <c r="CC14" s="430"/>
      <c r="CD14" s="430"/>
      <c r="CE14" s="430"/>
      <c r="CF14" s="430"/>
      <c r="CG14" s="430"/>
      <c r="CH14" s="430"/>
      <c r="CI14" s="430"/>
      <c r="CJ14" s="430"/>
      <c r="CK14" s="430"/>
      <c r="CL14" s="430"/>
      <c r="CM14" s="430"/>
      <c r="CN14" s="430"/>
      <c r="CO14" s="430"/>
      <c r="CP14" s="430"/>
      <c r="CQ14" s="430"/>
      <c r="CR14" s="430"/>
      <c r="CS14" s="430"/>
      <c r="CT14" s="430"/>
      <c r="CU14" s="430"/>
      <c r="CV14" s="430"/>
      <c r="CW14" s="430"/>
      <c r="CX14" s="430"/>
      <c r="CY14" s="430"/>
      <c r="CZ14" s="430"/>
      <c r="DA14" s="430"/>
    </row>
    <row r="15" spans="1:120" s="432" customFormat="1" ht="19.5" customHeight="1">
      <c r="A15" s="431">
        <v>8</v>
      </c>
      <c r="B15" s="433" t="s">
        <v>75</v>
      </c>
      <c r="C15" s="435">
        <v>7912.4034017100003</v>
      </c>
      <c r="D15" s="435">
        <v>1093.0334313599999</v>
      </c>
      <c r="E15" s="435">
        <v>6175.8549561</v>
      </c>
      <c r="F15" s="435">
        <v>337.82711243</v>
      </c>
      <c r="G15" s="435">
        <v>4473.7694799700002</v>
      </c>
      <c r="H15" s="436">
        <v>0.68682650348939001</v>
      </c>
      <c r="I15" s="430"/>
      <c r="J15" s="703"/>
      <c r="K15" s="703"/>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0"/>
      <c r="AM15" s="430"/>
      <c r="AN15" s="430"/>
      <c r="AO15" s="430"/>
      <c r="AP15" s="430"/>
      <c r="AQ15" s="430"/>
      <c r="AR15" s="430"/>
      <c r="AS15" s="430"/>
      <c r="AT15" s="430"/>
      <c r="AU15" s="430"/>
      <c r="AV15" s="430"/>
      <c r="AW15" s="430"/>
      <c r="AX15" s="430"/>
      <c r="AY15" s="430"/>
      <c r="AZ15" s="430"/>
      <c r="BA15" s="430"/>
      <c r="BB15" s="430"/>
      <c r="BC15" s="430"/>
      <c r="BD15" s="430"/>
      <c r="BE15" s="430"/>
      <c r="BF15" s="430"/>
      <c r="BG15" s="430"/>
      <c r="BH15" s="430"/>
      <c r="BI15" s="430"/>
      <c r="BJ15" s="430"/>
      <c r="BK15" s="430"/>
      <c r="BL15" s="430"/>
      <c r="BM15" s="430"/>
      <c r="BN15" s="430"/>
      <c r="BO15" s="430"/>
      <c r="BP15" s="430"/>
      <c r="BQ15" s="430"/>
      <c r="BR15" s="430"/>
      <c r="BS15" s="430"/>
      <c r="BT15" s="430"/>
      <c r="BU15" s="430"/>
      <c r="BV15" s="430"/>
      <c r="BW15" s="430"/>
      <c r="BX15" s="430"/>
      <c r="BY15" s="430"/>
      <c r="BZ15" s="430"/>
      <c r="CA15" s="430"/>
      <c r="CB15" s="430"/>
      <c r="CC15" s="430"/>
      <c r="CD15" s="430"/>
      <c r="CE15" s="430"/>
      <c r="CF15" s="430"/>
      <c r="CG15" s="430"/>
      <c r="CH15" s="430"/>
      <c r="CI15" s="430"/>
      <c r="CJ15" s="430"/>
      <c r="CK15" s="430"/>
      <c r="CL15" s="430"/>
      <c r="CM15" s="430"/>
      <c r="CN15" s="430"/>
      <c r="CO15" s="430"/>
      <c r="CP15" s="430"/>
      <c r="CQ15" s="430"/>
      <c r="CR15" s="430"/>
      <c r="CS15" s="430"/>
      <c r="CT15" s="430"/>
      <c r="CU15" s="430"/>
      <c r="CV15" s="430"/>
      <c r="CW15" s="430"/>
      <c r="CX15" s="430"/>
      <c r="CY15" s="430"/>
      <c r="CZ15" s="430"/>
      <c r="DA15" s="430"/>
    </row>
    <row r="16" spans="1:120" s="432" customFormat="1" ht="19.5" customHeight="1">
      <c r="A16" s="431">
        <v>9</v>
      </c>
      <c r="B16" s="433" t="s">
        <v>695</v>
      </c>
      <c r="C16" s="435">
        <v>5605.17504328</v>
      </c>
      <c r="D16" s="435">
        <v>124.66874718000001</v>
      </c>
      <c r="E16" s="435">
        <v>5605.17504328</v>
      </c>
      <c r="F16" s="435">
        <v>48.867138149999995</v>
      </c>
      <c r="G16" s="435">
        <v>2013.7782859599999</v>
      </c>
      <c r="H16" s="436">
        <v>0.35616612351672999</v>
      </c>
      <c r="I16" s="430"/>
      <c r="J16" s="703"/>
      <c r="K16" s="703"/>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0"/>
      <c r="AO16" s="430"/>
      <c r="AP16" s="430"/>
      <c r="AQ16" s="430"/>
      <c r="AR16" s="430"/>
      <c r="AS16" s="430"/>
      <c r="AT16" s="430"/>
      <c r="AU16" s="430"/>
      <c r="AV16" s="430"/>
      <c r="AW16" s="430"/>
      <c r="AX16" s="430"/>
      <c r="AY16" s="430"/>
      <c r="AZ16" s="430"/>
      <c r="BA16" s="430"/>
      <c r="BB16" s="430"/>
      <c r="BC16" s="430"/>
      <c r="BD16" s="430"/>
      <c r="BE16" s="430"/>
      <c r="BF16" s="430"/>
      <c r="BG16" s="430"/>
      <c r="BH16" s="430"/>
      <c r="BI16" s="430"/>
      <c r="BJ16" s="430"/>
      <c r="BK16" s="430"/>
      <c r="BL16" s="430"/>
      <c r="BM16" s="430"/>
      <c r="BN16" s="430"/>
      <c r="BO16" s="430"/>
      <c r="BP16" s="430"/>
      <c r="BQ16" s="430"/>
      <c r="BR16" s="430"/>
      <c r="BS16" s="430"/>
      <c r="BT16" s="430"/>
      <c r="BU16" s="430"/>
      <c r="BV16" s="430"/>
      <c r="BW16" s="430"/>
      <c r="BX16" s="430"/>
      <c r="BY16" s="430"/>
      <c r="BZ16" s="430"/>
      <c r="CA16" s="430"/>
      <c r="CB16" s="430"/>
      <c r="CC16" s="430"/>
      <c r="CD16" s="430"/>
      <c r="CE16" s="430"/>
      <c r="CF16" s="430"/>
      <c r="CG16" s="430"/>
      <c r="CH16" s="430"/>
      <c r="CI16" s="430"/>
      <c r="CJ16" s="430"/>
      <c r="CK16" s="430"/>
      <c r="CL16" s="430"/>
      <c r="CM16" s="430"/>
      <c r="CN16" s="430"/>
      <c r="CO16" s="430"/>
      <c r="CP16" s="430"/>
      <c r="CQ16" s="430"/>
      <c r="CR16" s="430"/>
      <c r="CS16" s="430"/>
      <c r="CT16" s="430"/>
      <c r="CU16" s="430"/>
      <c r="CV16" s="430"/>
      <c r="CW16" s="430"/>
      <c r="CX16" s="430"/>
      <c r="CY16" s="430"/>
      <c r="CZ16" s="430"/>
      <c r="DA16" s="430"/>
    </row>
    <row r="17" spans="1:120" s="432" customFormat="1" ht="19.5" customHeight="1">
      <c r="A17" s="431">
        <v>10</v>
      </c>
      <c r="B17" s="433" t="s">
        <v>563</v>
      </c>
      <c r="C17" s="435">
        <v>204.41036835</v>
      </c>
      <c r="D17" s="435">
        <v>21.26155249</v>
      </c>
      <c r="E17" s="435">
        <v>189.13431346000002</v>
      </c>
      <c r="F17" s="435">
        <v>4.1135619400000003</v>
      </c>
      <c r="G17" s="435">
        <v>221.39788781999999</v>
      </c>
      <c r="H17" s="436">
        <v>1.1456679011954609</v>
      </c>
      <c r="I17" s="430"/>
      <c r="J17" s="703"/>
      <c r="K17" s="703"/>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0"/>
      <c r="AX17" s="430"/>
      <c r="AY17" s="430"/>
      <c r="AZ17" s="430"/>
      <c r="BA17" s="430"/>
      <c r="BB17" s="430"/>
      <c r="BC17" s="430"/>
      <c r="BD17" s="430"/>
      <c r="BE17" s="430"/>
      <c r="BF17" s="430"/>
      <c r="BG17" s="430"/>
      <c r="BH17" s="430"/>
      <c r="BI17" s="430"/>
      <c r="BJ17" s="430"/>
      <c r="BK17" s="430"/>
      <c r="BL17" s="430"/>
      <c r="BM17" s="430"/>
      <c r="BN17" s="430"/>
      <c r="BO17" s="430"/>
      <c r="BP17" s="430"/>
      <c r="BQ17" s="430"/>
      <c r="BR17" s="430"/>
      <c r="BS17" s="430"/>
      <c r="BT17" s="430"/>
      <c r="BU17" s="430"/>
      <c r="BV17" s="430"/>
      <c r="BW17" s="430"/>
      <c r="BX17" s="430"/>
      <c r="BY17" s="430"/>
      <c r="BZ17" s="430"/>
      <c r="CA17" s="430"/>
      <c r="CB17" s="430"/>
      <c r="CC17" s="430"/>
      <c r="CD17" s="430"/>
      <c r="CE17" s="430"/>
      <c r="CF17" s="430"/>
      <c r="CG17" s="430"/>
      <c r="CH17" s="430"/>
      <c r="CI17" s="430"/>
      <c r="CJ17" s="430"/>
      <c r="CK17" s="430"/>
      <c r="CL17" s="430"/>
      <c r="CM17" s="430"/>
      <c r="CN17" s="430"/>
      <c r="CO17" s="430"/>
      <c r="CP17" s="430"/>
      <c r="CQ17" s="430"/>
      <c r="CR17" s="430"/>
      <c r="CS17" s="430"/>
      <c r="CT17" s="430"/>
      <c r="CU17" s="430"/>
      <c r="CV17" s="430"/>
      <c r="CW17" s="430"/>
      <c r="CX17" s="430"/>
      <c r="CY17" s="430"/>
      <c r="CZ17" s="430"/>
      <c r="DA17" s="430"/>
    </row>
    <row r="18" spans="1:120" s="432" customFormat="1" ht="19.5" customHeight="1">
      <c r="A18" s="431">
        <v>11</v>
      </c>
      <c r="B18" s="433" t="s">
        <v>696</v>
      </c>
      <c r="C18" s="435">
        <v>24.14477479</v>
      </c>
      <c r="D18" s="435">
        <v>44.0573196</v>
      </c>
      <c r="E18" s="435">
        <v>24.14477479</v>
      </c>
      <c r="F18" s="435">
        <v>22.0286598</v>
      </c>
      <c r="G18" s="435">
        <v>69.260151890000003</v>
      </c>
      <c r="H18" s="436">
        <v>1.5000000001082869</v>
      </c>
      <c r="I18" s="430"/>
      <c r="J18" s="703"/>
      <c r="K18" s="703"/>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30"/>
      <c r="AU18" s="430"/>
      <c r="AV18" s="430"/>
      <c r="AW18" s="430"/>
      <c r="AX18" s="430"/>
      <c r="AY18" s="430"/>
      <c r="AZ18" s="430"/>
      <c r="BA18" s="430"/>
      <c r="BB18" s="430"/>
      <c r="BC18" s="430"/>
      <c r="BD18" s="430"/>
      <c r="BE18" s="430"/>
      <c r="BF18" s="430"/>
      <c r="BG18" s="430"/>
      <c r="BH18" s="430"/>
      <c r="BI18" s="430"/>
      <c r="BJ18" s="430"/>
      <c r="BK18" s="430"/>
      <c r="BL18" s="430"/>
      <c r="BM18" s="430"/>
      <c r="BN18" s="430"/>
      <c r="BO18" s="430"/>
      <c r="BP18" s="430"/>
      <c r="BQ18" s="430"/>
      <c r="BR18" s="430"/>
      <c r="BS18" s="430"/>
      <c r="BT18" s="430"/>
      <c r="BU18" s="430"/>
      <c r="BV18" s="430"/>
      <c r="BW18" s="430"/>
      <c r="BX18" s="430"/>
      <c r="BY18" s="430"/>
      <c r="BZ18" s="430"/>
      <c r="CA18" s="430"/>
      <c r="CB18" s="430"/>
      <c r="CC18" s="430"/>
      <c r="CD18" s="430"/>
      <c r="CE18" s="430"/>
      <c r="CF18" s="430"/>
      <c r="CG18" s="430"/>
      <c r="CH18" s="430"/>
      <c r="CI18" s="430"/>
      <c r="CJ18" s="430"/>
      <c r="CK18" s="430"/>
      <c r="CL18" s="430"/>
      <c r="CM18" s="430"/>
      <c r="CN18" s="430"/>
      <c r="CO18" s="430"/>
      <c r="CP18" s="430"/>
      <c r="CQ18" s="430"/>
      <c r="CR18" s="430"/>
      <c r="CS18" s="430"/>
      <c r="CT18" s="430"/>
      <c r="CU18" s="430"/>
      <c r="CV18" s="430"/>
      <c r="CW18" s="430"/>
      <c r="CX18" s="430"/>
      <c r="CY18" s="430"/>
      <c r="CZ18" s="430"/>
      <c r="DA18" s="430"/>
    </row>
    <row r="19" spans="1:120" s="432" customFormat="1" ht="19.2" customHeight="1">
      <c r="A19" s="431">
        <v>12</v>
      </c>
      <c r="B19" s="433" t="s">
        <v>551</v>
      </c>
      <c r="C19" s="435">
        <v>5.4375086699999997</v>
      </c>
      <c r="D19" s="435">
        <v>0</v>
      </c>
      <c r="E19" s="435">
        <v>5.4375086699999997</v>
      </c>
      <c r="F19" s="435">
        <v>0</v>
      </c>
      <c r="G19" s="435">
        <v>1.0875017300000001</v>
      </c>
      <c r="H19" s="436">
        <v>0.19999999926436901</v>
      </c>
      <c r="I19" s="430"/>
      <c r="J19" s="703"/>
      <c r="K19" s="703"/>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0"/>
      <c r="AO19" s="430"/>
      <c r="AP19" s="430"/>
      <c r="AQ19" s="430"/>
      <c r="AR19" s="430"/>
      <c r="AS19" s="430"/>
      <c r="AT19" s="430"/>
      <c r="AU19" s="430"/>
      <c r="AV19" s="430"/>
      <c r="AW19" s="430"/>
      <c r="AX19" s="430"/>
      <c r="AY19" s="430"/>
      <c r="AZ19" s="430"/>
      <c r="BA19" s="430"/>
      <c r="BB19" s="430"/>
      <c r="BC19" s="430"/>
      <c r="BD19" s="430"/>
      <c r="BE19" s="430"/>
      <c r="BF19" s="430"/>
      <c r="BG19" s="430"/>
      <c r="BH19" s="430"/>
      <c r="BI19" s="430"/>
      <c r="BJ19" s="430"/>
      <c r="BK19" s="430"/>
      <c r="BL19" s="430"/>
      <c r="BM19" s="430"/>
      <c r="BN19" s="430"/>
      <c r="BO19" s="430"/>
      <c r="BP19" s="430"/>
      <c r="BQ19" s="430"/>
      <c r="BR19" s="430"/>
      <c r="BS19" s="430"/>
      <c r="BT19" s="430"/>
      <c r="BU19" s="430"/>
      <c r="BV19" s="430"/>
      <c r="BW19" s="430"/>
      <c r="BX19" s="430"/>
      <c r="BY19" s="430"/>
      <c r="BZ19" s="430"/>
      <c r="CA19" s="430"/>
      <c r="CB19" s="430"/>
      <c r="CC19" s="430"/>
      <c r="CD19" s="430"/>
      <c r="CE19" s="430"/>
      <c r="CF19" s="430"/>
      <c r="CG19" s="430"/>
      <c r="CH19" s="430"/>
      <c r="CI19" s="430"/>
      <c r="CJ19" s="430"/>
      <c r="CK19" s="430"/>
      <c r="CL19" s="430"/>
      <c r="CM19" s="430"/>
      <c r="CN19" s="430"/>
      <c r="CO19" s="430"/>
      <c r="CP19" s="430"/>
      <c r="CQ19" s="430"/>
      <c r="CR19" s="430"/>
      <c r="CS19" s="430"/>
      <c r="CT19" s="430"/>
      <c r="CU19" s="430"/>
      <c r="CV19" s="430"/>
      <c r="CW19" s="430"/>
      <c r="CX19" s="430"/>
      <c r="CY19" s="430"/>
      <c r="CZ19" s="430"/>
      <c r="DA19" s="430"/>
    </row>
    <row r="20" spans="1:120" s="432" customFormat="1" ht="19.2" customHeight="1">
      <c r="A20" s="431">
        <v>13</v>
      </c>
      <c r="B20" s="433" t="s">
        <v>77</v>
      </c>
      <c r="C20" s="435">
        <v>0</v>
      </c>
      <c r="D20" s="435">
        <v>0</v>
      </c>
      <c r="E20" s="435">
        <v>0</v>
      </c>
      <c r="F20" s="435">
        <v>0</v>
      </c>
      <c r="G20" s="435">
        <v>0</v>
      </c>
      <c r="H20" s="436">
        <v>0</v>
      </c>
      <c r="I20" s="430"/>
      <c r="J20" s="703"/>
      <c r="K20" s="703"/>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0"/>
      <c r="AX20" s="430"/>
      <c r="AY20" s="430"/>
      <c r="AZ20" s="430"/>
      <c r="BA20" s="430"/>
      <c r="BB20" s="430"/>
      <c r="BC20" s="430"/>
      <c r="BD20" s="430"/>
      <c r="BE20" s="430"/>
      <c r="BF20" s="430"/>
      <c r="BG20" s="430"/>
      <c r="BH20" s="430"/>
      <c r="BI20" s="430"/>
      <c r="BJ20" s="430"/>
      <c r="BK20" s="430"/>
      <c r="BL20" s="430"/>
      <c r="BM20" s="430"/>
      <c r="BN20" s="430"/>
      <c r="BO20" s="430"/>
      <c r="BP20" s="430"/>
      <c r="BQ20" s="430"/>
      <c r="BR20" s="430"/>
      <c r="BS20" s="430"/>
      <c r="BT20" s="430"/>
      <c r="BU20" s="430"/>
      <c r="BV20" s="430"/>
      <c r="BW20" s="430"/>
      <c r="BX20" s="430"/>
      <c r="BY20" s="430"/>
      <c r="BZ20" s="430"/>
      <c r="CA20" s="430"/>
      <c r="CB20" s="430"/>
      <c r="CC20" s="430"/>
      <c r="CD20" s="430"/>
      <c r="CE20" s="430"/>
      <c r="CF20" s="430"/>
      <c r="CG20" s="430"/>
      <c r="CH20" s="430"/>
      <c r="CI20" s="430"/>
      <c r="CJ20" s="430"/>
      <c r="CK20" s="430"/>
      <c r="CL20" s="430"/>
      <c r="CM20" s="430"/>
      <c r="CN20" s="430"/>
      <c r="CO20" s="430"/>
      <c r="CP20" s="430"/>
      <c r="CQ20" s="430"/>
      <c r="CR20" s="430"/>
      <c r="CS20" s="430"/>
      <c r="CT20" s="430"/>
      <c r="CU20" s="430"/>
      <c r="CV20" s="430"/>
      <c r="CW20" s="430"/>
      <c r="CX20" s="430"/>
      <c r="CY20" s="430"/>
      <c r="CZ20" s="430"/>
      <c r="DA20" s="430"/>
    </row>
    <row r="21" spans="1:120" s="432" customFormat="1" ht="19.5" customHeight="1">
      <c r="A21" s="431">
        <v>14</v>
      </c>
      <c r="B21" s="433" t="s">
        <v>697</v>
      </c>
      <c r="C21" s="435">
        <v>594.84846723999999</v>
      </c>
      <c r="D21" s="435">
        <v>0</v>
      </c>
      <c r="E21" s="435">
        <v>594.84846723999999</v>
      </c>
      <c r="F21" s="435">
        <v>0</v>
      </c>
      <c r="G21" s="435">
        <v>137.03240445</v>
      </c>
      <c r="H21" s="436">
        <v>0.230365230805432</v>
      </c>
      <c r="I21" s="430"/>
      <c r="J21" s="703"/>
      <c r="K21" s="703"/>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0"/>
      <c r="AX21" s="430"/>
      <c r="AY21" s="430"/>
      <c r="AZ21" s="430"/>
      <c r="BA21" s="430"/>
      <c r="BB21" s="430"/>
      <c r="BC21" s="430"/>
      <c r="BD21" s="430"/>
      <c r="BE21" s="430"/>
      <c r="BF21" s="430"/>
      <c r="BG21" s="430"/>
      <c r="BH21" s="430"/>
      <c r="BI21" s="430"/>
      <c r="BJ21" s="430"/>
      <c r="BK21" s="430"/>
      <c r="BL21" s="430"/>
      <c r="BM21" s="430"/>
      <c r="BN21" s="430"/>
      <c r="BO21" s="430"/>
      <c r="BP21" s="430"/>
      <c r="BQ21" s="430"/>
      <c r="BR21" s="430"/>
      <c r="BS21" s="430"/>
      <c r="BT21" s="430"/>
      <c r="BU21" s="430"/>
      <c r="BV21" s="430"/>
      <c r="BW21" s="430"/>
      <c r="BX21" s="430"/>
      <c r="BY21" s="430"/>
      <c r="BZ21" s="430"/>
      <c r="CA21" s="430"/>
      <c r="CB21" s="430"/>
      <c r="CC21" s="430"/>
      <c r="CD21" s="430"/>
      <c r="CE21" s="430"/>
      <c r="CF21" s="430"/>
      <c r="CG21" s="430"/>
      <c r="CH21" s="430"/>
      <c r="CI21" s="430"/>
      <c r="CJ21" s="430"/>
      <c r="CK21" s="430"/>
      <c r="CL21" s="430"/>
      <c r="CM21" s="430"/>
      <c r="CN21" s="430"/>
      <c r="CO21" s="430"/>
      <c r="CP21" s="430"/>
      <c r="CQ21" s="430"/>
      <c r="CR21" s="430"/>
      <c r="CS21" s="430"/>
      <c r="CT21" s="430"/>
      <c r="CU21" s="430"/>
      <c r="CV21" s="430"/>
      <c r="CW21" s="430"/>
      <c r="CX21" s="430"/>
      <c r="CY21" s="430"/>
      <c r="CZ21" s="430"/>
      <c r="DA21" s="430"/>
    </row>
    <row r="22" spans="1:120" s="432" customFormat="1" ht="19.5" customHeight="1">
      <c r="A22" s="431">
        <v>15</v>
      </c>
      <c r="B22" s="433" t="s">
        <v>1137</v>
      </c>
      <c r="C22" s="435">
        <v>182.84020634000001</v>
      </c>
      <c r="D22" s="435">
        <v>0</v>
      </c>
      <c r="E22" s="435">
        <v>182.84020634000001</v>
      </c>
      <c r="F22" s="435">
        <v>0</v>
      </c>
      <c r="G22" s="435">
        <v>323.91150791000001</v>
      </c>
      <c r="H22" s="436">
        <v>1.7715551431159029</v>
      </c>
      <c r="I22" s="430"/>
      <c r="J22" s="703"/>
      <c r="K22" s="703"/>
      <c r="L22" s="430"/>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0"/>
      <c r="AN22" s="430"/>
      <c r="AO22" s="430"/>
      <c r="AP22" s="430"/>
      <c r="AQ22" s="430"/>
      <c r="AR22" s="430"/>
      <c r="AS22" s="430"/>
      <c r="AT22" s="430"/>
      <c r="AU22" s="430"/>
      <c r="AV22" s="430"/>
      <c r="AW22" s="430"/>
      <c r="AX22" s="430"/>
      <c r="AY22" s="430"/>
      <c r="AZ22" s="430"/>
      <c r="BA22" s="430"/>
      <c r="BB22" s="430"/>
      <c r="BC22" s="430"/>
      <c r="BD22" s="430"/>
      <c r="BE22" s="430"/>
      <c r="BF22" s="430"/>
      <c r="BG22" s="430"/>
      <c r="BH22" s="430"/>
      <c r="BI22" s="430"/>
      <c r="BJ22" s="430"/>
      <c r="BK22" s="430"/>
      <c r="BL22" s="430"/>
      <c r="BM22" s="430"/>
      <c r="BN22" s="430"/>
      <c r="BO22" s="430"/>
      <c r="BP22" s="430"/>
      <c r="BQ22" s="430"/>
      <c r="BR22" s="430"/>
      <c r="BS22" s="430"/>
      <c r="BT22" s="430"/>
      <c r="BU22" s="430"/>
      <c r="BV22" s="430"/>
      <c r="BW22" s="430"/>
      <c r="BX22" s="430"/>
      <c r="BY22" s="430"/>
      <c r="BZ22" s="430"/>
      <c r="CA22" s="430"/>
      <c r="CB22" s="430"/>
      <c r="CC22" s="430"/>
      <c r="CD22" s="430"/>
      <c r="CE22" s="430"/>
      <c r="CF22" s="430"/>
      <c r="CG22" s="430"/>
      <c r="CH22" s="430"/>
      <c r="CI22" s="430"/>
      <c r="CJ22" s="430"/>
      <c r="CK22" s="430"/>
      <c r="CL22" s="430"/>
      <c r="CM22" s="430"/>
      <c r="CN22" s="430"/>
      <c r="CO22" s="430"/>
      <c r="CP22" s="430"/>
      <c r="CQ22" s="430"/>
      <c r="CR22" s="430"/>
      <c r="CS22" s="430"/>
      <c r="CT22" s="430"/>
      <c r="CU22" s="430"/>
      <c r="CV22" s="430"/>
      <c r="CW22" s="430"/>
      <c r="CX22" s="430"/>
      <c r="CY22" s="430"/>
      <c r="CZ22" s="430"/>
      <c r="DA22" s="430"/>
    </row>
    <row r="23" spans="1:120" s="432" customFormat="1" ht="19.5" customHeight="1">
      <c r="A23" s="431">
        <v>16</v>
      </c>
      <c r="B23" s="433" t="s">
        <v>79</v>
      </c>
      <c r="C23" s="435">
        <v>3326.4205698299997</v>
      </c>
      <c r="D23" s="435">
        <v>0</v>
      </c>
      <c r="E23" s="435">
        <v>3326.4823519199999</v>
      </c>
      <c r="F23" s="435">
        <v>0</v>
      </c>
      <c r="G23" s="435">
        <v>2357.3863631999998</v>
      </c>
      <c r="H23" s="436">
        <v>0.70867243947329195</v>
      </c>
      <c r="I23" s="430"/>
      <c r="J23" s="703"/>
      <c r="K23" s="703"/>
      <c r="L23" s="430"/>
      <c r="M23" s="430"/>
      <c r="N23" s="430"/>
      <c r="O23" s="430"/>
      <c r="P23" s="430"/>
      <c r="Q23" s="430"/>
      <c r="R23" s="430"/>
      <c r="S23" s="430"/>
      <c r="T23" s="430"/>
      <c r="U23" s="430"/>
      <c r="V23" s="430"/>
      <c r="W23" s="430"/>
      <c r="X23" s="430"/>
      <c r="Y23" s="430"/>
      <c r="Z23" s="430"/>
      <c r="AA23" s="430"/>
      <c r="AB23" s="430"/>
      <c r="AC23" s="430"/>
      <c r="AD23" s="430"/>
      <c r="AE23" s="430"/>
      <c r="AF23" s="430"/>
      <c r="AG23" s="430"/>
      <c r="AH23" s="430"/>
      <c r="AI23" s="430"/>
      <c r="AJ23" s="430"/>
      <c r="AK23" s="430"/>
      <c r="AL23" s="430"/>
      <c r="AM23" s="430"/>
      <c r="AN23" s="430"/>
      <c r="AO23" s="430"/>
      <c r="AP23" s="430"/>
      <c r="AQ23" s="430"/>
      <c r="AR23" s="430"/>
      <c r="AS23" s="430"/>
      <c r="AT23" s="430"/>
      <c r="AU23" s="430"/>
      <c r="AV23" s="430"/>
      <c r="AW23" s="430"/>
      <c r="AX23" s="430"/>
      <c r="AY23" s="430"/>
      <c r="AZ23" s="430"/>
      <c r="BA23" s="430"/>
      <c r="BB23" s="430"/>
      <c r="BC23" s="430"/>
      <c r="BD23" s="430"/>
      <c r="BE23" s="430"/>
      <c r="BF23" s="430"/>
      <c r="BG23" s="430"/>
      <c r="BH23" s="430"/>
      <c r="BI23" s="430"/>
      <c r="BJ23" s="430"/>
      <c r="BK23" s="430"/>
      <c r="BL23" s="430"/>
      <c r="BM23" s="430"/>
      <c r="BN23" s="430"/>
      <c r="BO23" s="430"/>
      <c r="BP23" s="430"/>
      <c r="BQ23" s="430"/>
      <c r="BR23" s="430"/>
      <c r="BS23" s="430"/>
      <c r="BT23" s="430"/>
      <c r="BU23" s="430"/>
      <c r="BV23" s="430"/>
      <c r="BW23" s="430"/>
      <c r="BX23" s="430"/>
      <c r="BY23" s="430"/>
      <c r="BZ23" s="430"/>
      <c r="CA23" s="430"/>
      <c r="CB23" s="430"/>
      <c r="CC23" s="430"/>
      <c r="CD23" s="430"/>
      <c r="CE23" s="430"/>
      <c r="CF23" s="430"/>
      <c r="CG23" s="430"/>
      <c r="CH23" s="430"/>
      <c r="CI23" s="430"/>
      <c r="CJ23" s="430"/>
      <c r="CK23" s="430"/>
      <c r="CL23" s="430"/>
      <c r="CM23" s="430"/>
      <c r="CN23" s="430"/>
      <c r="CO23" s="430"/>
      <c r="CP23" s="430"/>
      <c r="CQ23" s="430"/>
      <c r="CR23" s="430"/>
      <c r="CS23" s="430"/>
      <c r="CT23" s="430"/>
      <c r="CU23" s="430"/>
      <c r="CV23" s="430"/>
      <c r="CW23" s="430"/>
      <c r="CX23" s="430"/>
      <c r="CY23" s="430"/>
      <c r="CZ23" s="430"/>
      <c r="DA23" s="430"/>
    </row>
    <row r="24" spans="1:120" s="432" customFormat="1" ht="19.5" customHeight="1">
      <c r="A24" s="434">
        <v>17</v>
      </c>
      <c r="B24" s="434" t="s">
        <v>1138</v>
      </c>
      <c r="C24" s="437">
        <v>90961.275819510003</v>
      </c>
      <c r="D24" s="437">
        <v>12257.444213820001</v>
      </c>
      <c r="E24" s="437">
        <v>96982.627482990007</v>
      </c>
      <c r="F24" s="437">
        <v>2819.6356468200001</v>
      </c>
      <c r="G24" s="437">
        <v>22832.191038309997</v>
      </c>
      <c r="H24" s="438">
        <v>0.22877428148711201</v>
      </c>
      <c r="I24" s="430"/>
      <c r="J24" s="703"/>
      <c r="K24" s="703"/>
      <c r="L24" s="430"/>
      <c r="M24" s="430"/>
      <c r="N24" s="430"/>
      <c r="O24" s="430"/>
      <c r="P24" s="430"/>
      <c r="Q24" s="430"/>
      <c r="R24" s="430"/>
      <c r="S24" s="430"/>
      <c r="T24" s="430"/>
      <c r="U24" s="430"/>
      <c r="V24" s="430"/>
      <c r="W24" s="430"/>
      <c r="X24" s="430"/>
      <c r="Y24" s="430"/>
      <c r="Z24" s="430"/>
      <c r="AA24" s="430"/>
      <c r="AB24" s="430"/>
      <c r="AC24" s="430"/>
      <c r="AD24" s="430"/>
      <c r="AE24" s="430"/>
      <c r="AF24" s="430"/>
      <c r="AG24" s="430"/>
      <c r="AH24" s="430"/>
      <c r="AI24" s="430"/>
      <c r="AJ24" s="430"/>
      <c r="AK24" s="430"/>
      <c r="AL24" s="430"/>
      <c r="AM24" s="430"/>
      <c r="AN24" s="430"/>
      <c r="AO24" s="430"/>
      <c r="AP24" s="430"/>
      <c r="AQ24" s="430"/>
      <c r="AR24" s="430"/>
      <c r="AS24" s="430"/>
      <c r="AT24" s="430"/>
      <c r="AU24" s="430"/>
      <c r="AV24" s="430"/>
      <c r="AW24" s="430"/>
      <c r="AX24" s="430"/>
      <c r="AY24" s="430"/>
      <c r="AZ24" s="430"/>
      <c r="BA24" s="430"/>
      <c r="BB24" s="430"/>
      <c r="BC24" s="430"/>
      <c r="BD24" s="430"/>
      <c r="BE24" s="430"/>
      <c r="BF24" s="430"/>
      <c r="BG24" s="430"/>
      <c r="BH24" s="430"/>
      <c r="BI24" s="430"/>
      <c r="BJ24" s="430"/>
      <c r="BK24" s="430"/>
      <c r="BL24" s="430"/>
      <c r="BM24" s="430"/>
      <c r="BN24" s="430"/>
      <c r="BO24" s="430"/>
      <c r="BP24" s="430"/>
      <c r="BQ24" s="430"/>
      <c r="BR24" s="430"/>
      <c r="BS24" s="430"/>
      <c r="BT24" s="430"/>
      <c r="BU24" s="430"/>
      <c r="BV24" s="430"/>
      <c r="BW24" s="430"/>
      <c r="BX24" s="430"/>
      <c r="BY24" s="430"/>
      <c r="BZ24" s="430"/>
      <c r="CA24" s="430"/>
      <c r="CB24" s="430"/>
      <c r="CC24" s="430"/>
      <c r="CD24" s="430"/>
      <c r="CE24" s="430"/>
      <c r="CF24" s="430"/>
      <c r="CG24" s="430"/>
      <c r="CH24" s="430"/>
      <c r="CI24" s="430"/>
      <c r="CJ24" s="430"/>
      <c r="CK24" s="430"/>
      <c r="CL24" s="430"/>
      <c r="CM24" s="430"/>
      <c r="CN24" s="430"/>
      <c r="CO24" s="430"/>
      <c r="CP24" s="430"/>
      <c r="CQ24" s="430"/>
      <c r="CR24" s="430"/>
      <c r="CS24" s="430"/>
      <c r="CT24" s="430"/>
      <c r="CU24" s="430"/>
      <c r="CV24" s="430"/>
      <c r="CW24" s="430"/>
      <c r="CX24" s="430"/>
      <c r="CY24" s="430"/>
      <c r="CZ24" s="430"/>
      <c r="DA24" s="430"/>
    </row>
    <row r="25" spans="1:120" s="432" customFormat="1">
      <c r="A25" s="430"/>
      <c r="B25" s="430"/>
      <c r="C25" s="430"/>
      <c r="D25" s="430"/>
      <c r="E25" s="430"/>
      <c r="F25" s="430"/>
      <c r="H25" s="430"/>
      <c r="I25" s="430"/>
      <c r="J25" s="703"/>
      <c r="K25" s="703"/>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0"/>
      <c r="AM25" s="430"/>
      <c r="AN25" s="430"/>
      <c r="AO25" s="430"/>
      <c r="AP25" s="430"/>
      <c r="AQ25" s="430"/>
      <c r="AR25" s="430"/>
      <c r="AS25" s="430"/>
      <c r="AT25" s="430"/>
      <c r="AU25" s="430"/>
      <c r="AV25" s="430"/>
      <c r="AW25" s="430"/>
      <c r="AX25" s="430"/>
      <c r="AY25" s="430"/>
      <c r="AZ25" s="430"/>
      <c r="BA25" s="430"/>
      <c r="BB25" s="430"/>
      <c r="BC25" s="430"/>
      <c r="BD25" s="430"/>
      <c r="BE25" s="430"/>
      <c r="BF25" s="430"/>
      <c r="BG25" s="430"/>
      <c r="BH25" s="430"/>
      <c r="BI25" s="430"/>
      <c r="BJ25" s="430"/>
      <c r="BK25" s="430"/>
      <c r="BL25" s="430"/>
      <c r="BM25" s="430"/>
      <c r="BN25" s="430"/>
      <c r="BO25" s="430"/>
      <c r="BP25" s="430"/>
      <c r="BQ25" s="430"/>
      <c r="BR25" s="430"/>
      <c r="BS25" s="430"/>
      <c r="BT25" s="430"/>
      <c r="BU25" s="430"/>
      <c r="BV25" s="430"/>
      <c r="BW25" s="430"/>
      <c r="BX25" s="430"/>
      <c r="BY25" s="430"/>
      <c r="BZ25" s="430"/>
      <c r="CA25" s="430"/>
      <c r="CB25" s="430"/>
      <c r="CC25" s="430"/>
      <c r="CD25" s="430"/>
      <c r="CE25" s="430"/>
      <c r="CF25" s="430"/>
      <c r="CG25" s="430"/>
      <c r="CH25" s="430"/>
      <c r="CI25" s="430"/>
      <c r="CJ25" s="430"/>
      <c r="CK25" s="430"/>
      <c r="CL25" s="430"/>
      <c r="CM25" s="430"/>
      <c r="CN25" s="430"/>
      <c r="CO25" s="430"/>
      <c r="CP25" s="430"/>
      <c r="CQ25" s="430"/>
      <c r="CR25" s="430"/>
      <c r="CS25" s="430"/>
      <c r="CT25" s="430"/>
      <c r="CU25" s="430"/>
      <c r="CV25" s="430"/>
      <c r="CW25" s="430"/>
      <c r="CX25" s="430"/>
      <c r="CY25" s="430"/>
      <c r="CZ25" s="430"/>
      <c r="DA25" s="430"/>
    </row>
    <row r="26" spans="1:120" s="432" customFormat="1">
      <c r="A26" s="430"/>
      <c r="B26" s="430"/>
      <c r="C26" s="430"/>
      <c r="D26" s="430"/>
      <c r="E26" s="430"/>
      <c r="F26" s="430"/>
      <c r="G26" s="430"/>
      <c r="H26" s="430"/>
      <c r="I26" s="430"/>
      <c r="J26" s="703"/>
      <c r="K26" s="703"/>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0"/>
      <c r="AM26" s="430"/>
      <c r="AN26" s="430"/>
      <c r="AO26" s="430"/>
      <c r="AP26" s="430"/>
      <c r="AQ26" s="430"/>
      <c r="AR26" s="430"/>
      <c r="AS26" s="430"/>
      <c r="AT26" s="430"/>
      <c r="AU26" s="430"/>
      <c r="AV26" s="430"/>
      <c r="AW26" s="430"/>
      <c r="AX26" s="430"/>
      <c r="AY26" s="430"/>
      <c r="AZ26" s="430"/>
      <c r="BA26" s="430"/>
      <c r="BB26" s="430"/>
      <c r="BC26" s="430"/>
      <c r="BD26" s="430"/>
      <c r="BE26" s="430"/>
      <c r="BF26" s="430"/>
      <c r="BG26" s="430"/>
      <c r="BH26" s="430"/>
      <c r="BI26" s="430"/>
      <c r="BJ26" s="430"/>
      <c r="BK26" s="430"/>
      <c r="BL26" s="430"/>
      <c r="BM26" s="430"/>
      <c r="BN26" s="430"/>
      <c r="BO26" s="430"/>
      <c r="BP26" s="430"/>
      <c r="BQ26" s="430"/>
      <c r="BR26" s="430"/>
      <c r="BS26" s="430"/>
      <c r="BT26" s="430"/>
      <c r="BU26" s="430"/>
      <c r="BV26" s="430"/>
      <c r="BW26" s="430"/>
      <c r="BX26" s="430"/>
      <c r="BY26" s="430"/>
      <c r="BZ26" s="430"/>
      <c r="CA26" s="430"/>
      <c r="CB26" s="430"/>
      <c r="CC26" s="430"/>
      <c r="CD26" s="430"/>
      <c r="CE26" s="430"/>
      <c r="CF26" s="430"/>
      <c r="CG26" s="430"/>
      <c r="CH26" s="430"/>
      <c r="CI26" s="430"/>
      <c r="CJ26" s="430"/>
      <c r="CK26" s="430"/>
      <c r="CL26" s="430"/>
      <c r="CM26" s="430"/>
      <c r="CN26" s="430"/>
      <c r="CO26" s="430"/>
      <c r="CP26" s="430"/>
      <c r="CQ26" s="430"/>
      <c r="CR26" s="430"/>
      <c r="CS26" s="430"/>
      <c r="CT26" s="430"/>
      <c r="CU26" s="430"/>
      <c r="CV26" s="430"/>
      <c r="CW26" s="430"/>
      <c r="CX26" s="430"/>
      <c r="CY26" s="430"/>
      <c r="CZ26" s="430"/>
      <c r="DA26" s="430"/>
    </row>
    <row r="27" spans="1:120" s="432" customFormat="1">
      <c r="A27" s="430"/>
      <c r="B27" s="430"/>
      <c r="C27" s="430"/>
      <c r="D27" s="430"/>
      <c r="E27" s="430"/>
      <c r="F27" s="430"/>
      <c r="G27" s="430"/>
      <c r="H27" s="430"/>
      <c r="I27" s="421"/>
      <c r="J27" s="703"/>
      <c r="K27" s="703"/>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c r="AN27" s="430"/>
      <c r="AO27" s="430"/>
      <c r="AP27" s="430"/>
      <c r="AQ27" s="430"/>
      <c r="AR27" s="430"/>
      <c r="AS27" s="430"/>
      <c r="AT27" s="430"/>
      <c r="AU27" s="430"/>
      <c r="AV27" s="430"/>
      <c r="AW27" s="430"/>
      <c r="AX27" s="430"/>
      <c r="AY27" s="430"/>
      <c r="AZ27" s="430"/>
      <c r="BA27" s="430"/>
      <c r="BB27" s="430"/>
      <c r="BC27" s="430"/>
      <c r="BD27" s="430"/>
      <c r="BE27" s="430"/>
      <c r="BF27" s="430"/>
      <c r="BG27" s="430"/>
      <c r="BH27" s="430"/>
      <c r="BI27" s="430"/>
      <c r="BJ27" s="430"/>
      <c r="BK27" s="430"/>
      <c r="BL27" s="430"/>
      <c r="BM27" s="430"/>
      <c r="BN27" s="430"/>
      <c r="BO27" s="430"/>
      <c r="BP27" s="430"/>
      <c r="BQ27" s="430"/>
      <c r="BR27" s="430"/>
      <c r="BS27" s="430"/>
      <c r="BT27" s="430"/>
      <c r="BU27" s="430"/>
      <c r="BV27" s="430"/>
      <c r="BW27" s="430"/>
      <c r="BX27" s="430"/>
      <c r="BY27" s="430"/>
      <c r="BZ27" s="430"/>
      <c r="CA27" s="430"/>
      <c r="CB27" s="430"/>
      <c r="CC27" s="430"/>
      <c r="CD27" s="430"/>
      <c r="CE27" s="430"/>
      <c r="CF27" s="430"/>
      <c r="CG27" s="430"/>
      <c r="CH27" s="430"/>
      <c r="CI27" s="430"/>
      <c r="CJ27" s="430"/>
      <c r="CK27" s="430"/>
      <c r="CL27" s="430"/>
      <c r="CM27" s="430"/>
      <c r="CN27" s="430"/>
      <c r="CO27" s="430"/>
      <c r="CP27" s="430"/>
      <c r="CQ27" s="430"/>
      <c r="CR27" s="430"/>
      <c r="CS27" s="430"/>
      <c r="CT27" s="430"/>
      <c r="CU27" s="430"/>
      <c r="CV27" s="430"/>
      <c r="CW27" s="430"/>
      <c r="CX27" s="430"/>
      <c r="CY27" s="430"/>
      <c r="CZ27" s="430"/>
      <c r="DA27" s="430"/>
    </row>
    <row r="28" spans="1:120">
      <c r="DB28" s="250"/>
      <c r="DC28" s="250"/>
      <c r="DD28" s="250"/>
      <c r="DE28" s="250"/>
      <c r="DF28" s="250"/>
      <c r="DG28" s="250"/>
      <c r="DH28" s="250"/>
      <c r="DI28" s="250"/>
      <c r="DJ28" s="250"/>
      <c r="DK28" s="250"/>
      <c r="DL28" s="250"/>
      <c r="DM28" s="250"/>
      <c r="DN28" s="250"/>
      <c r="DO28" s="250"/>
      <c r="DP28" s="250"/>
    </row>
    <row r="29" spans="1:120">
      <c r="DB29" s="250"/>
      <c r="DC29" s="250"/>
      <c r="DD29" s="250"/>
      <c r="DE29" s="250"/>
      <c r="DF29" s="250"/>
      <c r="DG29" s="250"/>
      <c r="DH29" s="250"/>
      <c r="DI29" s="250"/>
      <c r="DJ29" s="250"/>
      <c r="DK29" s="250"/>
      <c r="DL29" s="250"/>
      <c r="DM29" s="250"/>
      <c r="DN29" s="250"/>
      <c r="DO29" s="250"/>
      <c r="DP29" s="250"/>
    </row>
  </sheetData>
  <mergeCells count="3">
    <mergeCell ref="C6:D6"/>
    <mergeCell ref="E6:F6"/>
    <mergeCell ref="G6:H6"/>
  </mergeCells>
  <hyperlinks>
    <hyperlink ref="A1" location="Index!B5" display="&lt;- back" xr:uid="{88C58B1A-96ED-4CD8-9DD5-5366B214F1FC}"/>
  </hyperlinks>
  <pageMargins left="0.7" right="0.7" top="0.75" bottom="0.75" header="0.3" footer="0.3"/>
  <pageSetup paperSize="9" scale="10" orientation="landscape" r:id="rId1"/>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E8CE3-93F5-46A1-B75C-7788AA5DA991}">
  <dimension ref="A1:DT24"/>
  <sheetViews>
    <sheetView zoomScale="80" zoomScaleNormal="80" zoomScaleSheetLayoutView="90" workbookViewId="0">
      <selection activeCell="A3" sqref="A3"/>
    </sheetView>
  </sheetViews>
  <sheetFormatPr defaultColWidth="22.6640625" defaultRowHeight="13.2"/>
  <cols>
    <col min="1" max="1" width="5.44140625" style="420" customWidth="1"/>
    <col min="2" max="2" width="45.21875" style="420" customWidth="1"/>
    <col min="3" max="17" width="10.88671875" style="420" customWidth="1"/>
    <col min="18" max="18" width="17.77734375" style="420" customWidth="1"/>
    <col min="19" max="19" width="17.77734375" style="439" customWidth="1"/>
    <col min="20" max="124" width="22.6640625" style="420"/>
    <col min="125" max="16384" width="22.6640625" style="250"/>
  </cols>
  <sheetData>
    <row r="1" spans="1:124">
      <c r="A1" s="713" t="s">
        <v>1485</v>
      </c>
    </row>
    <row r="3" spans="1:124" ht="24" customHeight="1">
      <c r="A3" s="482" t="s">
        <v>1438</v>
      </c>
    </row>
    <row r="4" spans="1:124">
      <c r="DF4" s="250"/>
      <c r="DG4" s="250"/>
      <c r="DH4" s="250"/>
      <c r="DI4" s="250"/>
      <c r="DJ4" s="250"/>
      <c r="DK4" s="250"/>
      <c r="DL4" s="250"/>
      <c r="DM4" s="250"/>
      <c r="DN4" s="250"/>
      <c r="DO4" s="250"/>
      <c r="DP4" s="250"/>
      <c r="DQ4" s="250"/>
      <c r="DR4" s="250"/>
      <c r="DS4" s="250"/>
      <c r="DT4" s="250"/>
    </row>
    <row r="5" spans="1:124">
      <c r="S5" s="121" t="s">
        <v>959</v>
      </c>
      <c r="DF5" s="250"/>
      <c r="DG5" s="250"/>
      <c r="DH5" s="250"/>
      <c r="DI5" s="250"/>
      <c r="DJ5" s="250"/>
      <c r="DK5" s="250"/>
      <c r="DL5" s="250"/>
      <c r="DM5" s="250"/>
      <c r="DN5" s="250"/>
      <c r="DO5" s="250"/>
      <c r="DP5" s="250"/>
      <c r="DQ5" s="250"/>
      <c r="DR5" s="250"/>
      <c r="DS5" s="250"/>
      <c r="DT5" s="250"/>
    </row>
    <row r="6" spans="1:124" s="424" customFormat="1" ht="14.4" customHeight="1">
      <c r="A6" s="387"/>
      <c r="B6" s="440"/>
      <c r="C6" s="813" t="s">
        <v>1139</v>
      </c>
      <c r="D6" s="813"/>
      <c r="E6" s="813"/>
      <c r="F6" s="813"/>
      <c r="G6" s="813"/>
      <c r="H6" s="813"/>
      <c r="I6" s="813"/>
      <c r="J6" s="813"/>
      <c r="K6" s="813"/>
      <c r="L6" s="813"/>
      <c r="M6" s="813"/>
      <c r="N6" s="813"/>
      <c r="O6" s="813"/>
      <c r="P6" s="813"/>
      <c r="Q6" s="814"/>
      <c r="R6" s="815" t="s">
        <v>39</v>
      </c>
      <c r="S6" s="815" t="s">
        <v>699</v>
      </c>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row>
    <row r="7" spans="1:124" s="424" customFormat="1" ht="14.4" customHeight="1">
      <c r="A7" s="441"/>
      <c r="B7" s="442"/>
      <c r="C7" s="443">
        <v>0</v>
      </c>
      <c r="D7" s="444">
        <v>0.02</v>
      </c>
      <c r="E7" s="443">
        <v>0.04</v>
      </c>
      <c r="F7" s="444">
        <v>0.1</v>
      </c>
      <c r="G7" s="444">
        <v>0.2</v>
      </c>
      <c r="H7" s="444">
        <v>0.35</v>
      </c>
      <c r="I7" s="444">
        <v>0.5</v>
      </c>
      <c r="J7" s="444">
        <v>0.7</v>
      </c>
      <c r="K7" s="444">
        <v>0.75</v>
      </c>
      <c r="L7" s="445">
        <v>1</v>
      </c>
      <c r="M7" s="445">
        <v>1.5</v>
      </c>
      <c r="N7" s="445">
        <v>2.5</v>
      </c>
      <c r="O7" s="445">
        <v>3.7</v>
      </c>
      <c r="P7" s="445">
        <v>12.5</v>
      </c>
      <c r="Q7" s="445" t="s">
        <v>64</v>
      </c>
      <c r="R7" s="816"/>
      <c r="S7" s="816"/>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row>
    <row r="8" spans="1:124" s="432" customFormat="1">
      <c r="A8" s="431">
        <v>1</v>
      </c>
      <c r="B8" s="431" t="s">
        <v>693</v>
      </c>
      <c r="C8" s="435">
        <v>57550.771783080003</v>
      </c>
      <c r="D8" s="435">
        <v>0</v>
      </c>
      <c r="E8" s="435">
        <v>0</v>
      </c>
      <c r="F8" s="435">
        <v>2235.06441774</v>
      </c>
      <c r="G8" s="435">
        <v>0</v>
      </c>
      <c r="H8" s="435">
        <v>0</v>
      </c>
      <c r="I8" s="435">
        <v>8.9215500000000003E-2</v>
      </c>
      <c r="J8" s="435">
        <v>0</v>
      </c>
      <c r="K8" s="435">
        <v>0</v>
      </c>
      <c r="L8" s="435">
        <v>589.15416758000003</v>
      </c>
      <c r="M8" s="435">
        <v>0</v>
      </c>
      <c r="N8" s="435">
        <v>92.405893379999995</v>
      </c>
      <c r="O8" s="435">
        <v>0</v>
      </c>
      <c r="P8" s="435">
        <v>0</v>
      </c>
      <c r="Q8" s="435">
        <v>0</v>
      </c>
      <c r="R8" s="435">
        <v>60467.485477279995</v>
      </c>
      <c r="S8" s="446">
        <v>179.73892412657</v>
      </c>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30"/>
      <c r="AY8" s="430"/>
      <c r="AZ8" s="430"/>
      <c r="BA8" s="430"/>
      <c r="BB8" s="430"/>
      <c r="BC8" s="430"/>
      <c r="BD8" s="430"/>
      <c r="BE8" s="430"/>
      <c r="BF8" s="430"/>
      <c r="BG8" s="430"/>
      <c r="BH8" s="430"/>
      <c r="BI8" s="430"/>
      <c r="BJ8" s="430"/>
      <c r="BK8" s="430"/>
      <c r="BL8" s="430"/>
      <c r="BM8" s="430"/>
      <c r="BN8" s="430"/>
      <c r="BO8" s="430"/>
      <c r="BP8" s="430"/>
      <c r="BQ8" s="430"/>
      <c r="BR8" s="430"/>
      <c r="BS8" s="430"/>
      <c r="BT8" s="430"/>
      <c r="BU8" s="430"/>
      <c r="BV8" s="430"/>
      <c r="BW8" s="430"/>
      <c r="BX8" s="430"/>
      <c r="BY8" s="430"/>
      <c r="BZ8" s="430"/>
      <c r="CA8" s="430"/>
      <c r="CB8" s="430"/>
      <c r="CC8" s="430"/>
      <c r="CD8" s="430"/>
      <c r="CE8" s="430"/>
      <c r="CF8" s="430"/>
      <c r="CG8" s="430"/>
      <c r="CH8" s="430"/>
      <c r="CI8" s="430"/>
      <c r="CJ8" s="430"/>
      <c r="CK8" s="430"/>
      <c r="CL8" s="430"/>
      <c r="CM8" s="430"/>
      <c r="CN8" s="430"/>
      <c r="CO8" s="430"/>
      <c r="CP8" s="430"/>
      <c r="CQ8" s="430"/>
      <c r="CR8" s="430"/>
      <c r="CS8" s="430"/>
      <c r="CT8" s="430"/>
      <c r="CU8" s="430"/>
      <c r="CV8" s="430"/>
      <c r="CW8" s="430"/>
      <c r="CX8" s="430"/>
      <c r="CY8" s="430"/>
      <c r="CZ8" s="430"/>
      <c r="DA8" s="430"/>
      <c r="DB8" s="430"/>
      <c r="DC8" s="430"/>
      <c r="DD8" s="430"/>
      <c r="DE8" s="430"/>
    </row>
    <row r="9" spans="1:124" s="432" customFormat="1">
      <c r="A9" s="431">
        <v>2</v>
      </c>
      <c r="B9" s="433" t="s">
        <v>694</v>
      </c>
      <c r="C9" s="435">
        <v>4882.2928943000006</v>
      </c>
      <c r="D9" s="435">
        <v>0</v>
      </c>
      <c r="E9" s="435">
        <v>0</v>
      </c>
      <c r="F9" s="435">
        <v>0</v>
      </c>
      <c r="G9" s="435">
        <v>1852.77598779</v>
      </c>
      <c r="H9" s="435">
        <v>0</v>
      </c>
      <c r="I9" s="435">
        <v>0</v>
      </c>
      <c r="J9" s="435">
        <v>0</v>
      </c>
      <c r="K9" s="435">
        <v>0</v>
      </c>
      <c r="L9" s="435">
        <v>52.663193939999999</v>
      </c>
      <c r="M9" s="435">
        <v>0</v>
      </c>
      <c r="N9" s="435">
        <v>1.2141308400000002</v>
      </c>
      <c r="O9" s="435">
        <v>0</v>
      </c>
      <c r="P9" s="435">
        <v>0</v>
      </c>
      <c r="Q9" s="435">
        <v>0</v>
      </c>
      <c r="R9" s="435">
        <v>6788.9462068699995</v>
      </c>
      <c r="S9" s="446">
        <v>2.6918903596551416</v>
      </c>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0"/>
      <c r="AT9" s="430"/>
      <c r="AU9" s="430"/>
      <c r="AV9" s="430"/>
      <c r="AW9" s="430"/>
      <c r="AX9" s="430"/>
      <c r="AY9" s="430"/>
      <c r="AZ9" s="430"/>
      <c r="BA9" s="430"/>
      <c r="BB9" s="430"/>
      <c r="BC9" s="430"/>
      <c r="BD9" s="430"/>
      <c r="BE9" s="430"/>
      <c r="BF9" s="430"/>
      <c r="BG9" s="430"/>
      <c r="BH9" s="430"/>
      <c r="BI9" s="430"/>
      <c r="BJ9" s="430"/>
      <c r="BK9" s="430"/>
      <c r="BL9" s="430"/>
      <c r="BM9" s="430"/>
      <c r="BN9" s="430"/>
      <c r="BO9" s="430"/>
      <c r="BP9" s="430"/>
      <c r="BQ9" s="430"/>
      <c r="BR9" s="430"/>
      <c r="BS9" s="430"/>
      <c r="BT9" s="430"/>
      <c r="BU9" s="430"/>
      <c r="BV9" s="430"/>
      <c r="BW9" s="430"/>
      <c r="BX9" s="430"/>
      <c r="BY9" s="430"/>
      <c r="BZ9" s="430"/>
      <c r="CA9" s="430"/>
      <c r="CB9" s="430"/>
      <c r="CC9" s="430"/>
      <c r="CD9" s="430"/>
      <c r="CE9" s="430"/>
      <c r="CF9" s="430"/>
      <c r="CG9" s="430"/>
      <c r="CH9" s="430"/>
      <c r="CI9" s="430"/>
      <c r="CJ9" s="430"/>
      <c r="CK9" s="430"/>
      <c r="CL9" s="430"/>
      <c r="CM9" s="430"/>
      <c r="CN9" s="430"/>
      <c r="CO9" s="430"/>
      <c r="CP9" s="430"/>
      <c r="CQ9" s="430"/>
      <c r="CR9" s="430"/>
      <c r="CS9" s="430"/>
      <c r="CT9" s="430"/>
      <c r="CU9" s="430"/>
      <c r="CV9" s="430"/>
      <c r="CW9" s="430"/>
      <c r="CX9" s="430"/>
      <c r="CY9" s="430"/>
      <c r="CZ9" s="430"/>
      <c r="DA9" s="430"/>
      <c r="DB9" s="430"/>
      <c r="DC9" s="430"/>
      <c r="DD9" s="430"/>
      <c r="DE9" s="430"/>
    </row>
    <row r="10" spans="1:124" s="432" customFormat="1">
      <c r="A10" s="431">
        <v>3</v>
      </c>
      <c r="B10" s="433" t="s">
        <v>68</v>
      </c>
      <c r="C10" s="435">
        <v>628.492932</v>
      </c>
      <c r="D10" s="435">
        <v>0</v>
      </c>
      <c r="E10" s="435">
        <v>0</v>
      </c>
      <c r="F10" s="435">
        <v>0</v>
      </c>
      <c r="G10" s="435">
        <v>758.88666122000006</v>
      </c>
      <c r="H10" s="435">
        <v>0</v>
      </c>
      <c r="I10" s="435">
        <v>7.3143992999999998</v>
      </c>
      <c r="J10" s="435">
        <v>0</v>
      </c>
      <c r="K10" s="435">
        <v>0</v>
      </c>
      <c r="L10" s="435">
        <v>60.996313799999996</v>
      </c>
      <c r="M10" s="435">
        <v>0</v>
      </c>
      <c r="N10" s="435">
        <v>0</v>
      </c>
      <c r="O10" s="435">
        <v>0</v>
      </c>
      <c r="P10" s="435">
        <v>0</v>
      </c>
      <c r="Q10" s="435">
        <v>0</v>
      </c>
      <c r="R10" s="435">
        <v>1455.69030632</v>
      </c>
      <c r="S10" s="446">
        <v>67.650190903476201</v>
      </c>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0"/>
      <c r="AY10" s="430"/>
      <c r="AZ10" s="430"/>
      <c r="BA10" s="430"/>
      <c r="BB10" s="430"/>
      <c r="BC10" s="430"/>
      <c r="BD10" s="430"/>
      <c r="BE10" s="430"/>
      <c r="BF10" s="430"/>
      <c r="BG10" s="430"/>
      <c r="BH10" s="430"/>
      <c r="BI10" s="430"/>
      <c r="BJ10" s="430"/>
      <c r="BK10" s="430"/>
      <c r="BL10" s="430"/>
      <c r="BM10" s="430"/>
      <c r="BN10" s="430"/>
      <c r="BO10" s="430"/>
      <c r="BP10" s="430"/>
      <c r="BQ10" s="430"/>
      <c r="BR10" s="430"/>
      <c r="BS10" s="430"/>
      <c r="BT10" s="430"/>
      <c r="BU10" s="430"/>
      <c r="BV10" s="430"/>
      <c r="BW10" s="430"/>
      <c r="BX10" s="430"/>
      <c r="BY10" s="430"/>
      <c r="BZ10" s="430"/>
      <c r="CA10" s="430"/>
      <c r="CB10" s="430"/>
      <c r="CC10" s="430"/>
      <c r="CD10" s="430"/>
      <c r="CE10" s="430"/>
      <c r="CF10" s="430"/>
      <c r="CG10" s="430"/>
      <c r="CH10" s="430"/>
      <c r="CI10" s="430"/>
      <c r="CJ10" s="430"/>
      <c r="CK10" s="430"/>
      <c r="CL10" s="430"/>
      <c r="CM10" s="430"/>
      <c r="CN10" s="430"/>
      <c r="CO10" s="430"/>
      <c r="CP10" s="430"/>
      <c r="CQ10" s="430"/>
      <c r="CR10" s="430"/>
      <c r="CS10" s="430"/>
      <c r="CT10" s="430"/>
      <c r="CU10" s="430"/>
      <c r="CV10" s="430"/>
      <c r="CW10" s="430"/>
      <c r="CX10" s="430"/>
      <c r="CY10" s="430"/>
      <c r="CZ10" s="430"/>
      <c r="DA10" s="430"/>
      <c r="DB10" s="430"/>
      <c r="DC10" s="430"/>
      <c r="DD10" s="430"/>
      <c r="DE10" s="430"/>
    </row>
    <row r="11" spans="1:124" s="432" customFormat="1">
      <c r="A11" s="431">
        <v>4</v>
      </c>
      <c r="B11" s="433" t="s">
        <v>69</v>
      </c>
      <c r="C11" s="435">
        <v>828.70452380999996</v>
      </c>
      <c r="D11" s="435">
        <v>0</v>
      </c>
      <c r="E11" s="435">
        <v>0</v>
      </c>
      <c r="F11" s="435">
        <v>0</v>
      </c>
      <c r="G11" s="435">
        <v>0</v>
      </c>
      <c r="H11" s="435">
        <v>0</v>
      </c>
      <c r="I11" s="435">
        <v>0</v>
      </c>
      <c r="J11" s="435">
        <v>0</v>
      </c>
      <c r="K11" s="435">
        <v>0</v>
      </c>
      <c r="L11" s="435">
        <v>0</v>
      </c>
      <c r="M11" s="435">
        <v>0</v>
      </c>
      <c r="N11" s="435">
        <v>0</v>
      </c>
      <c r="O11" s="435">
        <v>0</v>
      </c>
      <c r="P11" s="435">
        <v>0</v>
      </c>
      <c r="Q11" s="435">
        <v>0</v>
      </c>
      <c r="R11" s="435">
        <v>828.70452380999996</v>
      </c>
      <c r="S11" s="446">
        <v>828.70452380999996</v>
      </c>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c r="AT11" s="430"/>
      <c r="AU11" s="430"/>
      <c r="AV11" s="430"/>
      <c r="AW11" s="430"/>
      <c r="AX11" s="430"/>
      <c r="AY11" s="430"/>
      <c r="AZ11" s="430"/>
      <c r="BA11" s="430"/>
      <c r="BB11" s="430"/>
      <c r="BC11" s="430"/>
      <c r="BD11" s="430"/>
      <c r="BE11" s="430"/>
      <c r="BF11" s="430"/>
      <c r="BG11" s="430"/>
      <c r="BH11" s="430"/>
      <c r="BI11" s="430"/>
      <c r="BJ11" s="430"/>
      <c r="BK11" s="430"/>
      <c r="BL11" s="430"/>
      <c r="BM11" s="430"/>
      <c r="BN11" s="430"/>
      <c r="BO11" s="430"/>
      <c r="BP11" s="430"/>
      <c r="BQ11" s="430"/>
      <c r="BR11" s="430"/>
      <c r="BS11" s="430"/>
      <c r="BT11" s="430"/>
      <c r="BU11" s="430"/>
      <c r="BV11" s="430"/>
      <c r="BW11" s="430"/>
      <c r="BX11" s="430"/>
      <c r="BY11" s="430"/>
      <c r="BZ11" s="430"/>
      <c r="CA11" s="430"/>
      <c r="CB11" s="430"/>
      <c r="CC11" s="430"/>
      <c r="CD11" s="430"/>
      <c r="CE11" s="430"/>
      <c r="CF11" s="430"/>
      <c r="CG11" s="430"/>
      <c r="CH11" s="430"/>
      <c r="CI11" s="430"/>
      <c r="CJ11" s="430"/>
      <c r="CK11" s="430"/>
      <c r="CL11" s="430"/>
      <c r="CM11" s="430"/>
      <c r="CN11" s="430"/>
      <c r="CO11" s="430"/>
      <c r="CP11" s="430"/>
      <c r="CQ11" s="430"/>
      <c r="CR11" s="430"/>
      <c r="CS11" s="430"/>
      <c r="CT11" s="430"/>
      <c r="CU11" s="430"/>
      <c r="CV11" s="430"/>
      <c r="CW11" s="430"/>
      <c r="CX11" s="430"/>
      <c r="CY11" s="430"/>
      <c r="CZ11" s="430"/>
      <c r="DA11" s="430"/>
      <c r="DB11" s="430"/>
      <c r="DC11" s="430"/>
      <c r="DD11" s="430"/>
      <c r="DE11" s="430"/>
    </row>
    <row r="12" spans="1:124" s="432" customFormat="1">
      <c r="A12" s="431">
        <v>5</v>
      </c>
      <c r="B12" s="433" t="s">
        <v>70</v>
      </c>
      <c r="C12" s="435">
        <v>732.28293757000006</v>
      </c>
      <c r="D12" s="435">
        <v>0</v>
      </c>
      <c r="E12" s="435">
        <v>0</v>
      </c>
      <c r="F12" s="435">
        <v>0</v>
      </c>
      <c r="G12" s="435">
        <v>0</v>
      </c>
      <c r="H12" s="435">
        <v>0</v>
      </c>
      <c r="I12" s="435">
        <v>0</v>
      </c>
      <c r="J12" s="435">
        <v>0</v>
      </c>
      <c r="K12" s="435">
        <v>0</v>
      </c>
      <c r="L12" s="435">
        <v>0</v>
      </c>
      <c r="M12" s="435">
        <v>0</v>
      </c>
      <c r="N12" s="435">
        <v>0</v>
      </c>
      <c r="O12" s="435">
        <v>0</v>
      </c>
      <c r="P12" s="435">
        <v>0</v>
      </c>
      <c r="Q12" s="435">
        <v>0</v>
      </c>
      <c r="R12" s="435">
        <v>732.28293757000006</v>
      </c>
      <c r="S12" s="446">
        <v>732.28293757000006</v>
      </c>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0"/>
      <c r="AQ12" s="430"/>
      <c r="AR12" s="430"/>
      <c r="AS12" s="430"/>
      <c r="AT12" s="430"/>
      <c r="AU12" s="430"/>
      <c r="AV12" s="430"/>
      <c r="AW12" s="430"/>
      <c r="AX12" s="430"/>
      <c r="AY12" s="430"/>
      <c r="AZ12" s="430"/>
      <c r="BA12" s="430"/>
      <c r="BB12" s="430"/>
      <c r="BC12" s="430"/>
      <c r="BD12" s="430"/>
      <c r="BE12" s="430"/>
      <c r="BF12" s="430"/>
      <c r="BG12" s="430"/>
      <c r="BH12" s="430"/>
      <c r="BI12" s="430"/>
      <c r="BJ12" s="430"/>
      <c r="BK12" s="430"/>
      <c r="BL12" s="430"/>
      <c r="BM12" s="430"/>
      <c r="BN12" s="430"/>
      <c r="BO12" s="430"/>
      <c r="BP12" s="430"/>
      <c r="BQ12" s="430"/>
      <c r="BR12" s="430"/>
      <c r="BS12" s="430"/>
      <c r="BT12" s="430"/>
      <c r="BU12" s="430"/>
      <c r="BV12" s="430"/>
      <c r="BW12" s="430"/>
      <c r="BX12" s="430"/>
      <c r="BY12" s="430"/>
      <c r="BZ12" s="430"/>
      <c r="CA12" s="430"/>
      <c r="CB12" s="430"/>
      <c r="CC12" s="430"/>
      <c r="CD12" s="430"/>
      <c r="CE12" s="430"/>
      <c r="CF12" s="430"/>
      <c r="CG12" s="430"/>
      <c r="CH12" s="430"/>
      <c r="CI12" s="430"/>
      <c r="CJ12" s="430"/>
      <c r="CK12" s="430"/>
      <c r="CL12" s="430"/>
      <c r="CM12" s="430"/>
      <c r="CN12" s="430"/>
      <c r="CO12" s="430"/>
      <c r="CP12" s="430"/>
      <c r="CQ12" s="430"/>
      <c r="CR12" s="430"/>
      <c r="CS12" s="430"/>
      <c r="CT12" s="430"/>
      <c r="CU12" s="430"/>
      <c r="CV12" s="430"/>
      <c r="CW12" s="430"/>
      <c r="CX12" s="430"/>
      <c r="CY12" s="430"/>
      <c r="CZ12" s="430"/>
      <c r="DA12" s="430"/>
      <c r="DB12" s="430"/>
      <c r="DC12" s="430"/>
      <c r="DD12" s="430"/>
      <c r="DE12" s="430"/>
    </row>
    <row r="13" spans="1:124" s="432" customFormat="1">
      <c r="A13" s="431">
        <v>6</v>
      </c>
      <c r="B13" s="433" t="s">
        <v>71</v>
      </c>
      <c r="C13" s="435">
        <v>172.31836302000002</v>
      </c>
      <c r="D13" s="435">
        <v>7.1741179299999995</v>
      </c>
      <c r="E13" s="435">
        <v>0</v>
      </c>
      <c r="F13" s="435">
        <v>0</v>
      </c>
      <c r="G13" s="435">
        <v>202.03200991</v>
      </c>
      <c r="H13" s="435">
        <v>0</v>
      </c>
      <c r="I13" s="435">
        <v>113.20638534</v>
      </c>
      <c r="J13" s="435">
        <v>0</v>
      </c>
      <c r="K13" s="435">
        <v>0</v>
      </c>
      <c r="L13" s="435">
        <v>117.33441431</v>
      </c>
      <c r="M13" s="435">
        <v>0</v>
      </c>
      <c r="N13" s="435">
        <v>2.4836245499999996</v>
      </c>
      <c r="O13" s="435">
        <v>0</v>
      </c>
      <c r="P13" s="435">
        <v>0</v>
      </c>
      <c r="Q13" s="435">
        <v>0</v>
      </c>
      <c r="R13" s="435">
        <v>614.5489150599999</v>
      </c>
      <c r="S13" s="446">
        <v>418.17355274272637</v>
      </c>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30"/>
      <c r="AT13" s="430"/>
      <c r="AU13" s="430"/>
      <c r="AV13" s="430"/>
      <c r="AW13" s="430"/>
      <c r="AX13" s="430"/>
      <c r="AY13" s="430"/>
      <c r="AZ13" s="430"/>
      <c r="BA13" s="430"/>
      <c r="BB13" s="430"/>
      <c r="BC13" s="430"/>
      <c r="BD13" s="430"/>
      <c r="BE13" s="430"/>
      <c r="BF13" s="430"/>
      <c r="BG13" s="430"/>
      <c r="BH13" s="430"/>
      <c r="BI13" s="430"/>
      <c r="BJ13" s="430"/>
      <c r="BK13" s="430"/>
      <c r="BL13" s="430"/>
      <c r="BM13" s="430"/>
      <c r="BN13" s="430"/>
      <c r="BO13" s="430"/>
      <c r="BP13" s="430"/>
      <c r="BQ13" s="430"/>
      <c r="BR13" s="430"/>
      <c r="BS13" s="430"/>
      <c r="BT13" s="430"/>
      <c r="BU13" s="430"/>
      <c r="BV13" s="430"/>
      <c r="BW13" s="430"/>
      <c r="BX13" s="430"/>
      <c r="BY13" s="430"/>
      <c r="BZ13" s="430"/>
      <c r="CA13" s="430"/>
      <c r="CB13" s="430"/>
      <c r="CC13" s="430"/>
      <c r="CD13" s="430"/>
      <c r="CE13" s="430"/>
      <c r="CF13" s="430"/>
      <c r="CG13" s="430"/>
      <c r="CH13" s="430"/>
      <c r="CI13" s="430"/>
      <c r="CJ13" s="430"/>
      <c r="CK13" s="430"/>
      <c r="CL13" s="430"/>
      <c r="CM13" s="430"/>
      <c r="CN13" s="430"/>
      <c r="CO13" s="430"/>
      <c r="CP13" s="430"/>
      <c r="CQ13" s="430"/>
      <c r="CR13" s="430"/>
      <c r="CS13" s="430"/>
      <c r="CT13" s="430"/>
      <c r="CU13" s="430"/>
      <c r="CV13" s="430"/>
      <c r="CW13" s="430"/>
      <c r="CX13" s="430"/>
      <c r="CY13" s="430"/>
      <c r="CZ13" s="430"/>
      <c r="DA13" s="430"/>
      <c r="DB13" s="430"/>
      <c r="DC13" s="430"/>
      <c r="DD13" s="430"/>
      <c r="DE13" s="430"/>
    </row>
    <row r="14" spans="1:124" s="432" customFormat="1">
      <c r="A14" s="431">
        <v>7</v>
      </c>
      <c r="B14" s="433" t="s">
        <v>561</v>
      </c>
      <c r="C14" s="435">
        <v>0.25815114</v>
      </c>
      <c r="D14" s="435">
        <v>0</v>
      </c>
      <c r="E14" s="435">
        <v>0</v>
      </c>
      <c r="F14" s="435">
        <v>0</v>
      </c>
      <c r="G14" s="435">
        <v>63.781932130000001</v>
      </c>
      <c r="H14" s="435">
        <v>7.89516E-3</v>
      </c>
      <c r="I14" s="435">
        <v>216.00578256</v>
      </c>
      <c r="J14" s="435">
        <v>0.51055543999999997</v>
      </c>
      <c r="K14" s="435">
        <v>0</v>
      </c>
      <c r="L14" s="435">
        <v>12011.330561180001</v>
      </c>
      <c r="M14" s="435">
        <v>105.95579115999999</v>
      </c>
      <c r="N14" s="435">
        <v>0</v>
      </c>
      <c r="O14" s="435">
        <v>0</v>
      </c>
      <c r="P14" s="435">
        <v>0</v>
      </c>
      <c r="Q14" s="435">
        <v>0</v>
      </c>
      <c r="R14" s="435">
        <v>12397.850668770001</v>
      </c>
      <c r="S14" s="446">
        <v>12397.850668770001</v>
      </c>
      <c r="T14" s="447"/>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430"/>
      <c r="AR14" s="430"/>
      <c r="AS14" s="430"/>
      <c r="AT14" s="430"/>
      <c r="AU14" s="430"/>
      <c r="AV14" s="430"/>
      <c r="AW14" s="430"/>
      <c r="AX14" s="430"/>
      <c r="AY14" s="430"/>
      <c r="AZ14" s="430"/>
      <c r="BA14" s="430"/>
      <c r="BB14" s="430"/>
      <c r="BC14" s="430"/>
      <c r="BD14" s="430"/>
      <c r="BE14" s="430"/>
      <c r="BF14" s="430"/>
      <c r="BG14" s="430"/>
      <c r="BH14" s="430"/>
      <c r="BI14" s="430"/>
      <c r="BJ14" s="430"/>
      <c r="BK14" s="430"/>
      <c r="BL14" s="430"/>
      <c r="BM14" s="430"/>
      <c r="BN14" s="430"/>
      <c r="BO14" s="430"/>
      <c r="BP14" s="430"/>
      <c r="BQ14" s="430"/>
      <c r="BR14" s="430"/>
      <c r="BS14" s="430"/>
      <c r="BT14" s="430"/>
      <c r="BU14" s="430"/>
      <c r="BV14" s="430"/>
      <c r="BW14" s="430"/>
      <c r="BX14" s="430"/>
      <c r="BY14" s="430"/>
      <c r="BZ14" s="430"/>
      <c r="CA14" s="430"/>
      <c r="CB14" s="430"/>
      <c r="CC14" s="430"/>
      <c r="CD14" s="430"/>
      <c r="CE14" s="430"/>
      <c r="CF14" s="430"/>
      <c r="CG14" s="430"/>
      <c r="CH14" s="430"/>
      <c r="CI14" s="430"/>
      <c r="CJ14" s="430"/>
      <c r="CK14" s="430"/>
      <c r="CL14" s="430"/>
      <c r="CM14" s="430"/>
      <c r="CN14" s="430"/>
      <c r="CO14" s="430"/>
      <c r="CP14" s="430"/>
      <c r="CQ14" s="430"/>
      <c r="CR14" s="430"/>
      <c r="CS14" s="430"/>
      <c r="CT14" s="430"/>
      <c r="CU14" s="430"/>
      <c r="CV14" s="430"/>
      <c r="CW14" s="430"/>
      <c r="CX14" s="430"/>
      <c r="CY14" s="430"/>
      <c r="CZ14" s="430"/>
      <c r="DA14" s="430"/>
      <c r="DB14" s="430"/>
      <c r="DC14" s="430"/>
      <c r="DD14" s="430"/>
      <c r="DE14" s="430"/>
    </row>
    <row r="15" spans="1:124" s="432" customFormat="1">
      <c r="A15" s="431">
        <v>8</v>
      </c>
      <c r="B15" s="433" t="s">
        <v>75</v>
      </c>
      <c r="C15" s="435">
        <v>0.58678878000000001</v>
      </c>
      <c r="D15" s="435">
        <v>0</v>
      </c>
      <c r="E15" s="435">
        <v>0</v>
      </c>
      <c r="F15" s="435">
        <v>0</v>
      </c>
      <c r="G15" s="435">
        <v>0</v>
      </c>
      <c r="H15" s="435">
        <v>16.962093589999998</v>
      </c>
      <c r="I15" s="435">
        <v>0</v>
      </c>
      <c r="J15" s="435">
        <v>0</v>
      </c>
      <c r="K15" s="435">
        <v>6496.1331861600002</v>
      </c>
      <c r="L15" s="435">
        <v>0</v>
      </c>
      <c r="M15" s="435">
        <v>0</v>
      </c>
      <c r="N15" s="435">
        <v>0</v>
      </c>
      <c r="O15" s="435">
        <v>0</v>
      </c>
      <c r="P15" s="435">
        <v>0</v>
      </c>
      <c r="Q15" s="435">
        <v>0</v>
      </c>
      <c r="R15" s="435">
        <v>6513.6820685299999</v>
      </c>
      <c r="S15" s="446">
        <v>6513.6820685299999</v>
      </c>
      <c r="T15" s="430"/>
      <c r="U15" s="430"/>
      <c r="V15" s="430"/>
      <c r="W15" s="430"/>
      <c r="X15" s="430"/>
      <c r="Y15" s="430"/>
      <c r="Z15" s="430"/>
      <c r="AA15" s="430"/>
      <c r="AB15" s="430"/>
      <c r="AC15" s="430"/>
      <c r="AD15" s="430"/>
      <c r="AE15" s="430"/>
      <c r="AF15" s="430"/>
      <c r="AG15" s="430"/>
      <c r="AH15" s="430"/>
      <c r="AI15" s="430"/>
      <c r="AJ15" s="430"/>
      <c r="AK15" s="430"/>
      <c r="AL15" s="430"/>
      <c r="AM15" s="430"/>
      <c r="AN15" s="430"/>
      <c r="AO15" s="430"/>
      <c r="AP15" s="430"/>
      <c r="AQ15" s="430"/>
      <c r="AR15" s="430"/>
      <c r="AS15" s="430"/>
      <c r="AT15" s="430"/>
      <c r="AU15" s="430"/>
      <c r="AV15" s="430"/>
      <c r="AW15" s="430"/>
      <c r="AX15" s="430"/>
      <c r="AY15" s="430"/>
      <c r="AZ15" s="430"/>
      <c r="BA15" s="430"/>
      <c r="BB15" s="430"/>
      <c r="BC15" s="430"/>
      <c r="BD15" s="430"/>
      <c r="BE15" s="430"/>
      <c r="BF15" s="430"/>
      <c r="BG15" s="430"/>
      <c r="BH15" s="430"/>
      <c r="BI15" s="430"/>
      <c r="BJ15" s="430"/>
      <c r="BK15" s="430"/>
      <c r="BL15" s="430"/>
      <c r="BM15" s="430"/>
      <c r="BN15" s="430"/>
      <c r="BO15" s="430"/>
      <c r="BP15" s="430"/>
      <c r="BQ15" s="430"/>
      <c r="BR15" s="430"/>
      <c r="BS15" s="430"/>
      <c r="BT15" s="430"/>
      <c r="BU15" s="430"/>
      <c r="BV15" s="430"/>
      <c r="BW15" s="430"/>
      <c r="BX15" s="430"/>
      <c r="BY15" s="430"/>
      <c r="BZ15" s="430"/>
      <c r="CA15" s="430"/>
      <c r="CB15" s="430"/>
      <c r="CC15" s="430"/>
      <c r="CD15" s="430"/>
      <c r="CE15" s="430"/>
      <c r="CF15" s="430"/>
      <c r="CG15" s="430"/>
      <c r="CH15" s="430"/>
      <c r="CI15" s="430"/>
      <c r="CJ15" s="430"/>
      <c r="CK15" s="430"/>
      <c r="CL15" s="430"/>
      <c r="CM15" s="430"/>
      <c r="CN15" s="430"/>
      <c r="CO15" s="430"/>
      <c r="CP15" s="430"/>
      <c r="CQ15" s="430"/>
      <c r="CR15" s="430"/>
      <c r="CS15" s="430"/>
      <c r="CT15" s="430"/>
      <c r="CU15" s="430"/>
      <c r="CV15" s="430"/>
      <c r="CW15" s="430"/>
      <c r="CX15" s="430"/>
      <c r="CY15" s="430"/>
      <c r="CZ15" s="430"/>
      <c r="DA15" s="430"/>
      <c r="DB15" s="430"/>
      <c r="DC15" s="430"/>
      <c r="DD15" s="430"/>
      <c r="DE15" s="430"/>
    </row>
    <row r="16" spans="1:124" s="432" customFormat="1">
      <c r="A16" s="431">
        <v>9</v>
      </c>
      <c r="B16" s="433" t="s">
        <v>695</v>
      </c>
      <c r="C16" s="435">
        <v>0</v>
      </c>
      <c r="D16" s="435">
        <v>0</v>
      </c>
      <c r="E16" s="435">
        <v>0</v>
      </c>
      <c r="F16" s="435">
        <v>0</v>
      </c>
      <c r="G16" s="435">
        <v>0</v>
      </c>
      <c r="H16" s="435">
        <v>4978.9803832700009</v>
      </c>
      <c r="I16" s="435">
        <v>667.34637074</v>
      </c>
      <c r="J16" s="435">
        <v>0</v>
      </c>
      <c r="K16" s="435">
        <v>0</v>
      </c>
      <c r="L16" s="435">
        <v>7.7154274200000001</v>
      </c>
      <c r="M16" s="435">
        <v>0</v>
      </c>
      <c r="N16" s="435">
        <v>0</v>
      </c>
      <c r="O16" s="435">
        <v>0</v>
      </c>
      <c r="P16" s="435">
        <v>0</v>
      </c>
      <c r="Q16" s="435">
        <v>0</v>
      </c>
      <c r="R16" s="435">
        <v>5654.0421814300007</v>
      </c>
      <c r="S16" s="446">
        <v>5654.0421814300007</v>
      </c>
      <c r="T16" s="430"/>
      <c r="U16" s="430"/>
      <c r="V16" s="430"/>
      <c r="W16" s="430"/>
      <c r="X16" s="430"/>
      <c r="Y16" s="430"/>
      <c r="Z16" s="430"/>
      <c r="AA16" s="430"/>
      <c r="AB16" s="430"/>
      <c r="AC16" s="430"/>
      <c r="AD16" s="430"/>
      <c r="AE16" s="430"/>
      <c r="AF16" s="430"/>
      <c r="AG16" s="430"/>
      <c r="AH16" s="430"/>
      <c r="AI16" s="430"/>
      <c r="AJ16" s="430"/>
      <c r="AK16" s="430"/>
      <c r="AL16" s="430"/>
      <c r="AM16" s="430"/>
      <c r="AN16" s="430"/>
      <c r="AO16" s="430"/>
      <c r="AP16" s="430"/>
      <c r="AQ16" s="430"/>
      <c r="AR16" s="430"/>
      <c r="AS16" s="430"/>
      <c r="AT16" s="430"/>
      <c r="AU16" s="430"/>
      <c r="AV16" s="430"/>
      <c r="AW16" s="430"/>
      <c r="AX16" s="430"/>
      <c r="AY16" s="430"/>
      <c r="AZ16" s="430"/>
      <c r="BA16" s="430"/>
      <c r="BB16" s="430"/>
      <c r="BC16" s="430"/>
      <c r="BD16" s="430"/>
      <c r="BE16" s="430"/>
      <c r="BF16" s="430"/>
      <c r="BG16" s="430"/>
      <c r="BH16" s="430"/>
      <c r="BI16" s="430"/>
      <c r="BJ16" s="430"/>
      <c r="BK16" s="430"/>
      <c r="BL16" s="430"/>
      <c r="BM16" s="430"/>
      <c r="BN16" s="430"/>
      <c r="BO16" s="430"/>
      <c r="BP16" s="430"/>
      <c r="BQ16" s="430"/>
      <c r="BR16" s="430"/>
      <c r="BS16" s="430"/>
      <c r="BT16" s="430"/>
      <c r="BU16" s="430"/>
      <c r="BV16" s="430"/>
      <c r="BW16" s="430"/>
      <c r="BX16" s="430"/>
      <c r="BY16" s="430"/>
      <c r="BZ16" s="430"/>
      <c r="CA16" s="430"/>
      <c r="CB16" s="430"/>
      <c r="CC16" s="430"/>
      <c r="CD16" s="430"/>
      <c r="CE16" s="430"/>
      <c r="CF16" s="430"/>
      <c r="CG16" s="430"/>
      <c r="CH16" s="430"/>
      <c r="CI16" s="430"/>
      <c r="CJ16" s="430"/>
      <c r="CK16" s="430"/>
      <c r="CL16" s="430"/>
      <c r="CM16" s="430"/>
      <c r="CN16" s="430"/>
      <c r="CO16" s="430"/>
      <c r="CP16" s="430"/>
      <c r="CQ16" s="430"/>
      <c r="CR16" s="430"/>
      <c r="CS16" s="430"/>
      <c r="CT16" s="430"/>
      <c r="CU16" s="430"/>
      <c r="CV16" s="430"/>
      <c r="CW16" s="430"/>
      <c r="CX16" s="430"/>
      <c r="CY16" s="430"/>
      <c r="CZ16" s="430"/>
      <c r="DA16" s="430"/>
      <c r="DB16" s="430"/>
      <c r="DC16" s="430"/>
      <c r="DD16" s="430"/>
      <c r="DE16" s="430"/>
    </row>
    <row r="17" spans="1:109" s="432" customFormat="1">
      <c r="A17" s="431">
        <v>10</v>
      </c>
      <c r="B17" s="433" t="s">
        <v>563</v>
      </c>
      <c r="C17" s="435">
        <v>0</v>
      </c>
      <c r="D17" s="435">
        <v>0</v>
      </c>
      <c r="E17" s="435">
        <v>0</v>
      </c>
      <c r="F17" s="435">
        <v>0</v>
      </c>
      <c r="G17" s="435">
        <v>0</v>
      </c>
      <c r="H17" s="435">
        <v>0</v>
      </c>
      <c r="I17" s="435">
        <v>0</v>
      </c>
      <c r="J17" s="435">
        <v>0</v>
      </c>
      <c r="K17" s="435">
        <v>0</v>
      </c>
      <c r="L17" s="435">
        <v>136.03985996</v>
      </c>
      <c r="M17" s="435">
        <v>57.208015439999997</v>
      </c>
      <c r="N17" s="435">
        <v>0</v>
      </c>
      <c r="O17" s="435">
        <v>0</v>
      </c>
      <c r="P17" s="435">
        <v>0</v>
      </c>
      <c r="Q17" s="435">
        <v>0</v>
      </c>
      <c r="R17" s="435">
        <v>193.2478754</v>
      </c>
      <c r="S17" s="446">
        <v>193.2478754</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0"/>
      <c r="AX17" s="430"/>
      <c r="AY17" s="430"/>
      <c r="AZ17" s="430"/>
      <c r="BA17" s="430"/>
      <c r="BB17" s="430"/>
      <c r="BC17" s="430"/>
      <c r="BD17" s="430"/>
      <c r="BE17" s="430"/>
      <c r="BF17" s="430"/>
      <c r="BG17" s="430"/>
      <c r="BH17" s="430"/>
      <c r="BI17" s="430"/>
      <c r="BJ17" s="430"/>
      <c r="BK17" s="430"/>
      <c r="BL17" s="430"/>
      <c r="BM17" s="430"/>
      <c r="BN17" s="430"/>
      <c r="BO17" s="430"/>
      <c r="BP17" s="430"/>
      <c r="BQ17" s="430"/>
      <c r="BR17" s="430"/>
      <c r="BS17" s="430"/>
      <c r="BT17" s="430"/>
      <c r="BU17" s="430"/>
      <c r="BV17" s="430"/>
      <c r="BW17" s="430"/>
      <c r="BX17" s="430"/>
      <c r="BY17" s="430"/>
      <c r="BZ17" s="430"/>
      <c r="CA17" s="430"/>
      <c r="CB17" s="430"/>
      <c r="CC17" s="430"/>
      <c r="CD17" s="430"/>
      <c r="CE17" s="430"/>
      <c r="CF17" s="430"/>
      <c r="CG17" s="430"/>
      <c r="CH17" s="430"/>
      <c r="CI17" s="430"/>
      <c r="CJ17" s="430"/>
      <c r="CK17" s="430"/>
      <c r="CL17" s="430"/>
      <c r="CM17" s="430"/>
      <c r="CN17" s="430"/>
      <c r="CO17" s="430"/>
      <c r="CP17" s="430"/>
      <c r="CQ17" s="430"/>
      <c r="CR17" s="430"/>
      <c r="CS17" s="430"/>
      <c r="CT17" s="430"/>
      <c r="CU17" s="430"/>
      <c r="CV17" s="430"/>
      <c r="CW17" s="430"/>
      <c r="CX17" s="430"/>
      <c r="CY17" s="430"/>
      <c r="CZ17" s="430"/>
      <c r="DA17" s="430"/>
      <c r="DB17" s="430"/>
      <c r="DC17" s="430"/>
      <c r="DD17" s="430"/>
      <c r="DE17" s="430"/>
    </row>
    <row r="18" spans="1:109" s="432" customFormat="1">
      <c r="A18" s="431">
        <v>11</v>
      </c>
      <c r="B18" s="433" t="s">
        <v>696</v>
      </c>
      <c r="C18" s="435">
        <v>0</v>
      </c>
      <c r="D18" s="435">
        <v>0</v>
      </c>
      <c r="E18" s="435">
        <v>0</v>
      </c>
      <c r="F18" s="435">
        <v>0</v>
      </c>
      <c r="G18" s="435">
        <v>0</v>
      </c>
      <c r="H18" s="435">
        <v>0</v>
      </c>
      <c r="I18" s="435">
        <v>0</v>
      </c>
      <c r="J18" s="435">
        <v>0</v>
      </c>
      <c r="K18" s="435">
        <v>0</v>
      </c>
      <c r="L18" s="435">
        <v>0</v>
      </c>
      <c r="M18" s="435">
        <v>46.173434590000006</v>
      </c>
      <c r="N18" s="435">
        <v>0</v>
      </c>
      <c r="O18" s="435">
        <v>0</v>
      </c>
      <c r="P18" s="435">
        <v>0</v>
      </c>
      <c r="Q18" s="435">
        <v>0</v>
      </c>
      <c r="R18" s="435">
        <v>46.173434590000006</v>
      </c>
      <c r="S18" s="446">
        <v>46.173434589999999</v>
      </c>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30"/>
      <c r="AU18" s="430"/>
      <c r="AV18" s="430"/>
      <c r="AW18" s="430"/>
      <c r="AX18" s="430"/>
      <c r="AY18" s="430"/>
      <c r="AZ18" s="430"/>
      <c r="BA18" s="430"/>
      <c r="BB18" s="430"/>
      <c r="BC18" s="430"/>
      <c r="BD18" s="430"/>
      <c r="BE18" s="430"/>
      <c r="BF18" s="430"/>
      <c r="BG18" s="430"/>
      <c r="BH18" s="430"/>
      <c r="BI18" s="430"/>
      <c r="BJ18" s="430"/>
      <c r="BK18" s="430"/>
      <c r="BL18" s="430"/>
      <c r="BM18" s="430"/>
      <c r="BN18" s="430"/>
      <c r="BO18" s="430"/>
      <c r="BP18" s="430"/>
      <c r="BQ18" s="430"/>
      <c r="BR18" s="430"/>
      <c r="BS18" s="430"/>
      <c r="BT18" s="430"/>
      <c r="BU18" s="430"/>
      <c r="BV18" s="430"/>
      <c r="BW18" s="430"/>
      <c r="BX18" s="430"/>
      <c r="BY18" s="430"/>
      <c r="BZ18" s="430"/>
      <c r="CA18" s="430"/>
      <c r="CB18" s="430"/>
      <c r="CC18" s="430"/>
      <c r="CD18" s="430"/>
      <c r="CE18" s="430"/>
      <c r="CF18" s="430"/>
      <c r="CG18" s="430"/>
      <c r="CH18" s="430"/>
      <c r="CI18" s="430"/>
      <c r="CJ18" s="430"/>
      <c r="CK18" s="430"/>
      <c r="CL18" s="430"/>
      <c r="CM18" s="430"/>
      <c r="CN18" s="430"/>
      <c r="CO18" s="430"/>
      <c r="CP18" s="430"/>
      <c r="CQ18" s="430"/>
      <c r="CR18" s="430"/>
      <c r="CS18" s="430"/>
      <c r="CT18" s="430"/>
      <c r="CU18" s="430"/>
      <c r="CV18" s="430"/>
      <c r="CW18" s="430"/>
      <c r="CX18" s="430"/>
      <c r="CY18" s="430"/>
      <c r="CZ18" s="430"/>
      <c r="DA18" s="430"/>
      <c r="DB18" s="430"/>
      <c r="DC18" s="430"/>
      <c r="DD18" s="430"/>
      <c r="DE18" s="430"/>
    </row>
    <row r="19" spans="1:109" s="432" customFormat="1">
      <c r="A19" s="431">
        <v>12</v>
      </c>
      <c r="B19" s="433" t="s">
        <v>551</v>
      </c>
      <c r="C19" s="435">
        <v>0</v>
      </c>
      <c r="D19" s="435">
        <v>0</v>
      </c>
      <c r="E19" s="435">
        <v>0</v>
      </c>
      <c r="F19" s="435">
        <v>0</v>
      </c>
      <c r="G19" s="435">
        <v>5.4375086699999997</v>
      </c>
      <c r="H19" s="435">
        <v>0</v>
      </c>
      <c r="I19" s="435">
        <v>0</v>
      </c>
      <c r="J19" s="435">
        <v>0</v>
      </c>
      <c r="K19" s="435">
        <v>0</v>
      </c>
      <c r="L19" s="435">
        <v>0</v>
      </c>
      <c r="M19" s="435">
        <v>0</v>
      </c>
      <c r="N19" s="435">
        <v>0</v>
      </c>
      <c r="O19" s="435">
        <v>0</v>
      </c>
      <c r="P19" s="435">
        <v>0</v>
      </c>
      <c r="Q19" s="435">
        <v>0</v>
      </c>
      <c r="R19" s="435">
        <v>5.4375086699999997</v>
      </c>
      <c r="S19" s="446">
        <v>0</v>
      </c>
      <c r="T19" s="430"/>
      <c r="U19" s="430"/>
      <c r="V19" s="430"/>
      <c r="W19" s="430"/>
      <c r="X19" s="430"/>
      <c r="Y19" s="430"/>
      <c r="Z19" s="430"/>
      <c r="AA19" s="430"/>
      <c r="AB19" s="430"/>
      <c r="AC19" s="430"/>
      <c r="AD19" s="430"/>
      <c r="AE19" s="430"/>
      <c r="AF19" s="430"/>
      <c r="AG19" s="430"/>
      <c r="AH19" s="430"/>
      <c r="AI19" s="430"/>
      <c r="AJ19" s="430"/>
      <c r="AK19" s="430"/>
      <c r="AL19" s="430"/>
      <c r="AM19" s="430"/>
      <c r="AN19" s="430"/>
      <c r="AO19" s="430"/>
      <c r="AP19" s="430"/>
      <c r="AQ19" s="430"/>
      <c r="AR19" s="430"/>
      <c r="AS19" s="430"/>
      <c r="AT19" s="430"/>
      <c r="AU19" s="430"/>
      <c r="AV19" s="430"/>
      <c r="AW19" s="430"/>
      <c r="AX19" s="430"/>
      <c r="AY19" s="430"/>
      <c r="AZ19" s="430"/>
      <c r="BA19" s="430"/>
      <c r="BB19" s="430"/>
      <c r="BC19" s="430"/>
      <c r="BD19" s="430"/>
      <c r="BE19" s="430"/>
      <c r="BF19" s="430"/>
      <c r="BG19" s="430"/>
      <c r="BH19" s="430"/>
      <c r="BI19" s="430"/>
      <c r="BJ19" s="430"/>
      <c r="BK19" s="430"/>
      <c r="BL19" s="430"/>
      <c r="BM19" s="430"/>
      <c r="BN19" s="430"/>
      <c r="BO19" s="430"/>
      <c r="BP19" s="430"/>
      <c r="BQ19" s="430"/>
      <c r="BR19" s="430"/>
      <c r="BS19" s="430"/>
      <c r="BT19" s="430"/>
      <c r="BU19" s="430"/>
      <c r="BV19" s="430"/>
      <c r="BW19" s="430"/>
      <c r="BX19" s="430"/>
      <c r="BY19" s="430"/>
      <c r="BZ19" s="430"/>
      <c r="CA19" s="430"/>
      <c r="CB19" s="430"/>
      <c r="CC19" s="430"/>
      <c r="CD19" s="430"/>
      <c r="CE19" s="430"/>
      <c r="CF19" s="430"/>
      <c r="CG19" s="430"/>
      <c r="CH19" s="430"/>
      <c r="CI19" s="430"/>
      <c r="CJ19" s="430"/>
      <c r="CK19" s="430"/>
      <c r="CL19" s="430"/>
      <c r="CM19" s="430"/>
      <c r="CN19" s="430"/>
      <c r="CO19" s="430"/>
      <c r="CP19" s="430"/>
      <c r="CQ19" s="430"/>
      <c r="CR19" s="430"/>
      <c r="CS19" s="430"/>
      <c r="CT19" s="430"/>
      <c r="CU19" s="430"/>
      <c r="CV19" s="430"/>
      <c r="CW19" s="430"/>
      <c r="CX19" s="430"/>
      <c r="CY19" s="430"/>
      <c r="CZ19" s="430"/>
      <c r="DA19" s="430"/>
      <c r="DB19" s="430"/>
      <c r="DC19" s="430"/>
      <c r="DD19" s="430"/>
      <c r="DE19" s="430"/>
    </row>
    <row r="20" spans="1:109" s="432" customFormat="1" ht="26.4">
      <c r="A20" s="431">
        <v>13</v>
      </c>
      <c r="B20" s="433" t="s">
        <v>77</v>
      </c>
      <c r="C20" s="435">
        <v>0</v>
      </c>
      <c r="D20" s="435">
        <v>0</v>
      </c>
      <c r="E20" s="435">
        <v>0</v>
      </c>
      <c r="F20" s="435">
        <v>0</v>
      </c>
      <c r="G20" s="435">
        <v>0</v>
      </c>
      <c r="H20" s="435">
        <v>0</v>
      </c>
      <c r="I20" s="435">
        <v>0</v>
      </c>
      <c r="J20" s="435">
        <v>0</v>
      </c>
      <c r="K20" s="435">
        <v>0</v>
      </c>
      <c r="L20" s="435">
        <v>0</v>
      </c>
      <c r="M20" s="435">
        <v>0</v>
      </c>
      <c r="N20" s="435">
        <v>0</v>
      </c>
      <c r="O20" s="435">
        <v>0</v>
      </c>
      <c r="P20" s="435">
        <v>0</v>
      </c>
      <c r="Q20" s="435">
        <v>0</v>
      </c>
      <c r="R20" s="435">
        <v>0</v>
      </c>
      <c r="S20" s="446">
        <v>0</v>
      </c>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0"/>
      <c r="AX20" s="430"/>
      <c r="AY20" s="430"/>
      <c r="AZ20" s="430"/>
      <c r="BA20" s="430"/>
      <c r="BB20" s="430"/>
      <c r="BC20" s="430"/>
      <c r="BD20" s="430"/>
      <c r="BE20" s="430"/>
      <c r="BF20" s="430"/>
      <c r="BG20" s="430"/>
      <c r="BH20" s="430"/>
      <c r="BI20" s="430"/>
      <c r="BJ20" s="430"/>
      <c r="BK20" s="430"/>
      <c r="BL20" s="430"/>
      <c r="BM20" s="430"/>
      <c r="BN20" s="430"/>
      <c r="BO20" s="430"/>
      <c r="BP20" s="430"/>
      <c r="BQ20" s="430"/>
      <c r="BR20" s="430"/>
      <c r="BS20" s="430"/>
      <c r="BT20" s="430"/>
      <c r="BU20" s="430"/>
      <c r="BV20" s="430"/>
      <c r="BW20" s="430"/>
      <c r="BX20" s="430"/>
      <c r="BY20" s="430"/>
      <c r="BZ20" s="430"/>
      <c r="CA20" s="430"/>
      <c r="CB20" s="430"/>
      <c r="CC20" s="430"/>
      <c r="CD20" s="430"/>
      <c r="CE20" s="430"/>
      <c r="CF20" s="430"/>
      <c r="CG20" s="430"/>
      <c r="CH20" s="430"/>
      <c r="CI20" s="430"/>
      <c r="CJ20" s="430"/>
      <c r="CK20" s="430"/>
      <c r="CL20" s="430"/>
      <c r="CM20" s="430"/>
      <c r="CN20" s="430"/>
      <c r="CO20" s="430"/>
      <c r="CP20" s="430"/>
      <c r="CQ20" s="430"/>
      <c r="CR20" s="430"/>
      <c r="CS20" s="430"/>
      <c r="CT20" s="430"/>
      <c r="CU20" s="430"/>
      <c r="CV20" s="430"/>
      <c r="CW20" s="430"/>
      <c r="CX20" s="430"/>
      <c r="CY20" s="430"/>
      <c r="CZ20" s="430"/>
      <c r="DA20" s="430"/>
      <c r="DB20" s="430"/>
      <c r="DC20" s="430"/>
      <c r="DD20" s="430"/>
      <c r="DE20" s="430"/>
    </row>
    <row r="21" spans="1:109" s="432" customFormat="1">
      <c r="A21" s="431">
        <v>14</v>
      </c>
      <c r="B21" s="433" t="s">
        <v>1140</v>
      </c>
      <c r="C21" s="435">
        <v>431.53825436</v>
      </c>
      <c r="D21" s="435">
        <v>1.9999999999999999E-6</v>
      </c>
      <c r="E21" s="435">
        <v>0</v>
      </c>
      <c r="F21" s="435">
        <v>0</v>
      </c>
      <c r="G21" s="435">
        <v>3.2644641499999998</v>
      </c>
      <c r="H21" s="435">
        <v>0</v>
      </c>
      <c r="I21" s="435">
        <v>0.13551768</v>
      </c>
      <c r="J21" s="435">
        <v>0</v>
      </c>
      <c r="K21" s="435">
        <v>5.9999999999999997E-7</v>
      </c>
      <c r="L21" s="435">
        <v>2.2317697299999999</v>
      </c>
      <c r="M21" s="435">
        <v>6.6000000000000003E-7</v>
      </c>
      <c r="N21" s="435">
        <v>0</v>
      </c>
      <c r="O21" s="435">
        <v>0</v>
      </c>
      <c r="P21" s="435">
        <v>1.0996E-4</v>
      </c>
      <c r="Q21" s="435">
        <v>157.67834809999999</v>
      </c>
      <c r="R21" s="435">
        <v>594.84846723999999</v>
      </c>
      <c r="S21" s="446">
        <v>594.84846723999999</v>
      </c>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0"/>
      <c r="AX21" s="430"/>
      <c r="AY21" s="430"/>
      <c r="AZ21" s="430"/>
      <c r="BA21" s="430"/>
      <c r="BB21" s="430"/>
      <c r="BC21" s="430"/>
      <c r="BD21" s="430"/>
      <c r="BE21" s="430"/>
      <c r="BF21" s="430"/>
      <c r="BG21" s="430"/>
      <c r="BH21" s="430"/>
      <c r="BI21" s="430"/>
      <c r="BJ21" s="430"/>
      <c r="BK21" s="430"/>
      <c r="BL21" s="430"/>
      <c r="BM21" s="430"/>
      <c r="BN21" s="430"/>
      <c r="BO21" s="430"/>
      <c r="BP21" s="430"/>
      <c r="BQ21" s="430"/>
      <c r="BR21" s="430"/>
      <c r="BS21" s="430"/>
      <c r="BT21" s="430"/>
      <c r="BU21" s="430"/>
      <c r="BV21" s="430"/>
      <c r="BW21" s="430"/>
      <c r="BX21" s="430"/>
      <c r="BY21" s="430"/>
      <c r="BZ21" s="430"/>
      <c r="CA21" s="430"/>
      <c r="CB21" s="430"/>
      <c r="CC21" s="430"/>
      <c r="CD21" s="430"/>
      <c r="CE21" s="430"/>
      <c r="CF21" s="430"/>
      <c r="CG21" s="430"/>
      <c r="CH21" s="430"/>
      <c r="CI21" s="430"/>
      <c r="CJ21" s="430"/>
      <c r="CK21" s="430"/>
      <c r="CL21" s="430"/>
      <c r="CM21" s="430"/>
      <c r="CN21" s="430"/>
      <c r="CO21" s="430"/>
      <c r="CP21" s="430"/>
      <c r="CQ21" s="430"/>
      <c r="CR21" s="430"/>
      <c r="CS21" s="430"/>
      <c r="CT21" s="430"/>
      <c r="CU21" s="430"/>
      <c r="CV21" s="430"/>
      <c r="CW21" s="430"/>
      <c r="CX21" s="430"/>
      <c r="CY21" s="430"/>
      <c r="CZ21" s="430"/>
      <c r="DA21" s="430"/>
      <c r="DB21" s="430"/>
      <c r="DC21" s="430"/>
      <c r="DD21" s="430"/>
      <c r="DE21" s="430"/>
    </row>
    <row r="22" spans="1:109" s="432" customFormat="1">
      <c r="A22" s="431">
        <v>15</v>
      </c>
      <c r="B22" s="433" t="s">
        <v>1137</v>
      </c>
      <c r="C22" s="435">
        <v>4.952388</v>
      </c>
      <c r="D22" s="435">
        <v>0</v>
      </c>
      <c r="E22" s="435">
        <v>0</v>
      </c>
      <c r="F22" s="435">
        <v>0</v>
      </c>
      <c r="G22" s="435">
        <v>0</v>
      </c>
      <c r="H22" s="435">
        <v>0</v>
      </c>
      <c r="I22" s="435">
        <v>0</v>
      </c>
      <c r="J22" s="435">
        <v>0</v>
      </c>
      <c r="K22" s="435">
        <v>0</v>
      </c>
      <c r="L22" s="435">
        <v>80.538691959999994</v>
      </c>
      <c r="M22" s="435">
        <v>0</v>
      </c>
      <c r="N22" s="435">
        <v>97.349126380000001</v>
      </c>
      <c r="O22" s="435">
        <v>0</v>
      </c>
      <c r="P22" s="435">
        <v>0</v>
      </c>
      <c r="Q22" s="435">
        <v>0</v>
      </c>
      <c r="R22" s="435">
        <v>182.84020633999998</v>
      </c>
      <c r="S22" s="446">
        <v>182.84020633999998</v>
      </c>
      <c r="T22" s="430"/>
      <c r="U22" s="430"/>
      <c r="V22" s="430"/>
      <c r="W22" s="430"/>
      <c r="X22" s="430"/>
      <c r="Y22" s="430"/>
      <c r="Z22" s="430"/>
      <c r="AA22" s="430"/>
      <c r="AB22" s="430"/>
      <c r="AC22" s="430"/>
      <c r="AD22" s="430"/>
      <c r="AE22" s="430"/>
      <c r="AF22" s="430"/>
      <c r="AG22" s="430"/>
      <c r="AH22" s="430"/>
      <c r="AI22" s="430"/>
      <c r="AJ22" s="430"/>
      <c r="AK22" s="430"/>
      <c r="AL22" s="430"/>
      <c r="AM22" s="430"/>
      <c r="AN22" s="430"/>
      <c r="AO22" s="430"/>
      <c r="AP22" s="430"/>
      <c r="AQ22" s="430"/>
      <c r="AR22" s="430"/>
      <c r="AS22" s="430"/>
      <c r="AT22" s="430"/>
      <c r="AU22" s="430"/>
      <c r="AV22" s="430"/>
      <c r="AW22" s="430"/>
      <c r="AX22" s="430"/>
      <c r="AY22" s="430"/>
      <c r="AZ22" s="430"/>
      <c r="BA22" s="430"/>
      <c r="BB22" s="430"/>
      <c r="BC22" s="430"/>
      <c r="BD22" s="430"/>
      <c r="BE22" s="430"/>
      <c r="BF22" s="430"/>
      <c r="BG22" s="430"/>
      <c r="BH22" s="430"/>
      <c r="BI22" s="430"/>
      <c r="BJ22" s="430"/>
      <c r="BK22" s="430"/>
      <c r="BL22" s="430"/>
      <c r="BM22" s="430"/>
      <c r="BN22" s="430"/>
      <c r="BO22" s="430"/>
      <c r="BP22" s="430"/>
      <c r="BQ22" s="430"/>
      <c r="BR22" s="430"/>
      <c r="BS22" s="430"/>
      <c r="BT22" s="430"/>
      <c r="BU22" s="430"/>
      <c r="BV22" s="430"/>
      <c r="BW22" s="430"/>
      <c r="BX22" s="430"/>
      <c r="BY22" s="430"/>
      <c r="BZ22" s="430"/>
      <c r="CA22" s="430"/>
      <c r="CB22" s="430"/>
      <c r="CC22" s="430"/>
      <c r="CD22" s="430"/>
      <c r="CE22" s="430"/>
      <c r="CF22" s="430"/>
      <c r="CG22" s="430"/>
      <c r="CH22" s="430"/>
      <c r="CI22" s="430"/>
      <c r="CJ22" s="430"/>
      <c r="CK22" s="430"/>
      <c r="CL22" s="430"/>
      <c r="CM22" s="430"/>
      <c r="CN22" s="430"/>
      <c r="CO22" s="430"/>
      <c r="CP22" s="430"/>
      <c r="CQ22" s="430"/>
      <c r="CR22" s="430"/>
      <c r="CS22" s="430"/>
      <c r="CT22" s="430"/>
      <c r="CU22" s="430"/>
      <c r="CV22" s="430"/>
      <c r="CW22" s="430"/>
      <c r="CX22" s="430"/>
      <c r="CY22" s="430"/>
      <c r="CZ22" s="430"/>
      <c r="DA22" s="430"/>
      <c r="DB22" s="430"/>
      <c r="DC22" s="430"/>
      <c r="DD22" s="430"/>
      <c r="DE22" s="430"/>
    </row>
    <row r="23" spans="1:109" s="432" customFormat="1">
      <c r="A23" s="431">
        <v>16</v>
      </c>
      <c r="B23" s="433" t="s">
        <v>79</v>
      </c>
      <c r="C23" s="435">
        <v>963.44829501000004</v>
      </c>
      <c r="D23" s="435">
        <v>0</v>
      </c>
      <c r="E23" s="435">
        <v>0</v>
      </c>
      <c r="F23" s="435">
        <v>0</v>
      </c>
      <c r="G23" s="435">
        <v>0.89806777000000004</v>
      </c>
      <c r="H23" s="435">
        <v>0</v>
      </c>
      <c r="I23" s="435">
        <v>2.7568511600000001</v>
      </c>
      <c r="J23" s="435">
        <v>0</v>
      </c>
      <c r="K23" s="435">
        <v>0</v>
      </c>
      <c r="L23" s="435">
        <v>2353.8182744899996</v>
      </c>
      <c r="M23" s="435">
        <v>0</v>
      </c>
      <c r="N23" s="435">
        <v>0</v>
      </c>
      <c r="O23" s="435">
        <v>0</v>
      </c>
      <c r="P23" s="435">
        <v>0</v>
      </c>
      <c r="Q23" s="435">
        <v>5.56086349</v>
      </c>
      <c r="R23" s="435">
        <v>3326.4823519199995</v>
      </c>
      <c r="S23" s="446">
        <v>3326.4823519199995</v>
      </c>
      <c r="T23" s="430"/>
      <c r="U23" s="430"/>
      <c r="V23" s="430"/>
      <c r="W23" s="430"/>
      <c r="X23" s="430"/>
      <c r="Y23" s="430"/>
      <c r="Z23" s="430"/>
      <c r="AA23" s="430"/>
      <c r="AB23" s="430"/>
      <c r="AC23" s="430"/>
      <c r="AD23" s="430"/>
      <c r="AE23" s="430"/>
      <c r="AF23" s="430"/>
      <c r="AG23" s="430"/>
      <c r="AH23" s="430"/>
      <c r="AI23" s="430"/>
      <c r="AJ23" s="430"/>
      <c r="AK23" s="430"/>
      <c r="AL23" s="430"/>
      <c r="AM23" s="430"/>
      <c r="AN23" s="430"/>
      <c r="AO23" s="430"/>
      <c r="AP23" s="430"/>
      <c r="AQ23" s="430"/>
      <c r="AR23" s="430"/>
      <c r="AS23" s="430"/>
      <c r="AT23" s="430"/>
      <c r="AU23" s="430"/>
      <c r="AV23" s="430"/>
      <c r="AW23" s="430"/>
      <c r="AX23" s="430"/>
      <c r="AY23" s="430"/>
      <c r="AZ23" s="430"/>
      <c r="BA23" s="430"/>
      <c r="BB23" s="430"/>
      <c r="BC23" s="430"/>
      <c r="BD23" s="430"/>
      <c r="BE23" s="430"/>
      <c r="BF23" s="430"/>
      <c r="BG23" s="430"/>
      <c r="BH23" s="430"/>
      <c r="BI23" s="430"/>
      <c r="BJ23" s="430"/>
      <c r="BK23" s="430"/>
      <c r="BL23" s="430"/>
      <c r="BM23" s="430"/>
      <c r="BN23" s="430"/>
      <c r="BO23" s="430"/>
      <c r="BP23" s="430"/>
      <c r="BQ23" s="430"/>
      <c r="BR23" s="430"/>
      <c r="BS23" s="430"/>
      <c r="BT23" s="430"/>
      <c r="BU23" s="430"/>
      <c r="BV23" s="430"/>
      <c r="BW23" s="430"/>
      <c r="BX23" s="430"/>
      <c r="BY23" s="430"/>
      <c r="BZ23" s="430"/>
      <c r="CA23" s="430"/>
      <c r="CB23" s="430"/>
      <c r="CC23" s="430"/>
      <c r="CD23" s="430"/>
      <c r="CE23" s="430"/>
      <c r="CF23" s="430"/>
      <c r="CG23" s="430"/>
      <c r="CH23" s="430"/>
      <c r="CI23" s="430"/>
      <c r="CJ23" s="430"/>
      <c r="CK23" s="430"/>
      <c r="CL23" s="430"/>
      <c r="CM23" s="430"/>
      <c r="CN23" s="430"/>
      <c r="CO23" s="430"/>
      <c r="CP23" s="430"/>
      <c r="CQ23" s="430"/>
      <c r="CR23" s="430"/>
      <c r="CS23" s="430"/>
      <c r="CT23" s="430"/>
      <c r="CU23" s="430"/>
      <c r="CV23" s="430"/>
      <c r="CW23" s="430"/>
      <c r="CX23" s="430"/>
      <c r="CY23" s="430"/>
      <c r="CZ23" s="430"/>
      <c r="DA23" s="430"/>
      <c r="DB23" s="430"/>
      <c r="DC23" s="430"/>
      <c r="DD23" s="430"/>
      <c r="DE23" s="430"/>
    </row>
    <row r="24" spans="1:109" s="432" customFormat="1">
      <c r="A24" s="426">
        <v>17</v>
      </c>
      <c r="B24" s="426" t="s">
        <v>1138</v>
      </c>
      <c r="C24" s="435">
        <v>66195.647311070003</v>
      </c>
      <c r="D24" s="435">
        <v>7.1741199299999998</v>
      </c>
      <c r="E24" s="435">
        <v>0</v>
      </c>
      <c r="F24" s="435">
        <v>2235.06441774</v>
      </c>
      <c r="G24" s="435">
        <v>2887.0766316400004</v>
      </c>
      <c r="H24" s="435">
        <v>4995.95037202</v>
      </c>
      <c r="I24" s="435">
        <v>1006.85452228</v>
      </c>
      <c r="J24" s="435">
        <v>0.51055543999999997</v>
      </c>
      <c r="K24" s="435">
        <v>6496.1331867600002</v>
      </c>
      <c r="L24" s="435">
        <v>15411.822674369998</v>
      </c>
      <c r="M24" s="435">
        <v>209.33724185</v>
      </c>
      <c r="N24" s="435">
        <v>193.45277514999998</v>
      </c>
      <c r="O24" s="435">
        <v>0</v>
      </c>
      <c r="P24" s="435">
        <v>1.0996E-4</v>
      </c>
      <c r="Q24" s="435">
        <v>163.23921159</v>
      </c>
      <c r="R24" s="435">
        <v>99802.263129800005</v>
      </c>
      <c r="S24" s="446">
        <v>31138.409273732432</v>
      </c>
      <c r="T24" s="430"/>
      <c r="U24" s="430"/>
      <c r="V24" s="430"/>
      <c r="W24" s="430"/>
      <c r="X24" s="430"/>
      <c r="Y24" s="430"/>
      <c r="Z24" s="430"/>
      <c r="AA24" s="430"/>
      <c r="AB24" s="430"/>
      <c r="AC24" s="430"/>
      <c r="AD24" s="430"/>
      <c r="AE24" s="430"/>
      <c r="AF24" s="430"/>
      <c r="AG24" s="430"/>
      <c r="AH24" s="430"/>
      <c r="AI24" s="430"/>
      <c r="AJ24" s="430"/>
      <c r="AK24" s="430"/>
      <c r="AL24" s="430"/>
      <c r="AM24" s="430"/>
      <c r="AN24" s="430"/>
      <c r="AO24" s="430"/>
      <c r="AP24" s="430"/>
      <c r="AQ24" s="430"/>
      <c r="AR24" s="430"/>
      <c r="AS24" s="430"/>
      <c r="AT24" s="430"/>
      <c r="AU24" s="430"/>
      <c r="AV24" s="430"/>
      <c r="AW24" s="430"/>
      <c r="AX24" s="430"/>
      <c r="AY24" s="430"/>
      <c r="AZ24" s="430"/>
      <c r="BA24" s="430"/>
      <c r="BB24" s="430"/>
      <c r="BC24" s="430"/>
      <c r="BD24" s="430"/>
      <c r="BE24" s="430"/>
      <c r="BF24" s="430"/>
      <c r="BG24" s="430"/>
      <c r="BH24" s="430"/>
      <c r="BI24" s="430"/>
      <c r="BJ24" s="430"/>
      <c r="BK24" s="430"/>
      <c r="BL24" s="430"/>
      <c r="BM24" s="430"/>
      <c r="BN24" s="430"/>
      <c r="BO24" s="430"/>
      <c r="BP24" s="430"/>
      <c r="BQ24" s="430"/>
      <c r="BR24" s="430"/>
      <c r="BS24" s="430"/>
      <c r="BT24" s="430"/>
      <c r="BU24" s="430"/>
      <c r="BV24" s="430"/>
      <c r="BW24" s="430"/>
      <c r="BX24" s="430"/>
      <c r="BY24" s="430"/>
      <c r="BZ24" s="430"/>
      <c r="CA24" s="430"/>
      <c r="CB24" s="430"/>
      <c r="CC24" s="430"/>
      <c r="CD24" s="430"/>
      <c r="CE24" s="430"/>
      <c r="CF24" s="430"/>
      <c r="CG24" s="430"/>
      <c r="CH24" s="430"/>
      <c r="CI24" s="430"/>
      <c r="CJ24" s="430"/>
      <c r="CK24" s="430"/>
      <c r="CL24" s="430"/>
      <c r="CM24" s="430"/>
      <c r="CN24" s="430"/>
      <c r="CO24" s="430"/>
      <c r="CP24" s="430"/>
      <c r="CQ24" s="430"/>
      <c r="CR24" s="430"/>
      <c r="CS24" s="430"/>
      <c r="CT24" s="430"/>
      <c r="CU24" s="430"/>
      <c r="CV24" s="430"/>
      <c r="CW24" s="430"/>
      <c r="CX24" s="430"/>
      <c r="CY24" s="430"/>
      <c r="CZ24" s="430"/>
      <c r="DA24" s="430"/>
      <c r="DB24" s="430"/>
      <c r="DC24" s="430"/>
      <c r="DD24" s="430"/>
      <c r="DE24" s="430"/>
    </row>
  </sheetData>
  <mergeCells count="3">
    <mergeCell ref="C6:Q6"/>
    <mergeCell ref="R6:R7"/>
    <mergeCell ref="S6:S7"/>
  </mergeCells>
  <hyperlinks>
    <hyperlink ref="A1" location="Index!B5" display="&lt;- back" xr:uid="{611E08B6-5FCD-4730-A3D5-425F1919401B}"/>
  </hyperlinks>
  <pageMargins left="0.7" right="0.7" top="0.78740157499999996" bottom="0.78740157499999996" header="0.3" footer="0.3"/>
  <pageSetup paperSize="9" scale="1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BD382-D8AF-414B-B375-8A473150651D}">
  <dimension ref="A1:M179"/>
  <sheetViews>
    <sheetView showGridLines="0" zoomScale="80" zoomScaleNormal="80" workbookViewId="0">
      <selection activeCell="A3" sqref="A3"/>
    </sheetView>
  </sheetViews>
  <sheetFormatPr defaultColWidth="11.5546875" defaultRowHeight="13.2"/>
  <cols>
    <col min="1" max="1" width="24.33203125" style="276" customWidth="1"/>
    <col min="2" max="2" width="22.21875" style="276" customWidth="1"/>
    <col min="3" max="13" width="16.88671875" style="276" customWidth="1"/>
    <col min="14" max="16384" width="11.5546875" style="276"/>
  </cols>
  <sheetData>
    <row r="1" spans="1:13">
      <c r="A1" s="713" t="s">
        <v>1485</v>
      </c>
    </row>
    <row r="2" spans="1:13">
      <c r="L2" s="452"/>
    </row>
    <row r="3" spans="1:13" ht="24" customHeight="1">
      <c r="A3" s="482" t="s">
        <v>1013</v>
      </c>
      <c r="B3" s="455"/>
      <c r="C3" s="455"/>
    </row>
    <row r="4" spans="1:13" ht="15.6" customHeight="1">
      <c r="A4" s="210"/>
      <c r="B4" s="210"/>
    </row>
    <row r="5" spans="1:13" ht="44.4" customHeight="1">
      <c r="A5" s="361" t="s">
        <v>1407</v>
      </c>
      <c r="B5" s="361" t="s">
        <v>1141</v>
      </c>
      <c r="M5" s="121" t="s">
        <v>959</v>
      </c>
    </row>
    <row r="6" spans="1:13" s="452" customFormat="1" ht="52.8">
      <c r="A6" s="361" t="s">
        <v>1142</v>
      </c>
      <c r="B6" s="400" t="s">
        <v>1143</v>
      </c>
      <c r="C6" s="400" t="s">
        <v>703</v>
      </c>
      <c r="D6" s="400" t="s">
        <v>704</v>
      </c>
      <c r="E6" s="400" t="s">
        <v>705</v>
      </c>
      <c r="F6" s="400" t="s">
        <v>1144</v>
      </c>
      <c r="G6" s="400" t="s">
        <v>86</v>
      </c>
      <c r="H6" s="400" t="s">
        <v>87</v>
      </c>
      <c r="I6" s="400" t="s">
        <v>1145</v>
      </c>
      <c r="J6" s="400" t="s">
        <v>1146</v>
      </c>
      <c r="K6" s="400" t="s">
        <v>89</v>
      </c>
      <c r="L6" s="400" t="s">
        <v>1147</v>
      </c>
      <c r="M6" s="400" t="s">
        <v>1148</v>
      </c>
    </row>
    <row r="7" spans="1:13" s="452" customFormat="1">
      <c r="A7" s="453" t="s">
        <v>90</v>
      </c>
      <c r="B7" s="189">
        <v>1916.2969574400001</v>
      </c>
      <c r="C7" s="189">
        <v>320.2920067</v>
      </c>
      <c r="D7" s="190">
        <v>0.61096619245758998</v>
      </c>
      <c r="E7" s="189">
        <v>2111.99130143</v>
      </c>
      <c r="F7" s="190">
        <v>8.3314018147799995E-4</v>
      </c>
      <c r="G7" s="469">
        <v>11260</v>
      </c>
      <c r="H7" s="190">
        <v>0.21256084416364099</v>
      </c>
      <c r="I7" s="191">
        <v>0</v>
      </c>
      <c r="J7" s="459">
        <v>84.203446620000008</v>
      </c>
      <c r="K7" s="460">
        <v>3.9869220371781998E-2</v>
      </c>
      <c r="L7" s="459">
        <v>0.36898982000000002</v>
      </c>
      <c r="M7" s="459">
        <v>-0.31179299999999999</v>
      </c>
    </row>
    <row r="8" spans="1:13" s="452" customFormat="1">
      <c r="A8" s="453" t="s">
        <v>1149</v>
      </c>
      <c r="B8" s="189">
        <v>1135.6587287</v>
      </c>
      <c r="C8" s="189">
        <v>211.10497477999999</v>
      </c>
      <c r="D8" s="190">
        <v>0.62</v>
      </c>
      <c r="E8" s="189">
        <v>1266.5511676800002</v>
      </c>
      <c r="F8" s="190">
        <v>6.4899999999999995E-4</v>
      </c>
      <c r="G8" s="469">
        <v>6930</v>
      </c>
      <c r="H8" s="190">
        <v>0.21512999999999999</v>
      </c>
      <c r="I8" s="191">
        <v>0</v>
      </c>
      <c r="J8" s="459">
        <v>42.61818237</v>
      </c>
      <c r="K8" s="460">
        <v>3.3649001680734002E-2</v>
      </c>
      <c r="L8" s="459">
        <v>0.17507229999999999</v>
      </c>
      <c r="M8" s="459">
        <v>-0.12902096000000002</v>
      </c>
    </row>
    <row r="9" spans="1:13" s="452" customFormat="1">
      <c r="A9" s="453" t="s">
        <v>1150</v>
      </c>
      <c r="B9" s="189">
        <v>780.63822874000005</v>
      </c>
      <c r="C9" s="189">
        <v>109.18703192</v>
      </c>
      <c r="D9" s="190">
        <v>0.59349999999981695</v>
      </c>
      <c r="E9" s="189">
        <v>845.44013374999997</v>
      </c>
      <c r="F9" s="190">
        <v>1.109E-3</v>
      </c>
      <c r="G9" s="469">
        <v>4330</v>
      </c>
      <c r="H9" s="190">
        <v>0.20871200000000001</v>
      </c>
      <c r="I9" s="191">
        <v>0</v>
      </c>
      <c r="J9" s="459">
        <v>41.585264250000002</v>
      </c>
      <c r="K9" s="460">
        <v>4.9187710152279997E-2</v>
      </c>
      <c r="L9" s="459">
        <v>0.19391751999999998</v>
      </c>
      <c r="M9" s="459">
        <v>-0.18277204</v>
      </c>
    </row>
    <row r="10" spans="1:13" s="452" customFormat="1">
      <c r="A10" s="453" t="s">
        <v>91</v>
      </c>
      <c r="B10" s="189">
        <v>940.14255722999997</v>
      </c>
      <c r="C10" s="189">
        <v>106.9036959</v>
      </c>
      <c r="D10" s="190">
        <v>0.58140000000037395</v>
      </c>
      <c r="E10" s="189">
        <v>1002.2957580499999</v>
      </c>
      <c r="F10" s="190">
        <v>2.0339999999999998E-3</v>
      </c>
      <c r="G10" s="469">
        <v>4783</v>
      </c>
      <c r="H10" s="190">
        <v>0.223134</v>
      </c>
      <c r="I10" s="191">
        <v>0</v>
      </c>
      <c r="J10" s="459">
        <v>81.140314500000002</v>
      </c>
      <c r="K10" s="460">
        <v>8.0954462640709005E-2</v>
      </c>
      <c r="L10" s="459">
        <v>0.45505466</v>
      </c>
      <c r="M10" s="459">
        <v>-0.36010732000000001</v>
      </c>
    </row>
    <row r="11" spans="1:13" s="452" customFormat="1">
      <c r="A11" s="453" t="s">
        <v>92</v>
      </c>
      <c r="B11" s="189">
        <v>1124.90350853</v>
      </c>
      <c r="C11" s="189">
        <v>105.75163956</v>
      </c>
      <c r="D11" s="190">
        <v>0.59199999999981101</v>
      </c>
      <c r="E11" s="189">
        <v>1187.50398507</v>
      </c>
      <c r="F11" s="190">
        <v>3.8869999999999998E-3</v>
      </c>
      <c r="G11" s="469">
        <v>6778</v>
      </c>
      <c r="H11" s="190">
        <v>0.203038</v>
      </c>
      <c r="I11" s="191">
        <v>0</v>
      </c>
      <c r="J11" s="459">
        <v>139.55659556999998</v>
      </c>
      <c r="K11" s="460">
        <v>0.117520949255403</v>
      </c>
      <c r="L11" s="459">
        <v>0.93311642000000006</v>
      </c>
      <c r="M11" s="459">
        <v>-1.0929602899999999</v>
      </c>
    </row>
    <row r="12" spans="1:13" s="452" customFormat="1">
      <c r="A12" s="453" t="s">
        <v>93</v>
      </c>
      <c r="B12" s="189">
        <v>685.49207398999999</v>
      </c>
      <c r="C12" s="189">
        <v>45.119878060000005</v>
      </c>
      <c r="D12" s="190">
        <v>0.43</v>
      </c>
      <c r="E12" s="189">
        <v>704.89171391000002</v>
      </c>
      <c r="F12" s="190">
        <v>6.8869999999999999E-3</v>
      </c>
      <c r="G12" s="469">
        <v>3312</v>
      </c>
      <c r="H12" s="190">
        <v>0.239403</v>
      </c>
      <c r="I12" s="191">
        <v>0</v>
      </c>
      <c r="J12" s="459">
        <v>152.99646812999998</v>
      </c>
      <c r="K12" s="460">
        <v>0.21704960508236901</v>
      </c>
      <c r="L12" s="459">
        <v>1.16304948</v>
      </c>
      <c r="M12" s="459">
        <v>-1.1905870600000001</v>
      </c>
    </row>
    <row r="13" spans="1:13" s="452" customFormat="1">
      <c r="A13" s="453" t="s">
        <v>94</v>
      </c>
      <c r="B13" s="189">
        <v>1031.3172932499999</v>
      </c>
      <c r="C13" s="189">
        <v>85.131359599999996</v>
      </c>
      <c r="D13" s="190">
        <v>0.66270487191067995</v>
      </c>
      <c r="E13" s="189">
        <v>1087.7330987799999</v>
      </c>
      <c r="F13" s="190">
        <v>1.4471355166327001E-2</v>
      </c>
      <c r="G13" s="469">
        <v>5345</v>
      </c>
      <c r="H13" s="190">
        <v>0.29237047965669799</v>
      </c>
      <c r="I13" s="191">
        <v>0</v>
      </c>
      <c r="J13" s="459">
        <v>417.60907276999995</v>
      </c>
      <c r="K13" s="460">
        <v>0.38392605064458302</v>
      </c>
      <c r="L13" s="459">
        <v>4.488639</v>
      </c>
      <c r="M13" s="459">
        <v>-5.41850203</v>
      </c>
    </row>
    <row r="14" spans="1:13" s="452" customFormat="1">
      <c r="A14" s="453" t="s">
        <v>1151</v>
      </c>
      <c r="B14" s="189">
        <v>582.84628525999995</v>
      </c>
      <c r="C14" s="189">
        <v>57.501615530000002</v>
      </c>
      <c r="D14" s="190">
        <v>0.72450000000026105</v>
      </c>
      <c r="E14" s="189">
        <v>624.50450309000007</v>
      </c>
      <c r="F14" s="190">
        <v>1.0411999999999999E-2</v>
      </c>
      <c r="G14" s="469">
        <v>3430</v>
      </c>
      <c r="H14" s="190">
        <v>0.320938</v>
      </c>
      <c r="I14" s="191">
        <v>0</v>
      </c>
      <c r="J14" s="459">
        <v>213.73990852</v>
      </c>
      <c r="K14" s="460">
        <v>0.34225519185599401</v>
      </c>
      <c r="L14" s="459">
        <v>2.1530935299999996</v>
      </c>
      <c r="M14" s="459">
        <v>-2.70635212</v>
      </c>
    </row>
    <row r="15" spans="1:13" s="452" customFormat="1">
      <c r="A15" s="453" t="s">
        <v>1152</v>
      </c>
      <c r="B15" s="189">
        <v>448.47100799000003</v>
      </c>
      <c r="C15" s="189">
        <v>27.629744070000001</v>
      </c>
      <c r="D15" s="190">
        <v>0.53410000000047098</v>
      </c>
      <c r="E15" s="189">
        <v>463.22859569000002</v>
      </c>
      <c r="F15" s="190">
        <v>1.9944E-2</v>
      </c>
      <c r="G15" s="469">
        <v>1915</v>
      </c>
      <c r="H15" s="190">
        <v>0.253857</v>
      </c>
      <c r="I15" s="191">
        <v>0</v>
      </c>
      <c r="J15" s="459">
        <v>203.86916425000001</v>
      </c>
      <c r="K15" s="460">
        <v>0.440104877261145</v>
      </c>
      <c r="L15" s="459">
        <v>2.33554547</v>
      </c>
      <c r="M15" s="459">
        <v>-2.7121499099999999</v>
      </c>
    </row>
    <row r="16" spans="1:13" s="452" customFormat="1">
      <c r="A16" s="453" t="s">
        <v>95</v>
      </c>
      <c r="B16" s="189">
        <v>1602.81728716</v>
      </c>
      <c r="C16" s="189">
        <v>132.22501879000001</v>
      </c>
      <c r="D16" s="190">
        <v>0.51511669526456605</v>
      </c>
      <c r="E16" s="189">
        <v>1670.92938675</v>
      </c>
      <c r="F16" s="190">
        <v>5.0930834244188997E-2</v>
      </c>
      <c r="G16" s="469">
        <v>8499</v>
      </c>
      <c r="H16" s="190">
        <v>0.26170703617031199</v>
      </c>
      <c r="I16" s="191">
        <v>0</v>
      </c>
      <c r="J16" s="459">
        <v>1256.04985111</v>
      </c>
      <c r="K16" s="460">
        <v>0.75170731993232098</v>
      </c>
      <c r="L16" s="459">
        <v>21.796892280000002</v>
      </c>
      <c r="M16" s="459">
        <v>-37.449596469999996</v>
      </c>
    </row>
    <row r="17" spans="1:13" s="452" customFormat="1">
      <c r="A17" s="453" t="s">
        <v>1153</v>
      </c>
      <c r="B17" s="189">
        <v>919.83253196999999</v>
      </c>
      <c r="C17" s="189">
        <v>94.576106140000007</v>
      </c>
      <c r="D17" s="190">
        <v>0.54900000000042304</v>
      </c>
      <c r="E17" s="189">
        <v>971.75648196000009</v>
      </c>
      <c r="F17" s="190">
        <v>4.0175000000000002E-2</v>
      </c>
      <c r="G17" s="469">
        <v>4496</v>
      </c>
      <c r="H17" s="190">
        <v>0.27521699999999999</v>
      </c>
      <c r="I17" s="191">
        <v>0</v>
      </c>
      <c r="J17" s="459">
        <v>655.16172775999996</v>
      </c>
      <c r="K17" s="460">
        <v>0.67420360956950998</v>
      </c>
      <c r="L17" s="459">
        <v>10.61381452</v>
      </c>
      <c r="M17" s="459">
        <v>-19.32969525</v>
      </c>
    </row>
    <row r="18" spans="1:13" s="452" customFormat="1">
      <c r="A18" s="453" t="s">
        <v>1154</v>
      </c>
      <c r="B18" s="189">
        <v>682.9847551900001</v>
      </c>
      <c r="C18" s="189">
        <v>37.64891265</v>
      </c>
      <c r="D18" s="190">
        <v>0.43</v>
      </c>
      <c r="E18" s="189">
        <v>699.17290478999996</v>
      </c>
      <c r="F18" s="190">
        <v>6.5879999999999994E-2</v>
      </c>
      <c r="G18" s="469">
        <v>4003</v>
      </c>
      <c r="H18" s="190">
        <v>0.24293000000000001</v>
      </c>
      <c r="I18" s="191">
        <v>0</v>
      </c>
      <c r="J18" s="459">
        <v>600.88812335</v>
      </c>
      <c r="K18" s="460">
        <v>0.85942707337962398</v>
      </c>
      <c r="L18" s="459">
        <v>11.18307776</v>
      </c>
      <c r="M18" s="459">
        <v>-18.119901219999999</v>
      </c>
    </row>
    <row r="19" spans="1:13" s="452" customFormat="1">
      <c r="A19" s="453" t="s">
        <v>96</v>
      </c>
      <c r="B19" s="189">
        <v>332.99357505</v>
      </c>
      <c r="C19" s="189">
        <v>14.515834659999999</v>
      </c>
      <c r="D19" s="190">
        <v>0.65140518706486805</v>
      </c>
      <c r="E19" s="189">
        <v>342.44929843</v>
      </c>
      <c r="F19" s="190">
        <v>0.21123708690915199</v>
      </c>
      <c r="G19" s="469">
        <v>1745</v>
      </c>
      <c r="H19" s="190">
        <v>0.31470917888575001</v>
      </c>
      <c r="I19" s="191">
        <v>0</v>
      </c>
      <c r="J19" s="459">
        <v>490.36391717999999</v>
      </c>
      <c r="K19" s="460">
        <v>1.4319314404442709</v>
      </c>
      <c r="L19" s="459">
        <v>22.557622739999999</v>
      </c>
      <c r="M19" s="459">
        <v>-37.402199090000003</v>
      </c>
    </row>
    <row r="20" spans="1:13" s="452" customFormat="1">
      <c r="A20" s="453" t="s">
        <v>1155</v>
      </c>
      <c r="B20" s="189">
        <v>196.59751818999999</v>
      </c>
      <c r="C20" s="189">
        <v>9.3043462300000002</v>
      </c>
      <c r="D20" s="190">
        <v>0.64139999999763597</v>
      </c>
      <c r="E20" s="189">
        <v>202.56557491999999</v>
      </c>
      <c r="F20" s="190">
        <v>0.16787099999999999</v>
      </c>
      <c r="G20" s="469">
        <v>1006</v>
      </c>
      <c r="H20" s="190">
        <v>0.30795299999999998</v>
      </c>
      <c r="I20" s="191">
        <v>0</v>
      </c>
      <c r="J20" s="459">
        <v>281.04904851999999</v>
      </c>
      <c r="K20" s="460">
        <v>1.387447243348213</v>
      </c>
      <c r="L20" s="459">
        <v>10.21883615</v>
      </c>
      <c r="M20" s="459">
        <v>-16.848554979999999</v>
      </c>
    </row>
    <row r="21" spans="1:13" s="452" customFormat="1">
      <c r="A21" s="454" t="s">
        <v>1156</v>
      </c>
      <c r="B21" s="189">
        <v>111.07575679999999</v>
      </c>
      <c r="C21" s="189">
        <v>4.9662567400000004</v>
      </c>
      <c r="D21" s="190">
        <v>0.66500000000000004</v>
      </c>
      <c r="E21" s="189">
        <v>114.37810472</v>
      </c>
      <c r="F21" s="190">
        <v>0.240176</v>
      </c>
      <c r="G21" s="469">
        <v>553</v>
      </c>
      <c r="H21" s="190">
        <v>0.31666499999999997</v>
      </c>
      <c r="I21" s="191">
        <v>0</v>
      </c>
      <c r="J21" s="459">
        <v>168.84863861000002</v>
      </c>
      <c r="K21" s="460">
        <v>1.4762321776824769</v>
      </c>
      <c r="L21" s="459">
        <v>8.4195234800000005</v>
      </c>
      <c r="M21" s="459">
        <v>-14.45758464</v>
      </c>
    </row>
    <row r="22" spans="1:13" s="452" customFormat="1">
      <c r="A22" s="453" t="s">
        <v>1157</v>
      </c>
      <c r="B22" s="189">
        <v>25.320300059999997</v>
      </c>
      <c r="C22" s="189">
        <v>0.24523169</v>
      </c>
      <c r="D22" s="190">
        <v>0.75569999986543301</v>
      </c>
      <c r="E22" s="189">
        <v>25.50561879</v>
      </c>
      <c r="F22" s="190">
        <v>0.42587599999999998</v>
      </c>
      <c r="G22" s="469">
        <v>186</v>
      </c>
      <c r="H22" s="190">
        <v>0.35959600000000003</v>
      </c>
      <c r="I22" s="191">
        <v>0</v>
      </c>
      <c r="J22" s="459">
        <v>40.46623005</v>
      </c>
      <c r="K22" s="460">
        <v>1.5865613919496679</v>
      </c>
      <c r="L22" s="459">
        <v>3.9192631099999997</v>
      </c>
      <c r="M22" s="459">
        <v>-6.0960594700000001</v>
      </c>
    </row>
    <row r="23" spans="1:13" s="452" customFormat="1">
      <c r="A23" s="453" t="s">
        <v>97</v>
      </c>
      <c r="B23" s="189">
        <v>259.81904574000004</v>
      </c>
      <c r="C23" s="189">
        <v>5.37273376</v>
      </c>
      <c r="D23" s="190">
        <v>0.63239999999553298</v>
      </c>
      <c r="E23" s="189">
        <v>263.21654036000001</v>
      </c>
      <c r="F23" s="190">
        <v>1</v>
      </c>
      <c r="G23" s="469">
        <v>1586</v>
      </c>
      <c r="H23" s="190">
        <v>0.40975899999999998</v>
      </c>
      <c r="I23" s="191">
        <v>0</v>
      </c>
      <c r="J23" s="459">
        <v>64.486980610000003</v>
      </c>
      <c r="K23" s="460">
        <v>0.244995928150265</v>
      </c>
      <c r="L23" s="459">
        <v>102.72757055</v>
      </c>
      <c r="M23" s="459">
        <v>-59.613298740000005</v>
      </c>
    </row>
    <row r="24" spans="1:13" s="452" customFormat="1" ht="21" customHeight="1">
      <c r="A24" s="363" t="s">
        <v>706</v>
      </c>
      <c r="B24" s="456">
        <v>7893.7822983900005</v>
      </c>
      <c r="C24" s="456">
        <v>815.31216702999996</v>
      </c>
      <c r="D24" s="457">
        <v>0</v>
      </c>
      <c r="E24" s="456">
        <v>8371.0110827799999</v>
      </c>
      <c r="F24" s="192">
        <v>0</v>
      </c>
      <c r="G24" s="458">
        <v>43308</v>
      </c>
      <c r="H24" s="192">
        <v>0</v>
      </c>
      <c r="I24" s="193">
        <v>0</v>
      </c>
      <c r="J24" s="456">
        <v>2686.4066464899997</v>
      </c>
      <c r="K24" s="460">
        <v>0.320917822222958</v>
      </c>
      <c r="L24" s="456">
        <v>154.49093495</v>
      </c>
      <c r="M24" s="456">
        <v>-142.839044</v>
      </c>
    </row>
    <row r="25" spans="1:13" s="452" customFormat="1" ht="42" customHeight="1">
      <c r="A25" s="434" t="s">
        <v>707</v>
      </c>
      <c r="B25" s="456">
        <f>B$24+B$46+B$68+B$90</f>
        <v>87447.386282520005</v>
      </c>
      <c r="C25" s="456">
        <f>C$24+C$46+C$68+C$90</f>
        <v>12216.225520890001</v>
      </c>
      <c r="D25" s="457">
        <v>0</v>
      </c>
      <c r="E25" s="456">
        <f>E$24+E$46+E$68+E$90</f>
        <v>94308.282371420006</v>
      </c>
      <c r="F25" s="535"/>
      <c r="G25" s="456">
        <f>G$24+G$46+G$68+G$90</f>
        <v>4954970</v>
      </c>
      <c r="H25" s="535"/>
      <c r="I25" s="193">
        <v>0</v>
      </c>
      <c r="J25" s="456">
        <f>J$24+J$46+J$68+J$90</f>
        <v>22798.553258049997</v>
      </c>
      <c r="K25" s="460">
        <v>0.24174497387473401</v>
      </c>
      <c r="L25" s="456">
        <f>L$24+L$46+L$68+L$90</f>
        <v>1202.6572211600001</v>
      </c>
      <c r="M25" s="456">
        <f>M$24+M$46+M$68+M$90</f>
        <v>-1441.92731181</v>
      </c>
    </row>
    <row r="26" spans="1:13" s="464" customFormat="1" ht="42" customHeight="1">
      <c r="A26" s="465"/>
      <c r="B26" s="461"/>
      <c r="C26" s="461"/>
      <c r="D26" s="462"/>
      <c r="E26" s="461"/>
      <c r="F26" s="466"/>
      <c r="G26" s="461"/>
      <c r="H26" s="466"/>
      <c r="I26" s="467"/>
      <c r="J26" s="461"/>
      <c r="K26" s="463"/>
      <c r="L26" s="461"/>
      <c r="M26" s="461"/>
    </row>
    <row r="27" spans="1:13" ht="45" customHeight="1">
      <c r="A27" s="361" t="s">
        <v>1407</v>
      </c>
      <c r="B27" s="361" t="s">
        <v>1158</v>
      </c>
      <c r="M27" s="121" t="s">
        <v>959</v>
      </c>
    </row>
    <row r="28" spans="1:13" s="452" customFormat="1" ht="52.8">
      <c r="A28" s="361" t="s">
        <v>1142</v>
      </c>
      <c r="B28" s="400" t="s">
        <v>1143</v>
      </c>
      <c r="C28" s="400" t="s">
        <v>703</v>
      </c>
      <c r="D28" s="400" t="s">
        <v>704</v>
      </c>
      <c r="E28" s="400" t="s">
        <v>705</v>
      </c>
      <c r="F28" s="400" t="s">
        <v>1144</v>
      </c>
      <c r="G28" s="400" t="s">
        <v>86</v>
      </c>
      <c r="H28" s="400" t="s">
        <v>87</v>
      </c>
      <c r="I28" s="400" t="s">
        <v>1145</v>
      </c>
      <c r="J28" s="400" t="s">
        <v>1146</v>
      </c>
      <c r="K28" s="400" t="s">
        <v>89</v>
      </c>
      <c r="L28" s="400" t="s">
        <v>1147</v>
      </c>
      <c r="M28" s="400" t="s">
        <v>1148</v>
      </c>
    </row>
    <row r="29" spans="1:13" s="452" customFormat="1">
      <c r="A29" s="453" t="s">
        <v>90</v>
      </c>
      <c r="B29" s="189">
        <v>15898.57311872</v>
      </c>
      <c r="C29" s="189">
        <v>763.36821264000002</v>
      </c>
      <c r="D29" s="190">
        <v>0.138201046514695</v>
      </c>
      <c r="E29" s="189">
        <v>16004.089637249999</v>
      </c>
      <c r="F29" s="190">
        <v>5.80881761755E-4</v>
      </c>
      <c r="G29" s="469">
        <v>124940</v>
      </c>
      <c r="H29" s="190">
        <v>0.20475920865727101</v>
      </c>
      <c r="I29" s="191">
        <v>0</v>
      </c>
      <c r="J29" s="459">
        <v>513.28097822000007</v>
      </c>
      <c r="K29" s="460">
        <v>3.2071863495772998E-2</v>
      </c>
      <c r="L29" s="459">
        <v>1.82433895</v>
      </c>
      <c r="M29" s="459">
        <v>-1.7819095300000001</v>
      </c>
    </row>
    <row r="30" spans="1:13" s="452" customFormat="1">
      <c r="A30" s="453" t="s">
        <v>1149</v>
      </c>
      <c r="B30" s="189">
        <v>14847.17558802</v>
      </c>
      <c r="C30" s="189">
        <v>746.98912335</v>
      </c>
      <c r="D30" s="190">
        <v>0.13960000000005399</v>
      </c>
      <c r="E30" s="189">
        <v>14951.474242870001</v>
      </c>
      <c r="F30" s="190">
        <v>5.3300000000000005E-4</v>
      </c>
      <c r="G30" s="469">
        <v>105483</v>
      </c>
      <c r="H30" s="190">
        <v>0.21266699999999999</v>
      </c>
      <c r="I30" s="191">
        <v>0</v>
      </c>
      <c r="J30" s="459">
        <v>484.87779916000005</v>
      </c>
      <c r="K30" s="460">
        <v>3.2430099619857003E-2</v>
      </c>
      <c r="L30" s="459">
        <v>1.7062685900000001</v>
      </c>
      <c r="M30" s="459">
        <v>-1.59168822</v>
      </c>
    </row>
    <row r="31" spans="1:13" s="452" customFormat="1">
      <c r="A31" s="453" t="s">
        <v>1150</v>
      </c>
      <c r="B31" s="189">
        <v>1051.3975307000001</v>
      </c>
      <c r="C31" s="189">
        <v>16.37908929</v>
      </c>
      <c r="D31" s="190">
        <v>7.4400000001465003E-2</v>
      </c>
      <c r="E31" s="189">
        <v>1052.61539438</v>
      </c>
      <c r="F31" s="190">
        <v>1.261E-3</v>
      </c>
      <c r="G31" s="469">
        <v>19457</v>
      </c>
      <c r="H31" s="190">
        <v>9.2436000000000004E-2</v>
      </c>
      <c r="I31" s="191">
        <v>0</v>
      </c>
      <c r="J31" s="459">
        <v>28.403179059999999</v>
      </c>
      <c r="K31" s="460">
        <v>2.6983434986460001E-2</v>
      </c>
      <c r="L31" s="459">
        <v>0.11807036</v>
      </c>
      <c r="M31" s="459">
        <v>-0.19022131</v>
      </c>
    </row>
    <row r="32" spans="1:13" s="452" customFormat="1">
      <c r="A32" s="453" t="s">
        <v>91</v>
      </c>
      <c r="B32" s="189">
        <v>14076.654514989999</v>
      </c>
      <c r="C32" s="189">
        <v>249.39691924000002</v>
      </c>
      <c r="D32" s="190">
        <v>1</v>
      </c>
      <c r="E32" s="189">
        <v>14326.050137709999</v>
      </c>
      <c r="F32" s="190">
        <v>1.7309999999999999E-3</v>
      </c>
      <c r="G32" s="469">
        <v>213178</v>
      </c>
      <c r="H32" s="190">
        <v>0.19963800000000001</v>
      </c>
      <c r="I32" s="191">
        <v>0</v>
      </c>
      <c r="J32" s="459">
        <v>1096.29713201</v>
      </c>
      <c r="K32" s="460">
        <v>7.6524730925256995E-2</v>
      </c>
      <c r="L32" s="459">
        <v>4.97894916</v>
      </c>
      <c r="M32" s="459">
        <v>-5.4984597300000004</v>
      </c>
    </row>
    <row r="33" spans="1:13" s="452" customFormat="1">
      <c r="A33" s="453" t="s">
        <v>92</v>
      </c>
      <c r="B33" s="189">
        <v>15116.949559610001</v>
      </c>
      <c r="C33" s="189">
        <v>551.83780297999999</v>
      </c>
      <c r="D33" s="190">
        <v>0.27110000000003998</v>
      </c>
      <c r="E33" s="189">
        <v>15266.5637009</v>
      </c>
      <c r="F33" s="190">
        <v>3.5330000000000001E-3</v>
      </c>
      <c r="G33" s="469">
        <v>126330</v>
      </c>
      <c r="H33" s="190">
        <v>0.177315</v>
      </c>
      <c r="I33" s="191">
        <v>0</v>
      </c>
      <c r="J33" s="459">
        <v>1693.7239051400002</v>
      </c>
      <c r="K33" s="460">
        <v>0.11094336212936701</v>
      </c>
      <c r="L33" s="459">
        <v>9.2033211999999995</v>
      </c>
      <c r="M33" s="459">
        <v>-12.151351960000001</v>
      </c>
    </row>
    <row r="34" spans="1:13" s="452" customFormat="1">
      <c r="A34" s="453" t="s">
        <v>93</v>
      </c>
      <c r="B34" s="189">
        <v>7095.2824240399996</v>
      </c>
      <c r="C34" s="189">
        <v>130.83063927000001</v>
      </c>
      <c r="D34" s="190">
        <v>1</v>
      </c>
      <c r="E34" s="189">
        <v>7226.1130633100001</v>
      </c>
      <c r="F34" s="190">
        <v>6.4549999999999998E-3</v>
      </c>
      <c r="G34" s="469">
        <v>97235</v>
      </c>
      <c r="H34" s="190">
        <v>0.244866</v>
      </c>
      <c r="I34" s="191">
        <v>0</v>
      </c>
      <c r="J34" s="459">
        <v>1736.1154003900001</v>
      </c>
      <c r="K34" s="460">
        <v>0.240255775847874</v>
      </c>
      <c r="L34" s="459">
        <v>11.33653002</v>
      </c>
      <c r="M34" s="459">
        <v>-12.079062329999999</v>
      </c>
    </row>
    <row r="35" spans="1:13" s="452" customFormat="1">
      <c r="A35" s="453" t="s">
        <v>94</v>
      </c>
      <c r="B35" s="189">
        <v>6138.2263091200002</v>
      </c>
      <c r="C35" s="189">
        <v>253.58724701</v>
      </c>
      <c r="D35" s="190">
        <v>0.33460658821164602</v>
      </c>
      <c r="E35" s="189">
        <v>6223.0704406200002</v>
      </c>
      <c r="F35" s="190">
        <v>1.5864252780731999E-2</v>
      </c>
      <c r="G35" s="469">
        <v>79251</v>
      </c>
      <c r="H35" s="190">
        <v>0.248391995035629</v>
      </c>
      <c r="I35" s="191">
        <v>0</v>
      </c>
      <c r="J35" s="459">
        <v>2748.8613470700002</v>
      </c>
      <c r="K35" s="460">
        <v>0.44172107214588002</v>
      </c>
      <c r="L35" s="459">
        <v>24.49735368</v>
      </c>
      <c r="M35" s="459">
        <v>-39.450625450000004</v>
      </c>
    </row>
    <row r="36" spans="1:13" s="452" customFormat="1">
      <c r="A36" s="453" t="s">
        <v>1151</v>
      </c>
      <c r="B36" s="189">
        <v>3463.7422760999998</v>
      </c>
      <c r="C36" s="189">
        <v>195.9304267</v>
      </c>
      <c r="D36" s="190">
        <v>0.13880000000020401</v>
      </c>
      <c r="E36" s="189">
        <v>3490.9295872899997</v>
      </c>
      <c r="F36" s="190">
        <v>1.3287999999999999E-2</v>
      </c>
      <c r="G36" s="469">
        <v>24174</v>
      </c>
      <c r="H36" s="190">
        <v>0.23771600000000001</v>
      </c>
      <c r="I36" s="191">
        <v>0</v>
      </c>
      <c r="J36" s="459">
        <v>1311.75106228</v>
      </c>
      <c r="K36" s="460">
        <v>0.37575981682813298</v>
      </c>
      <c r="L36" s="459">
        <v>10.866718449999999</v>
      </c>
      <c r="M36" s="459">
        <v>-17.174366940000002</v>
      </c>
    </row>
    <row r="37" spans="1:13" s="452" customFormat="1">
      <c r="A37" s="453" t="s">
        <v>1152</v>
      </c>
      <c r="B37" s="189">
        <v>2674.48403302</v>
      </c>
      <c r="C37" s="189">
        <v>57.656820310000001</v>
      </c>
      <c r="D37" s="190">
        <v>1</v>
      </c>
      <c r="E37" s="189">
        <v>2732.14085333</v>
      </c>
      <c r="F37" s="190">
        <v>1.9155999999999999E-2</v>
      </c>
      <c r="G37" s="469">
        <v>55077</v>
      </c>
      <c r="H37" s="190">
        <v>0.26203300000000002</v>
      </c>
      <c r="I37" s="191">
        <v>0</v>
      </c>
      <c r="J37" s="459">
        <v>1437.1102847899999</v>
      </c>
      <c r="K37" s="460">
        <v>0.52600153576943698</v>
      </c>
      <c r="L37" s="459">
        <v>13.630635230000001</v>
      </c>
      <c r="M37" s="459">
        <v>-22.276258510000002</v>
      </c>
    </row>
    <row r="38" spans="1:13" s="452" customFormat="1">
      <c r="A38" s="453" t="s">
        <v>95</v>
      </c>
      <c r="B38" s="189">
        <v>2594.6721335399998</v>
      </c>
      <c r="C38" s="189">
        <v>125.77945481</v>
      </c>
      <c r="D38" s="190">
        <v>0.33437478818564798</v>
      </c>
      <c r="E38" s="189">
        <v>2636.7275347499999</v>
      </c>
      <c r="F38" s="190">
        <v>5.8583768075254998E-2</v>
      </c>
      <c r="G38" s="469">
        <v>32161</v>
      </c>
      <c r="H38" s="190">
        <v>0.22086837242378601</v>
      </c>
      <c r="I38" s="191">
        <v>0</v>
      </c>
      <c r="J38" s="459">
        <v>2097.6599136300001</v>
      </c>
      <c r="K38" s="460">
        <v>0.79555429447468096</v>
      </c>
      <c r="L38" s="459">
        <v>32.336274899999999</v>
      </c>
      <c r="M38" s="459">
        <v>-62.605765049999995</v>
      </c>
    </row>
    <row r="39" spans="1:13" s="452" customFormat="1">
      <c r="A39" s="453" t="s">
        <v>1153</v>
      </c>
      <c r="B39" s="189">
        <v>1456.70618984</v>
      </c>
      <c r="C39" s="189">
        <v>47.645140159999997</v>
      </c>
      <c r="D39" s="190">
        <v>0.448799999999832</v>
      </c>
      <c r="E39" s="189">
        <v>1478.0878608199998</v>
      </c>
      <c r="F39" s="190">
        <v>4.1001999999999997E-2</v>
      </c>
      <c r="G39" s="469">
        <v>18997</v>
      </c>
      <c r="H39" s="190">
        <v>0.24721399999999999</v>
      </c>
      <c r="I39" s="191">
        <v>0</v>
      </c>
      <c r="J39" s="459">
        <v>1151.69196747</v>
      </c>
      <c r="K39" s="460">
        <v>0.77917693392805099</v>
      </c>
      <c r="L39" s="459">
        <v>15.08007843</v>
      </c>
      <c r="M39" s="459">
        <v>-28.852151539999998</v>
      </c>
    </row>
    <row r="40" spans="1:13" s="452" customFormat="1">
      <c r="A40" s="453" t="s">
        <v>1154</v>
      </c>
      <c r="B40" s="189">
        <v>1137.9659437</v>
      </c>
      <c r="C40" s="189">
        <v>78.134314650000007</v>
      </c>
      <c r="D40" s="190">
        <v>0.26460000000012801</v>
      </c>
      <c r="E40" s="189">
        <v>1158.6396739300001</v>
      </c>
      <c r="F40" s="190">
        <v>8.1013000000000002E-2</v>
      </c>
      <c r="G40" s="469">
        <v>13164</v>
      </c>
      <c r="H40" s="190">
        <v>0.18725900000000001</v>
      </c>
      <c r="I40" s="191">
        <v>0</v>
      </c>
      <c r="J40" s="459">
        <v>945.96794616</v>
      </c>
      <c r="K40" s="460">
        <v>0.81644705204281798</v>
      </c>
      <c r="L40" s="459">
        <v>17.256196469999999</v>
      </c>
      <c r="M40" s="459">
        <v>-33.753613510000001</v>
      </c>
    </row>
    <row r="41" spans="1:13" s="452" customFormat="1">
      <c r="A41" s="453" t="s">
        <v>96</v>
      </c>
      <c r="B41" s="189">
        <v>780.52570136999998</v>
      </c>
      <c r="C41" s="189">
        <v>18.325027760000001</v>
      </c>
      <c r="D41" s="190">
        <v>0.70330758231277002</v>
      </c>
      <c r="E41" s="189">
        <v>793.41387248000001</v>
      </c>
      <c r="F41" s="190">
        <v>0.233919566156155</v>
      </c>
      <c r="G41" s="469">
        <v>10024</v>
      </c>
      <c r="H41" s="190">
        <v>0.23395385246144801</v>
      </c>
      <c r="I41" s="191">
        <v>0</v>
      </c>
      <c r="J41" s="459">
        <v>1054.0871848899999</v>
      </c>
      <c r="K41" s="460">
        <v>1.3285464515451499</v>
      </c>
      <c r="L41" s="459">
        <v>43.56424414</v>
      </c>
      <c r="M41" s="459">
        <v>-56.710674079999997</v>
      </c>
    </row>
    <row r="42" spans="1:13" s="452" customFormat="1">
      <c r="A42" s="453" t="s">
        <v>1155</v>
      </c>
      <c r="B42" s="189">
        <v>407.84723858000001</v>
      </c>
      <c r="C42" s="189">
        <v>13.12770965</v>
      </c>
      <c r="D42" s="190">
        <v>0.80520000000152403</v>
      </c>
      <c r="E42" s="189">
        <v>418.41773076999999</v>
      </c>
      <c r="F42" s="190">
        <v>0.15123900000000001</v>
      </c>
      <c r="G42" s="469">
        <v>5572</v>
      </c>
      <c r="H42" s="190">
        <v>0.24524499999999999</v>
      </c>
      <c r="I42" s="191">
        <v>0</v>
      </c>
      <c r="J42" s="459">
        <v>565.80176999000003</v>
      </c>
      <c r="K42" s="460">
        <v>1.352241380757871</v>
      </c>
      <c r="L42" s="459">
        <v>15.87151778</v>
      </c>
      <c r="M42" s="459">
        <v>-20.648146090000001</v>
      </c>
    </row>
    <row r="43" spans="1:13" s="452" customFormat="1">
      <c r="A43" s="454" t="s">
        <v>1156</v>
      </c>
      <c r="B43" s="189">
        <v>172.40453578999998</v>
      </c>
      <c r="C43" s="189">
        <v>1.3226391499999999</v>
      </c>
      <c r="D43" s="190">
        <v>0.18269999999622</v>
      </c>
      <c r="E43" s="189">
        <v>172.64619897999998</v>
      </c>
      <c r="F43" s="190">
        <v>0.236233</v>
      </c>
      <c r="G43" s="469">
        <v>1458</v>
      </c>
      <c r="H43" s="190">
        <v>0.21686900000000001</v>
      </c>
      <c r="I43" s="191">
        <v>0</v>
      </c>
      <c r="J43" s="459">
        <v>229.03629365</v>
      </c>
      <c r="K43" s="460">
        <v>1.3266222772534511</v>
      </c>
      <c r="L43" s="459">
        <v>8.8834799700000016</v>
      </c>
      <c r="M43" s="459">
        <v>-10.345748109999999</v>
      </c>
    </row>
    <row r="44" spans="1:13" s="452" customFormat="1">
      <c r="A44" s="453" t="s">
        <v>1157</v>
      </c>
      <c r="B44" s="189">
        <v>200.27392699999999</v>
      </c>
      <c r="C44" s="189">
        <v>3.8746789599999998</v>
      </c>
      <c r="D44" s="190">
        <v>0.535800000008259</v>
      </c>
      <c r="E44" s="189">
        <v>202.34994272999998</v>
      </c>
      <c r="F44" s="190">
        <v>0.40291199999999999</v>
      </c>
      <c r="G44" s="469">
        <v>2994</v>
      </c>
      <c r="H44" s="190">
        <v>0.22518299999999999</v>
      </c>
      <c r="I44" s="191">
        <v>0</v>
      </c>
      <c r="J44" s="459">
        <v>259.24912124999997</v>
      </c>
      <c r="K44" s="460">
        <v>1.2811919675011809</v>
      </c>
      <c r="L44" s="459">
        <v>18.809246390000002</v>
      </c>
      <c r="M44" s="459">
        <v>-25.716779880000001</v>
      </c>
    </row>
    <row r="45" spans="1:13" s="452" customFormat="1">
      <c r="A45" s="453" t="s">
        <v>97</v>
      </c>
      <c r="B45" s="189">
        <v>587.99815913999998</v>
      </c>
      <c r="C45" s="189">
        <v>3.2917774100000003</v>
      </c>
      <c r="D45" s="190">
        <v>0.440299999993013</v>
      </c>
      <c r="E45" s="189">
        <v>589.44737170000008</v>
      </c>
      <c r="F45" s="190">
        <v>1</v>
      </c>
      <c r="G45" s="469">
        <v>9906</v>
      </c>
      <c r="H45" s="190">
        <v>0.36019499999999999</v>
      </c>
      <c r="I45" s="191">
        <v>0</v>
      </c>
      <c r="J45" s="459">
        <v>166.51076086</v>
      </c>
      <c r="K45" s="460">
        <v>0.28248622159392001</v>
      </c>
      <c r="L45" s="459">
        <v>199.06044305</v>
      </c>
      <c r="M45" s="459">
        <v>-175.16255415000001</v>
      </c>
    </row>
    <row r="46" spans="1:13" s="452" customFormat="1" ht="21" customHeight="1">
      <c r="A46" s="363" t="s">
        <v>706</v>
      </c>
      <c r="B46" s="456">
        <v>62288.881920530002</v>
      </c>
      <c r="C46" s="456">
        <v>2096.4170811199997</v>
      </c>
      <c r="D46" s="457">
        <v>0</v>
      </c>
      <c r="E46" s="456">
        <v>63065.47575872</v>
      </c>
      <c r="F46" s="192">
        <v>0</v>
      </c>
      <c r="G46" s="458">
        <v>693025</v>
      </c>
      <c r="H46" s="192">
        <v>0</v>
      </c>
      <c r="I46" s="193">
        <v>0</v>
      </c>
      <c r="J46" s="456">
        <v>11106.536622209998</v>
      </c>
      <c r="K46" s="460">
        <v>0.17611120012322001</v>
      </c>
      <c r="L46" s="456">
        <v>326.8014551</v>
      </c>
      <c r="M46" s="456">
        <v>-365.44040227999994</v>
      </c>
    </row>
    <row r="47" spans="1:13" s="452" customFormat="1" ht="42" customHeight="1">
      <c r="A47" s="434" t="s">
        <v>707</v>
      </c>
      <c r="B47" s="456">
        <f>B$24+B$46+B$68+B$90</f>
        <v>87447.386282520005</v>
      </c>
      <c r="C47" s="456">
        <f>C$24+C$46+C$68+C$90</f>
        <v>12216.225520890001</v>
      </c>
      <c r="D47" s="457">
        <v>0.440299999993013</v>
      </c>
      <c r="E47" s="456">
        <f>E$24+E$46+E$68+E$90</f>
        <v>94308.282371420006</v>
      </c>
      <c r="F47" s="535"/>
      <c r="G47" s="456">
        <f>G$24+G$46+G$68+G$90</f>
        <v>4954970</v>
      </c>
      <c r="H47" s="535"/>
      <c r="I47" s="193">
        <v>0</v>
      </c>
      <c r="J47" s="456">
        <f>J$24+J$46+J$68+J$90</f>
        <v>22798.553258049997</v>
      </c>
      <c r="K47" s="460">
        <v>0.24174497387473401</v>
      </c>
      <c r="L47" s="456">
        <f>L$24+L$46+L$68+L$90</f>
        <v>1202.6572211600001</v>
      </c>
      <c r="M47" s="456">
        <f>M$24+M$46+M$68+M$90</f>
        <v>-1441.92731181</v>
      </c>
    </row>
    <row r="48" spans="1:13" s="464" customFormat="1" ht="42" customHeight="1">
      <c r="A48" s="465"/>
      <c r="B48" s="461"/>
      <c r="C48" s="461"/>
      <c r="D48" s="462"/>
      <c r="E48" s="461"/>
      <c r="F48" s="466"/>
      <c r="G48" s="461"/>
      <c r="H48" s="466"/>
      <c r="I48" s="467"/>
      <c r="J48" s="461"/>
      <c r="K48" s="463"/>
      <c r="L48" s="461"/>
      <c r="M48" s="461"/>
    </row>
    <row r="49" spans="1:13" ht="45" customHeight="1">
      <c r="A49" s="361" t="s">
        <v>1407</v>
      </c>
      <c r="B49" s="361" t="s">
        <v>1159</v>
      </c>
      <c r="M49" s="121" t="s">
        <v>959</v>
      </c>
    </row>
    <row r="50" spans="1:13" s="452" customFormat="1" ht="52.8">
      <c r="A50" s="361" t="s">
        <v>1142</v>
      </c>
      <c r="B50" s="400" t="s">
        <v>1143</v>
      </c>
      <c r="C50" s="400" t="s">
        <v>703</v>
      </c>
      <c r="D50" s="400" t="s">
        <v>704</v>
      </c>
      <c r="E50" s="400" t="s">
        <v>705</v>
      </c>
      <c r="F50" s="400" t="s">
        <v>1144</v>
      </c>
      <c r="G50" s="400" t="s">
        <v>86</v>
      </c>
      <c r="H50" s="400" t="s">
        <v>87</v>
      </c>
      <c r="I50" s="400" t="s">
        <v>1145</v>
      </c>
      <c r="J50" s="400" t="s">
        <v>1146</v>
      </c>
      <c r="K50" s="400" t="s">
        <v>89</v>
      </c>
      <c r="L50" s="400" t="s">
        <v>1147</v>
      </c>
      <c r="M50" s="400" t="s">
        <v>1148</v>
      </c>
    </row>
    <row r="51" spans="1:13" s="452" customFormat="1">
      <c r="A51" s="453" t="s">
        <v>90</v>
      </c>
      <c r="B51" s="189">
        <v>898.77434561999996</v>
      </c>
      <c r="C51" s="189">
        <v>716.85644776999993</v>
      </c>
      <c r="D51" s="190">
        <v>0.63378681245909796</v>
      </c>
      <c r="E51" s="189">
        <v>1353.1269034700001</v>
      </c>
      <c r="F51" s="190">
        <v>6.4960981513799995E-4</v>
      </c>
      <c r="G51" s="469">
        <v>39680</v>
      </c>
      <c r="H51" s="190">
        <v>0.43150831011333102</v>
      </c>
      <c r="I51" s="191">
        <v>0</v>
      </c>
      <c r="J51" s="459">
        <v>89.117101779999999</v>
      </c>
      <c r="K51" s="460">
        <v>6.5860121139758004E-2</v>
      </c>
      <c r="L51" s="459">
        <v>0.39317808000000004</v>
      </c>
      <c r="M51" s="459">
        <v>-0.34110237999999998</v>
      </c>
    </row>
    <row r="52" spans="1:13" s="452" customFormat="1">
      <c r="A52" s="453" t="s">
        <v>1149</v>
      </c>
      <c r="B52" s="189">
        <v>699.47233102999996</v>
      </c>
      <c r="C52" s="189">
        <v>479.73859785000002</v>
      </c>
      <c r="D52" s="190">
        <v>0.64070000000001004</v>
      </c>
      <c r="E52" s="189">
        <v>1006.8552720599999</v>
      </c>
      <c r="F52" s="190">
        <v>5.04E-4</v>
      </c>
      <c r="G52" s="469">
        <v>25714</v>
      </c>
      <c r="H52" s="190">
        <v>0.41621799999999998</v>
      </c>
      <c r="I52" s="191">
        <v>0</v>
      </c>
      <c r="J52" s="459">
        <v>52.499951200000005</v>
      </c>
      <c r="K52" s="460">
        <v>5.2142500175409001E-2</v>
      </c>
      <c r="L52" s="459">
        <v>0.21648754000000001</v>
      </c>
      <c r="M52" s="459">
        <v>-0.17516467000000002</v>
      </c>
    </row>
    <row r="53" spans="1:13" s="452" customFormat="1">
      <c r="A53" s="453" t="s">
        <v>1150</v>
      </c>
      <c r="B53" s="189">
        <v>199.30201459</v>
      </c>
      <c r="C53" s="189">
        <v>237.11784992</v>
      </c>
      <c r="D53" s="190">
        <v>0.61979999999993296</v>
      </c>
      <c r="E53" s="189">
        <v>346.27163141000005</v>
      </c>
      <c r="F53" s="190">
        <v>1.073E-3</v>
      </c>
      <c r="G53" s="469">
        <v>13966</v>
      </c>
      <c r="H53" s="190">
        <v>0.475968</v>
      </c>
      <c r="I53" s="191">
        <v>0</v>
      </c>
      <c r="J53" s="459">
        <v>36.617150580000001</v>
      </c>
      <c r="K53" s="460">
        <v>0.105746897113393</v>
      </c>
      <c r="L53" s="459">
        <v>0.17669054000000001</v>
      </c>
      <c r="M53" s="459">
        <v>-0.16593770999999999</v>
      </c>
    </row>
    <row r="54" spans="1:13" s="452" customFormat="1">
      <c r="A54" s="453" t="s">
        <v>91</v>
      </c>
      <c r="B54" s="189">
        <v>458.85728992999998</v>
      </c>
      <c r="C54" s="189">
        <v>266.59889465000003</v>
      </c>
      <c r="D54" s="190">
        <v>0.63759999999984995</v>
      </c>
      <c r="E54" s="189">
        <v>628.84662008999999</v>
      </c>
      <c r="F54" s="190">
        <v>2.114E-3</v>
      </c>
      <c r="G54" s="469">
        <v>21516</v>
      </c>
      <c r="H54" s="190">
        <v>0.482074</v>
      </c>
      <c r="I54" s="191">
        <v>0</v>
      </c>
      <c r="J54" s="459">
        <v>105.39546061</v>
      </c>
      <c r="K54" s="460">
        <v>0.16760121982513901</v>
      </c>
      <c r="L54" s="459">
        <v>0.63926684999999994</v>
      </c>
      <c r="M54" s="459">
        <v>-0.39433441999999996</v>
      </c>
    </row>
    <row r="55" spans="1:13" s="452" customFormat="1">
      <c r="A55" s="453" t="s">
        <v>92</v>
      </c>
      <c r="B55" s="189">
        <v>376.53809145999998</v>
      </c>
      <c r="C55" s="189">
        <v>261.52743892000001</v>
      </c>
      <c r="D55" s="190">
        <v>0.74010000000003096</v>
      </c>
      <c r="E55" s="189">
        <v>570.09406233000004</v>
      </c>
      <c r="F55" s="190">
        <v>3.8449999999999999E-3</v>
      </c>
      <c r="G55" s="469">
        <v>33805</v>
      </c>
      <c r="H55" s="190">
        <v>0.48632500000000001</v>
      </c>
      <c r="I55" s="191">
        <v>0</v>
      </c>
      <c r="J55" s="459">
        <v>141.69391465000001</v>
      </c>
      <c r="K55" s="460">
        <v>0.24854479990703701</v>
      </c>
      <c r="L55" s="459">
        <v>1.0759944299999999</v>
      </c>
      <c r="M55" s="459">
        <v>-0.96359279000000009</v>
      </c>
    </row>
    <row r="56" spans="1:13" s="452" customFormat="1">
      <c r="A56" s="453" t="s">
        <v>93</v>
      </c>
      <c r="B56" s="189">
        <v>441.38567067000002</v>
      </c>
      <c r="C56" s="189">
        <v>130.12841222</v>
      </c>
      <c r="D56" s="190">
        <v>0.71499999999999997</v>
      </c>
      <c r="E56" s="189">
        <v>534.42353529000002</v>
      </c>
      <c r="F56" s="190">
        <v>5.9719999999999999E-3</v>
      </c>
      <c r="G56" s="469">
        <v>13953</v>
      </c>
      <c r="H56" s="190">
        <v>0.35705100000000001</v>
      </c>
      <c r="I56" s="191">
        <v>0</v>
      </c>
      <c r="J56" s="459">
        <v>130.21076918</v>
      </c>
      <c r="K56" s="460">
        <v>0.24364714609610599</v>
      </c>
      <c r="L56" s="459">
        <v>1.20951805</v>
      </c>
      <c r="M56" s="459">
        <v>-1.52886948</v>
      </c>
    </row>
    <row r="57" spans="1:13" s="452" customFormat="1">
      <c r="A57" s="453" t="s">
        <v>94</v>
      </c>
      <c r="B57" s="189">
        <v>667.92658337</v>
      </c>
      <c r="C57" s="189">
        <v>275.93020848000003</v>
      </c>
      <c r="D57" s="190">
        <v>0.73225706033721605</v>
      </c>
      <c r="E57" s="189">
        <v>869.97945417999995</v>
      </c>
      <c r="F57" s="190">
        <v>1.3463785658596E-2</v>
      </c>
      <c r="G57" s="469">
        <v>26100</v>
      </c>
      <c r="H57" s="190">
        <v>0.49201679222410599</v>
      </c>
      <c r="I57" s="191">
        <v>0</v>
      </c>
      <c r="J57" s="459">
        <v>391.07551217000002</v>
      </c>
      <c r="K57" s="460">
        <v>0.44952269883040902</v>
      </c>
      <c r="L57" s="459">
        <v>5.7723519900000007</v>
      </c>
      <c r="M57" s="459">
        <v>-6.3508646900000008</v>
      </c>
    </row>
    <row r="58" spans="1:13" s="452" customFormat="1">
      <c r="A58" s="453" t="s">
        <v>1151</v>
      </c>
      <c r="B58" s="189">
        <v>482.69578349</v>
      </c>
      <c r="C58" s="189">
        <v>213.49551987999999</v>
      </c>
      <c r="D58" s="190">
        <v>0.78</v>
      </c>
      <c r="E58" s="189">
        <v>649.22069969000006</v>
      </c>
      <c r="F58" s="190">
        <v>1.1297E-2</v>
      </c>
      <c r="G58" s="469">
        <v>19241</v>
      </c>
      <c r="H58" s="190">
        <v>0.48623100000000002</v>
      </c>
      <c r="I58" s="191">
        <v>0</v>
      </c>
      <c r="J58" s="459">
        <v>269.97170956000002</v>
      </c>
      <c r="K58" s="460">
        <v>0.41583965158367597</v>
      </c>
      <c r="L58" s="459">
        <v>3.5437753399999998</v>
      </c>
      <c r="M58" s="459">
        <v>-4.1732210699999994</v>
      </c>
    </row>
    <row r="59" spans="1:13" s="452" customFormat="1">
      <c r="A59" s="453" t="s">
        <v>1152</v>
      </c>
      <c r="B59" s="189">
        <v>185.23079988000001</v>
      </c>
      <c r="C59" s="189">
        <v>62.434688600000001</v>
      </c>
      <c r="D59" s="190">
        <v>0.56899999999999995</v>
      </c>
      <c r="E59" s="189">
        <v>220.75875449</v>
      </c>
      <c r="F59" s="190">
        <v>1.9835999999999999E-2</v>
      </c>
      <c r="G59" s="469">
        <v>6859</v>
      </c>
      <c r="H59" s="190">
        <v>0.50903200000000004</v>
      </c>
      <c r="I59" s="191">
        <v>0</v>
      </c>
      <c r="J59" s="459">
        <v>121.10380261</v>
      </c>
      <c r="K59" s="460">
        <v>0.54857984178147601</v>
      </c>
      <c r="L59" s="459">
        <v>2.2285766499999999</v>
      </c>
      <c r="M59" s="459">
        <v>-2.17764362</v>
      </c>
    </row>
    <row r="60" spans="1:13" s="452" customFormat="1">
      <c r="A60" s="453" t="s">
        <v>95</v>
      </c>
      <c r="B60" s="189">
        <v>945.49481380999998</v>
      </c>
      <c r="C60" s="189">
        <v>466.73325104000003</v>
      </c>
      <c r="D60" s="190">
        <v>0.58249399608042995</v>
      </c>
      <c r="E60" s="189">
        <v>1217.3739681</v>
      </c>
      <c r="F60" s="190">
        <v>4.7809996253682999E-2</v>
      </c>
      <c r="G60" s="469">
        <v>52807</v>
      </c>
      <c r="H60" s="190">
        <v>0.52083758777059497</v>
      </c>
      <c r="I60" s="191">
        <v>0</v>
      </c>
      <c r="J60" s="459">
        <v>773.68861647000006</v>
      </c>
      <c r="K60" s="460">
        <v>0.63553898534361097</v>
      </c>
      <c r="L60" s="459">
        <v>30.379974019999999</v>
      </c>
      <c r="M60" s="459">
        <v>-36.163295770000005</v>
      </c>
    </row>
    <row r="61" spans="1:13" s="452" customFormat="1">
      <c r="A61" s="453" t="s">
        <v>1153</v>
      </c>
      <c r="B61" s="189">
        <v>669.80064403999995</v>
      </c>
      <c r="C61" s="189">
        <v>332.78375025999998</v>
      </c>
      <c r="D61" s="190">
        <v>0.55500000000000005</v>
      </c>
      <c r="E61" s="189">
        <v>854.50127651000003</v>
      </c>
      <c r="F61" s="190">
        <v>3.9961000000000003E-2</v>
      </c>
      <c r="G61" s="469">
        <v>29187</v>
      </c>
      <c r="H61" s="190">
        <v>0.51838499999999998</v>
      </c>
      <c r="I61" s="191">
        <v>0</v>
      </c>
      <c r="J61" s="459">
        <v>524.03367154</v>
      </c>
      <c r="K61" s="460">
        <v>0.61326259649404702</v>
      </c>
      <c r="L61" s="459">
        <v>17.66040138</v>
      </c>
      <c r="M61" s="459">
        <v>-21.00268487</v>
      </c>
    </row>
    <row r="62" spans="1:13" s="452" customFormat="1">
      <c r="A62" s="453" t="s">
        <v>1154</v>
      </c>
      <c r="B62" s="189">
        <v>275.69416976999997</v>
      </c>
      <c r="C62" s="189">
        <v>133.94950077999999</v>
      </c>
      <c r="D62" s="190">
        <v>0.65079999999982097</v>
      </c>
      <c r="E62" s="189">
        <v>362.87269158999999</v>
      </c>
      <c r="F62" s="190">
        <v>6.6293000000000005E-2</v>
      </c>
      <c r="G62" s="469">
        <v>23620</v>
      </c>
      <c r="H62" s="190">
        <v>0.526613</v>
      </c>
      <c r="I62" s="191">
        <v>0</v>
      </c>
      <c r="J62" s="459">
        <v>249.65494493</v>
      </c>
      <c r="K62" s="460">
        <v>0.68799595757974097</v>
      </c>
      <c r="L62" s="459">
        <v>12.719572640000001</v>
      </c>
      <c r="M62" s="459">
        <v>-15.1606109</v>
      </c>
    </row>
    <row r="63" spans="1:13" s="452" customFormat="1">
      <c r="A63" s="453" t="s">
        <v>96</v>
      </c>
      <c r="B63" s="189">
        <v>239.14898101</v>
      </c>
      <c r="C63" s="189">
        <v>44.490374150000001</v>
      </c>
      <c r="D63" s="190">
        <v>0.69742310761169501</v>
      </c>
      <c r="E63" s="189">
        <v>270.17752482999998</v>
      </c>
      <c r="F63" s="190">
        <v>0.218791718665622</v>
      </c>
      <c r="G63" s="469">
        <v>71455</v>
      </c>
      <c r="H63" s="190">
        <v>0.52410180629806102</v>
      </c>
      <c r="I63" s="191">
        <v>0</v>
      </c>
      <c r="J63" s="459">
        <v>253.04536203000001</v>
      </c>
      <c r="K63" s="460">
        <v>0.93658923772145797</v>
      </c>
      <c r="L63" s="459">
        <v>30.760378739999997</v>
      </c>
      <c r="M63" s="459">
        <v>-31.04758876</v>
      </c>
    </row>
    <row r="64" spans="1:13" s="452" customFormat="1">
      <c r="A64" s="453" t="s">
        <v>1155</v>
      </c>
      <c r="B64" s="189">
        <v>143.68825846999999</v>
      </c>
      <c r="C64" s="189">
        <v>28.040886219999997</v>
      </c>
      <c r="D64" s="190">
        <v>0.65940000000114096</v>
      </c>
      <c r="E64" s="189">
        <v>162.17838736000002</v>
      </c>
      <c r="F64" s="190">
        <v>0.15611700000000001</v>
      </c>
      <c r="G64" s="469">
        <v>12851</v>
      </c>
      <c r="H64" s="190">
        <v>0.54984500000000003</v>
      </c>
      <c r="I64" s="191">
        <v>0</v>
      </c>
      <c r="J64" s="459">
        <v>146.21018427999999</v>
      </c>
      <c r="K64" s="460">
        <v>0.90153926586682498</v>
      </c>
      <c r="L64" s="459">
        <v>13.773805400000001</v>
      </c>
      <c r="M64" s="459">
        <v>-14.931977550000001</v>
      </c>
    </row>
    <row r="65" spans="1:13" s="452" customFormat="1">
      <c r="A65" s="454" t="s">
        <v>1156</v>
      </c>
      <c r="B65" s="189">
        <v>66.21165963</v>
      </c>
      <c r="C65" s="189">
        <v>13.854243609999999</v>
      </c>
      <c r="D65" s="190">
        <v>0.77269999999660799</v>
      </c>
      <c r="E65" s="189">
        <v>76.916765099999992</v>
      </c>
      <c r="F65" s="190">
        <v>0.261125</v>
      </c>
      <c r="G65" s="469">
        <v>2704</v>
      </c>
      <c r="H65" s="190">
        <v>0.44392500000000001</v>
      </c>
      <c r="I65" s="191">
        <v>0</v>
      </c>
      <c r="J65" s="459">
        <v>68.130212760000006</v>
      </c>
      <c r="K65" s="460">
        <v>0.885765446212194</v>
      </c>
      <c r="L65" s="459">
        <v>8.9194357499999999</v>
      </c>
      <c r="M65" s="459">
        <v>-8.6064316199999986</v>
      </c>
    </row>
    <row r="66" spans="1:13" s="452" customFormat="1">
      <c r="A66" s="453" t="s">
        <v>1157</v>
      </c>
      <c r="B66" s="189">
        <v>29.249062909999999</v>
      </c>
      <c r="C66" s="189">
        <v>2.5952443199999999</v>
      </c>
      <c r="D66" s="190">
        <v>0.70639999998150504</v>
      </c>
      <c r="E66" s="189">
        <v>31.082372370000002</v>
      </c>
      <c r="F66" s="190">
        <v>0.44105100000000003</v>
      </c>
      <c r="G66" s="469">
        <v>55900</v>
      </c>
      <c r="H66" s="190">
        <v>0.58818800000000004</v>
      </c>
      <c r="I66" s="191">
        <v>0</v>
      </c>
      <c r="J66" s="459">
        <v>38.704964990000001</v>
      </c>
      <c r="K66" s="460">
        <v>1.2452384434901489</v>
      </c>
      <c r="L66" s="459">
        <v>8.0671375899999997</v>
      </c>
      <c r="M66" s="459">
        <v>-7.5091795899999996</v>
      </c>
    </row>
    <row r="67" spans="1:13" s="452" customFormat="1">
      <c r="A67" s="453" t="s">
        <v>97</v>
      </c>
      <c r="B67" s="189">
        <v>178.93707774999999</v>
      </c>
      <c r="C67" s="189">
        <v>9.9286939900000011</v>
      </c>
      <c r="D67" s="190">
        <v>0.45090000000090702</v>
      </c>
      <c r="E67" s="189">
        <v>183.41363118000001</v>
      </c>
      <c r="F67" s="190">
        <v>1</v>
      </c>
      <c r="G67" s="469">
        <v>11037</v>
      </c>
      <c r="H67" s="190">
        <v>0.613649</v>
      </c>
      <c r="I67" s="191">
        <v>0</v>
      </c>
      <c r="J67" s="459">
        <v>58.697701180000003</v>
      </c>
      <c r="K67" s="460">
        <v>0.32002911017226798</v>
      </c>
      <c r="L67" s="459">
        <v>107.8804609</v>
      </c>
      <c r="M67" s="459">
        <v>-131.33887049000001</v>
      </c>
    </row>
    <row r="68" spans="1:13" s="452" customFormat="1" ht="21" customHeight="1">
      <c r="A68" s="363" t="s">
        <v>706</v>
      </c>
      <c r="B68" s="456">
        <v>4207.0628536200002</v>
      </c>
      <c r="C68" s="456">
        <v>2172.1937212199996</v>
      </c>
      <c r="D68" s="457">
        <v>0</v>
      </c>
      <c r="E68" s="456">
        <v>5627.4356994700001</v>
      </c>
      <c r="F68" s="192">
        <v>0</v>
      </c>
      <c r="G68" s="458">
        <v>270353</v>
      </c>
      <c r="H68" s="192">
        <v>0</v>
      </c>
      <c r="I68" s="193">
        <v>0</v>
      </c>
      <c r="J68" s="456">
        <v>1942.92443807</v>
      </c>
      <c r="K68" s="460">
        <v>0.345259287147961</v>
      </c>
      <c r="L68" s="456">
        <v>178.11112306000001</v>
      </c>
      <c r="M68" s="456">
        <v>-208.12851878000001</v>
      </c>
    </row>
    <row r="69" spans="1:13" s="452" customFormat="1" ht="42" customHeight="1">
      <c r="A69" s="434" t="s">
        <v>707</v>
      </c>
      <c r="B69" s="456">
        <f>B$24+B$46+B$68+B$90</f>
        <v>87447.386282520005</v>
      </c>
      <c r="C69" s="456">
        <f>C$24+C$46+C$68+C$90</f>
        <v>12216.225520890001</v>
      </c>
      <c r="D69" s="457">
        <v>0.77269999999660799</v>
      </c>
      <c r="E69" s="456">
        <f>E$24+E$46+E$68+E$90</f>
        <v>94308.282371420006</v>
      </c>
      <c r="F69" s="535"/>
      <c r="G69" s="456">
        <f>G$24+G$46+G$68+G$90</f>
        <v>4954970</v>
      </c>
      <c r="H69" s="535"/>
      <c r="I69" s="193">
        <v>0</v>
      </c>
      <c r="J69" s="456">
        <f>J$24+J$46+J$68+J$90</f>
        <v>22798.553258049997</v>
      </c>
      <c r="K69" s="460">
        <v>0.24174497387473401</v>
      </c>
      <c r="L69" s="456">
        <f>L$24+L$46+L$68+L$90</f>
        <v>1202.6572211600001</v>
      </c>
      <c r="M69" s="456">
        <f>M$24+M$46+M$68+M$90</f>
        <v>-1441.92731181</v>
      </c>
    </row>
    <row r="70" spans="1:13" s="464" customFormat="1" ht="42" customHeight="1">
      <c r="A70" s="465"/>
      <c r="B70" s="468"/>
      <c r="C70" s="461"/>
      <c r="D70" s="462"/>
      <c r="E70" s="461"/>
      <c r="F70" s="466"/>
      <c r="G70" s="461"/>
      <c r="H70" s="466"/>
      <c r="I70" s="467"/>
      <c r="J70" s="461"/>
      <c r="K70" s="463"/>
      <c r="L70" s="461"/>
      <c r="M70" s="461"/>
    </row>
    <row r="71" spans="1:13" ht="45" customHeight="1">
      <c r="A71" s="361" t="s">
        <v>1407</v>
      </c>
      <c r="B71" s="361" t="s">
        <v>1160</v>
      </c>
      <c r="M71" s="121" t="s">
        <v>959</v>
      </c>
    </row>
    <row r="72" spans="1:13" s="452" customFormat="1" ht="52.8">
      <c r="A72" s="361" t="s">
        <v>1142</v>
      </c>
      <c r="B72" s="400" t="s">
        <v>1143</v>
      </c>
      <c r="C72" s="400" t="s">
        <v>703</v>
      </c>
      <c r="D72" s="400" t="s">
        <v>704</v>
      </c>
      <c r="E72" s="400" t="s">
        <v>705</v>
      </c>
      <c r="F72" s="400" t="s">
        <v>1144</v>
      </c>
      <c r="G72" s="400" t="s">
        <v>86</v>
      </c>
      <c r="H72" s="400" t="s">
        <v>87</v>
      </c>
      <c r="I72" s="400" t="s">
        <v>1145</v>
      </c>
      <c r="J72" s="400" t="s">
        <v>1146</v>
      </c>
      <c r="K72" s="400" t="s">
        <v>89</v>
      </c>
      <c r="L72" s="400" t="s">
        <v>1147</v>
      </c>
      <c r="M72" s="400" t="s">
        <v>1148</v>
      </c>
    </row>
    <row r="73" spans="1:13" s="452" customFormat="1">
      <c r="A73" s="453" t="s">
        <v>90</v>
      </c>
      <c r="B73" s="189">
        <v>2055.8880031600002</v>
      </c>
      <c r="C73" s="189">
        <v>4382.60649724</v>
      </c>
      <c r="D73" s="190">
        <v>0.54526780993094903</v>
      </c>
      <c r="E73" s="189">
        <v>4445.7193856499998</v>
      </c>
      <c r="F73" s="190">
        <v>5.3528890188500003E-4</v>
      </c>
      <c r="G73" s="469">
        <v>1339889</v>
      </c>
      <c r="H73" s="190">
        <v>0.55921129316096496</v>
      </c>
      <c r="I73" s="191">
        <v>0</v>
      </c>
      <c r="J73" s="459">
        <v>383.55021291000003</v>
      </c>
      <c r="K73" s="460">
        <v>8.6274049178189996E-2</v>
      </c>
      <c r="L73" s="459">
        <v>1.26707288</v>
      </c>
      <c r="M73" s="459">
        <v>-1.6200202399999999</v>
      </c>
    </row>
    <row r="74" spans="1:13" s="452" customFormat="1">
      <c r="A74" s="453" t="s">
        <v>1149</v>
      </c>
      <c r="B74" s="189">
        <v>1895.77273797</v>
      </c>
      <c r="C74" s="189">
        <v>4128.4193133700001</v>
      </c>
      <c r="D74" s="190">
        <v>0.54590000000000405</v>
      </c>
      <c r="E74" s="189">
        <v>4149.6163041899999</v>
      </c>
      <c r="F74" s="190">
        <v>4.8799999999999999E-4</v>
      </c>
      <c r="G74" s="469">
        <v>1034346</v>
      </c>
      <c r="H74" s="190">
        <v>0.57236600000000004</v>
      </c>
      <c r="I74" s="191">
        <v>0</v>
      </c>
      <c r="J74" s="459">
        <v>350.63947883999998</v>
      </c>
      <c r="K74" s="460">
        <v>8.4499253216724995E-2</v>
      </c>
      <c r="L74" s="459">
        <v>1.13613316</v>
      </c>
      <c r="M74" s="459">
        <v>-1.4759692799999999</v>
      </c>
    </row>
    <row r="75" spans="1:13" s="452" customFormat="1">
      <c r="A75" s="453" t="s">
        <v>1150</v>
      </c>
      <c r="B75" s="189">
        <v>160.11526519</v>
      </c>
      <c r="C75" s="189">
        <v>254.18718387000001</v>
      </c>
      <c r="D75" s="190">
        <v>0.53500000000019698</v>
      </c>
      <c r="E75" s="189">
        <v>296.10308146</v>
      </c>
      <c r="F75" s="190">
        <v>1.1980000000000001E-3</v>
      </c>
      <c r="G75" s="469">
        <v>305543</v>
      </c>
      <c r="H75" s="190">
        <v>0.37486000000000003</v>
      </c>
      <c r="I75" s="191">
        <v>0</v>
      </c>
      <c r="J75" s="459">
        <v>32.910734070000004</v>
      </c>
      <c r="K75" s="460">
        <v>0.111146205935198</v>
      </c>
      <c r="L75" s="459">
        <v>0.13093972000000001</v>
      </c>
      <c r="M75" s="459">
        <v>-0.14405096000000001</v>
      </c>
    </row>
    <row r="76" spans="1:13" s="452" customFormat="1">
      <c r="A76" s="453" t="s">
        <v>91</v>
      </c>
      <c r="B76" s="189">
        <v>1055.8851600200001</v>
      </c>
      <c r="C76" s="189">
        <v>718.33424530999991</v>
      </c>
      <c r="D76" s="190">
        <v>0.71380000000003097</v>
      </c>
      <c r="E76" s="189">
        <v>1568.6308107100001</v>
      </c>
      <c r="F76" s="190">
        <v>1.9070000000000001E-3</v>
      </c>
      <c r="G76" s="469">
        <v>493885</v>
      </c>
      <c r="H76" s="190">
        <v>0.37907299999999999</v>
      </c>
      <c r="I76" s="191">
        <v>0</v>
      </c>
      <c r="J76" s="459">
        <v>250.76843927000002</v>
      </c>
      <c r="K76" s="460">
        <v>0.15986453763234201</v>
      </c>
      <c r="L76" s="459">
        <v>1.16460019</v>
      </c>
      <c r="M76" s="459">
        <v>-1.50932478</v>
      </c>
    </row>
    <row r="77" spans="1:13" s="452" customFormat="1">
      <c r="A77" s="453" t="s">
        <v>92</v>
      </c>
      <c r="B77" s="189">
        <v>2184.5006932399997</v>
      </c>
      <c r="C77" s="189">
        <v>828.30829153999991</v>
      </c>
      <c r="D77" s="190">
        <v>0.58810000000003104</v>
      </c>
      <c r="E77" s="189">
        <v>2671.6494986600001</v>
      </c>
      <c r="F77" s="190">
        <v>3.673E-3</v>
      </c>
      <c r="G77" s="469">
        <v>431775</v>
      </c>
      <c r="H77" s="190">
        <v>0.460706</v>
      </c>
      <c r="I77" s="191">
        <v>0</v>
      </c>
      <c r="J77" s="459">
        <v>779.29219563999993</v>
      </c>
      <c r="K77" s="460">
        <v>0.29168953338784298</v>
      </c>
      <c r="L77" s="459">
        <v>4.5056878499999993</v>
      </c>
      <c r="M77" s="459">
        <v>-7.0622590999999995</v>
      </c>
    </row>
    <row r="78" spans="1:13" s="452" customFormat="1">
      <c r="A78" s="453" t="s">
        <v>93</v>
      </c>
      <c r="B78" s="189">
        <v>1809.6789360099999</v>
      </c>
      <c r="C78" s="189">
        <v>550.04986776999999</v>
      </c>
      <c r="D78" s="190">
        <v>0.69660000000003297</v>
      </c>
      <c r="E78" s="189">
        <v>2192.8354640700004</v>
      </c>
      <c r="F78" s="190">
        <v>6.2810000000000001E-3</v>
      </c>
      <c r="G78" s="469">
        <v>416906</v>
      </c>
      <c r="H78" s="190">
        <v>0.522509</v>
      </c>
      <c r="I78" s="191">
        <v>0</v>
      </c>
      <c r="J78" s="459">
        <v>984.20100128000001</v>
      </c>
      <c r="K78" s="460">
        <v>0.448825740647809</v>
      </c>
      <c r="L78" s="459">
        <v>7.1395027999999998</v>
      </c>
      <c r="M78" s="459">
        <v>-9.8896939199999991</v>
      </c>
    </row>
    <row r="79" spans="1:13" s="452" customFormat="1">
      <c r="A79" s="453" t="s">
        <v>94</v>
      </c>
      <c r="B79" s="189">
        <v>3501.5357985199998</v>
      </c>
      <c r="C79" s="189">
        <v>449.52608089</v>
      </c>
      <c r="D79" s="190">
        <v>0.62801350252596699</v>
      </c>
      <c r="E79" s="189">
        <v>3783.8318777199997</v>
      </c>
      <c r="F79" s="190">
        <v>1.5949172230434999E-2</v>
      </c>
      <c r="G79" s="469">
        <v>550946</v>
      </c>
      <c r="H79" s="190">
        <v>0.520312587662071</v>
      </c>
      <c r="I79" s="191">
        <v>0</v>
      </c>
      <c r="J79" s="459">
        <v>2495.24362982</v>
      </c>
      <c r="K79" s="460">
        <v>0.65944886307251704</v>
      </c>
      <c r="L79" s="459">
        <v>31.748104850000001</v>
      </c>
      <c r="M79" s="459">
        <v>-55.701215359999999</v>
      </c>
    </row>
    <row r="80" spans="1:13" s="452" customFormat="1">
      <c r="A80" s="453" t="s">
        <v>1151</v>
      </c>
      <c r="B80" s="189">
        <v>1504.2020867700001</v>
      </c>
      <c r="C80" s="189">
        <v>256.09896457000002</v>
      </c>
      <c r="D80" s="190">
        <v>0.54599999999992199</v>
      </c>
      <c r="E80" s="189">
        <v>1644.02095669</v>
      </c>
      <c r="F80" s="190">
        <v>1.1977E-2</v>
      </c>
      <c r="G80" s="469">
        <v>249543</v>
      </c>
      <c r="H80" s="190">
        <v>0.48515399999999997</v>
      </c>
      <c r="I80" s="191">
        <v>0</v>
      </c>
      <c r="J80" s="459">
        <v>919.90234872000008</v>
      </c>
      <c r="K80" s="460">
        <v>0.559544174286009</v>
      </c>
      <c r="L80" s="459">
        <v>9.6296599399999998</v>
      </c>
      <c r="M80" s="459">
        <v>-20.03537334</v>
      </c>
    </row>
    <row r="81" spans="1:13" s="452" customFormat="1">
      <c r="A81" s="453" t="s">
        <v>1152</v>
      </c>
      <c r="B81" s="189">
        <v>1997.33371175</v>
      </c>
      <c r="C81" s="189">
        <v>193.42711631999998</v>
      </c>
      <c r="D81" s="190">
        <v>0.73659999999993797</v>
      </c>
      <c r="E81" s="189">
        <v>2139.8109210299999</v>
      </c>
      <c r="F81" s="190">
        <v>1.9001000000000001E-2</v>
      </c>
      <c r="G81" s="469">
        <v>301403</v>
      </c>
      <c r="H81" s="190">
        <v>0.54732499999999995</v>
      </c>
      <c r="I81" s="191">
        <v>0</v>
      </c>
      <c r="J81" s="459">
        <v>1575.3412810999998</v>
      </c>
      <c r="K81" s="460">
        <v>0.73620583277596696</v>
      </c>
      <c r="L81" s="459">
        <v>22.118444910000001</v>
      </c>
      <c r="M81" s="459">
        <v>-35.665842020000007</v>
      </c>
    </row>
    <row r="82" spans="1:13" s="452" customFormat="1">
      <c r="A82" s="453" t="s">
        <v>95</v>
      </c>
      <c r="B82" s="189">
        <v>1351.30292973</v>
      </c>
      <c r="C82" s="189">
        <v>156.60696472000001</v>
      </c>
      <c r="D82" s="190">
        <v>0.67843170417459298</v>
      </c>
      <c r="E82" s="189">
        <v>1457.5509980300001</v>
      </c>
      <c r="F82" s="190">
        <v>5.8348737831892997E-2</v>
      </c>
      <c r="G82" s="469">
        <v>284331</v>
      </c>
      <c r="H82" s="190">
        <v>0.5454051744117</v>
      </c>
      <c r="I82" s="191">
        <v>0</v>
      </c>
      <c r="J82" s="459">
        <v>1271.0789451500002</v>
      </c>
      <c r="K82" s="460">
        <v>0.87206481753843801</v>
      </c>
      <c r="L82" s="459">
        <v>46.815671100000003</v>
      </c>
      <c r="M82" s="459">
        <v>-84.534117890000005</v>
      </c>
    </row>
    <row r="83" spans="1:13" s="452" customFormat="1">
      <c r="A83" s="453" t="s">
        <v>1153</v>
      </c>
      <c r="B83" s="189">
        <v>598.67593594000004</v>
      </c>
      <c r="C83" s="189">
        <v>103.39619495999999</v>
      </c>
      <c r="D83" s="190">
        <v>0.67500000000000004</v>
      </c>
      <c r="E83" s="189">
        <v>668.4684426</v>
      </c>
      <c r="F83" s="190">
        <v>4.2206E-2</v>
      </c>
      <c r="G83" s="469">
        <v>143933</v>
      </c>
      <c r="H83" s="190">
        <v>0.53309700000000004</v>
      </c>
      <c r="I83" s="191">
        <v>0</v>
      </c>
      <c r="J83" s="459">
        <v>548.52450282000007</v>
      </c>
      <c r="K83" s="460">
        <v>0.82056903192994501</v>
      </c>
      <c r="L83" s="459">
        <v>15.062118640000001</v>
      </c>
      <c r="M83" s="459">
        <v>-24.60868833</v>
      </c>
    </row>
    <row r="84" spans="1:13" s="452" customFormat="1">
      <c r="A84" s="453" t="s">
        <v>1154</v>
      </c>
      <c r="B84" s="189">
        <v>752.62699378999991</v>
      </c>
      <c r="C84" s="189">
        <v>53.210769759999998</v>
      </c>
      <c r="D84" s="190">
        <v>0.68510000000045101</v>
      </c>
      <c r="E84" s="189">
        <v>789.08255542999996</v>
      </c>
      <c r="F84" s="190">
        <v>7.2024000000000005E-2</v>
      </c>
      <c r="G84" s="469">
        <v>140398</v>
      </c>
      <c r="H84" s="190">
        <v>0.55583199999999999</v>
      </c>
      <c r="I84" s="191">
        <v>0</v>
      </c>
      <c r="J84" s="459">
        <v>722.55444233000003</v>
      </c>
      <c r="K84" s="460">
        <v>0.91568928670112804</v>
      </c>
      <c r="L84" s="459">
        <v>31.753552460000002</v>
      </c>
      <c r="M84" s="459">
        <v>-59.925429560000005</v>
      </c>
    </row>
    <row r="85" spans="1:13" s="452" customFormat="1">
      <c r="A85" s="453" t="s">
        <v>96</v>
      </c>
      <c r="B85" s="189">
        <v>526.07339195999998</v>
      </c>
      <c r="C85" s="189">
        <v>36.851807260000001</v>
      </c>
      <c r="D85" s="190">
        <v>0.553068685842248</v>
      </c>
      <c r="E85" s="189">
        <v>546.45516179999993</v>
      </c>
      <c r="F85" s="190">
        <v>0.24348309615101499</v>
      </c>
      <c r="G85" s="469">
        <v>339695</v>
      </c>
      <c r="H85" s="190">
        <v>0.57545587598808301</v>
      </c>
      <c r="I85" s="191">
        <v>0</v>
      </c>
      <c r="J85" s="459">
        <v>747.6238440599999</v>
      </c>
      <c r="K85" s="460">
        <v>1.3681339226394329</v>
      </c>
      <c r="L85" s="459">
        <v>78.491666240000001</v>
      </c>
      <c r="M85" s="459">
        <v>-110.13271326</v>
      </c>
    </row>
    <row r="86" spans="1:13" s="452" customFormat="1">
      <c r="A86" s="453" t="s">
        <v>1155</v>
      </c>
      <c r="B86" s="189">
        <v>282.96593192</v>
      </c>
      <c r="C86" s="189">
        <v>17.579369629999999</v>
      </c>
      <c r="D86" s="190">
        <v>0.61319999999909003</v>
      </c>
      <c r="E86" s="189">
        <v>293.74616480000003</v>
      </c>
      <c r="F86" s="190">
        <v>0.156419</v>
      </c>
      <c r="G86" s="469">
        <v>72604</v>
      </c>
      <c r="H86" s="190">
        <v>0.54726900000000001</v>
      </c>
      <c r="I86" s="191">
        <v>0</v>
      </c>
      <c r="J86" s="459">
        <v>340.90616014</v>
      </c>
      <c r="K86" s="460">
        <v>1.1605467610857469</v>
      </c>
      <c r="L86" s="459">
        <v>25.205858829999997</v>
      </c>
      <c r="M86" s="459">
        <v>-39.004086560000005</v>
      </c>
    </row>
    <row r="87" spans="1:13" s="452" customFormat="1">
      <c r="A87" s="454" t="s">
        <v>1156</v>
      </c>
      <c r="B87" s="189">
        <v>122.58576998000001</v>
      </c>
      <c r="C87" s="189">
        <v>15.034464509999999</v>
      </c>
      <c r="D87" s="190">
        <v>0.42019999999986701</v>
      </c>
      <c r="E87" s="189">
        <v>128.90271020999998</v>
      </c>
      <c r="F87" s="190">
        <v>0.25931799999999999</v>
      </c>
      <c r="G87" s="469">
        <v>65995</v>
      </c>
      <c r="H87" s="190">
        <v>0.64949299999999999</v>
      </c>
      <c r="I87" s="191">
        <v>0</v>
      </c>
      <c r="J87" s="459">
        <v>217.35480983000002</v>
      </c>
      <c r="K87" s="460">
        <v>1.6861927067002671</v>
      </c>
      <c r="L87" s="459">
        <v>21.84266517</v>
      </c>
      <c r="M87" s="459">
        <v>-33.057938399999998</v>
      </c>
    </row>
    <row r="88" spans="1:13" s="452" customFormat="1">
      <c r="A88" s="453" t="s">
        <v>1157</v>
      </c>
      <c r="B88" s="189">
        <v>120.52169006</v>
      </c>
      <c r="C88" s="189">
        <v>4.2379731200000004</v>
      </c>
      <c r="D88" s="190">
        <v>0.77500000000000002</v>
      </c>
      <c r="E88" s="189">
        <v>123.80628679</v>
      </c>
      <c r="F88" s="190">
        <v>0.43356699999999998</v>
      </c>
      <c r="G88" s="469">
        <v>201096</v>
      </c>
      <c r="H88" s="190">
        <v>0.56524799999999997</v>
      </c>
      <c r="I88" s="191">
        <v>0</v>
      </c>
      <c r="J88" s="459">
        <v>189.36287408999999</v>
      </c>
      <c r="K88" s="460">
        <v>1.529509356913328</v>
      </c>
      <c r="L88" s="459">
        <v>31.443142239999997</v>
      </c>
      <c r="M88" s="459">
        <v>-38.0706883</v>
      </c>
    </row>
    <row r="89" spans="1:13" s="452" customFormat="1">
      <c r="A89" s="453" t="s">
        <v>97</v>
      </c>
      <c r="B89" s="189">
        <v>572.79429734000007</v>
      </c>
      <c r="C89" s="189">
        <v>10.01879679</v>
      </c>
      <c r="D89" s="190">
        <v>0.48830000000429202</v>
      </c>
      <c r="E89" s="189">
        <v>577.68663380999999</v>
      </c>
      <c r="F89" s="190">
        <v>1</v>
      </c>
      <c r="G89" s="469">
        <v>90857</v>
      </c>
      <c r="H89" s="190">
        <v>0.66501900000000003</v>
      </c>
      <c r="I89" s="191">
        <v>0</v>
      </c>
      <c r="J89" s="459">
        <v>150.92728314999999</v>
      </c>
      <c r="K89" s="460">
        <v>0.26126151154752097</v>
      </c>
      <c r="L89" s="459">
        <v>372.12140213999999</v>
      </c>
      <c r="M89" s="459">
        <v>-455.07000219999998</v>
      </c>
    </row>
    <row r="90" spans="1:13" s="452" customFormat="1" ht="21" customHeight="1">
      <c r="A90" s="363" t="s">
        <v>706</v>
      </c>
      <c r="B90" s="456">
        <v>13057.65920998</v>
      </c>
      <c r="C90" s="456">
        <v>7132.3025515200006</v>
      </c>
      <c r="D90" s="457">
        <v>0</v>
      </c>
      <c r="E90" s="456">
        <v>17244.359830450001</v>
      </c>
      <c r="F90" s="192">
        <v>0</v>
      </c>
      <c r="G90" s="458">
        <v>3948284</v>
      </c>
      <c r="H90" s="192">
        <v>0</v>
      </c>
      <c r="I90" s="193">
        <v>0</v>
      </c>
      <c r="J90" s="456">
        <v>7062.6855512799993</v>
      </c>
      <c r="K90" s="460">
        <v>0.40956496041150497</v>
      </c>
      <c r="L90" s="456">
        <v>543.25370805</v>
      </c>
      <c r="M90" s="456">
        <v>-725.51934674999995</v>
      </c>
    </row>
    <row r="91" spans="1:13" s="452" customFormat="1" ht="42" customHeight="1">
      <c r="A91" s="434" t="s">
        <v>707</v>
      </c>
      <c r="B91" s="456">
        <f>B$24+B$46+B$68+B$90</f>
        <v>87447.386282520005</v>
      </c>
      <c r="C91" s="456">
        <f>C$24+C$46+C$68+C$90</f>
        <v>12216.225520890001</v>
      </c>
      <c r="D91" s="457">
        <v>0.553068685842248</v>
      </c>
      <c r="E91" s="456">
        <f>E$24+E$46+E$68+E$90</f>
        <v>94308.282371420006</v>
      </c>
      <c r="F91" s="535"/>
      <c r="G91" s="456">
        <f>G$24+G$46+G$68+G$90</f>
        <v>4954970</v>
      </c>
      <c r="H91" s="535"/>
      <c r="I91" s="193">
        <v>0</v>
      </c>
      <c r="J91" s="456">
        <f>J$24+J$46+J$68+J$90</f>
        <v>22798.553258049997</v>
      </c>
      <c r="K91" s="460">
        <v>0.24174497387473401</v>
      </c>
      <c r="L91" s="456">
        <f>L$24+L$46+L$68+L$90</f>
        <v>1202.6572211600001</v>
      </c>
      <c r="M91" s="456">
        <f>M$24+M$46+M$68+M$90</f>
        <v>-1441.92731181</v>
      </c>
    </row>
    <row r="92" spans="1:13" s="452" customFormat="1" ht="42" customHeight="1"/>
    <row r="93" spans="1:13" s="452" customFormat="1" ht="45" customHeight="1">
      <c r="A93" s="361" t="s">
        <v>1408</v>
      </c>
      <c r="B93" s="361" t="s">
        <v>1161</v>
      </c>
      <c r="M93" s="121" t="s">
        <v>959</v>
      </c>
    </row>
    <row r="94" spans="1:13" s="452" customFormat="1" ht="52.8">
      <c r="A94" s="361" t="s">
        <v>1142</v>
      </c>
      <c r="B94" s="400" t="s">
        <v>1143</v>
      </c>
      <c r="C94" s="400" t="s">
        <v>1162</v>
      </c>
      <c r="D94" s="400" t="s">
        <v>704</v>
      </c>
      <c r="E94" s="400" t="s">
        <v>705</v>
      </c>
      <c r="F94" s="400" t="s">
        <v>1163</v>
      </c>
      <c r="G94" s="400" t="s">
        <v>86</v>
      </c>
      <c r="H94" s="349" t="s">
        <v>87</v>
      </c>
      <c r="I94" s="349" t="s">
        <v>1164</v>
      </c>
      <c r="J94" s="400" t="s">
        <v>1165</v>
      </c>
      <c r="K94" s="400" t="s">
        <v>89</v>
      </c>
      <c r="L94" s="400" t="s">
        <v>1147</v>
      </c>
      <c r="M94" s="400" t="s">
        <v>1148</v>
      </c>
    </row>
    <row r="95" spans="1:13" s="452" customFormat="1">
      <c r="A95" s="453" t="s">
        <v>90</v>
      </c>
      <c r="B95" s="189">
        <v>1831.7421629600001</v>
      </c>
      <c r="C95" s="189">
        <v>56.451541210000002</v>
      </c>
      <c r="D95" s="190">
        <v>0.14149999999973401</v>
      </c>
      <c r="E95" s="189">
        <v>1946.0020803699999</v>
      </c>
      <c r="F95" s="190">
        <v>5.7899999999999998E-4</v>
      </c>
      <c r="G95" s="191">
        <v>78</v>
      </c>
      <c r="H95" s="190">
        <v>0.45</v>
      </c>
      <c r="I95" s="191">
        <v>3</v>
      </c>
      <c r="J95" s="459">
        <v>394.91266321000001</v>
      </c>
      <c r="K95" s="460">
        <v>0.20293537565741701</v>
      </c>
      <c r="L95" s="459">
        <v>0.50736188000000004</v>
      </c>
      <c r="M95" s="459">
        <v>-0.46110234</v>
      </c>
    </row>
    <row r="96" spans="1:13" s="452" customFormat="1">
      <c r="A96" s="453" t="s">
        <v>1149</v>
      </c>
      <c r="B96" s="189">
        <v>1831.7421629600001</v>
      </c>
      <c r="C96" s="189">
        <v>56.451541210000002</v>
      </c>
      <c r="D96" s="190">
        <v>0.14149999999973401</v>
      </c>
      <c r="E96" s="189">
        <v>1946.0020803699999</v>
      </c>
      <c r="F96" s="190">
        <v>5.7899999999999998E-4</v>
      </c>
      <c r="G96" s="191">
        <v>78</v>
      </c>
      <c r="H96" s="190">
        <v>0.45</v>
      </c>
      <c r="I96" s="191">
        <v>3</v>
      </c>
      <c r="J96" s="459">
        <v>394.91266321000001</v>
      </c>
      <c r="K96" s="460">
        <v>0.20293537565741701</v>
      </c>
      <c r="L96" s="459">
        <v>0.50736188000000004</v>
      </c>
      <c r="M96" s="459">
        <v>-0.46110234</v>
      </c>
    </row>
    <row r="97" spans="1:13" s="452" customFormat="1">
      <c r="A97" s="453" t="s">
        <v>1150</v>
      </c>
      <c r="B97" s="189">
        <v>0</v>
      </c>
      <c r="C97" s="189">
        <v>0</v>
      </c>
      <c r="D97" s="190">
        <v>0</v>
      </c>
      <c r="E97" s="189">
        <v>0</v>
      </c>
      <c r="F97" s="190">
        <v>0</v>
      </c>
      <c r="G97" s="191">
        <v>0</v>
      </c>
      <c r="H97" s="190">
        <v>0</v>
      </c>
      <c r="I97" s="191">
        <v>0</v>
      </c>
      <c r="J97" s="459">
        <v>0</v>
      </c>
      <c r="K97" s="460">
        <v>0</v>
      </c>
      <c r="L97" s="459">
        <v>0</v>
      </c>
      <c r="M97" s="459">
        <v>0</v>
      </c>
    </row>
    <row r="98" spans="1:13" s="452" customFormat="1">
      <c r="A98" s="453" t="s">
        <v>91</v>
      </c>
      <c r="B98" s="189">
        <v>951.51583964999998</v>
      </c>
      <c r="C98" s="189">
        <v>168.94740175999999</v>
      </c>
      <c r="D98" s="190">
        <v>0.75</v>
      </c>
      <c r="E98" s="189">
        <v>2075.0447553599997</v>
      </c>
      <c r="F98" s="190">
        <v>2.1459999999999999E-3</v>
      </c>
      <c r="G98" s="191">
        <v>41</v>
      </c>
      <c r="H98" s="190">
        <v>0.45</v>
      </c>
      <c r="I98" s="191">
        <v>3</v>
      </c>
      <c r="J98" s="459">
        <v>1003.77654134</v>
      </c>
      <c r="K98" s="460">
        <v>0.48373729710993901</v>
      </c>
      <c r="L98" s="459">
        <v>2.0034132800000002</v>
      </c>
      <c r="M98" s="459">
        <v>-0.61494512000000001</v>
      </c>
    </row>
    <row r="99" spans="1:13" s="452" customFormat="1">
      <c r="A99" s="453" t="s">
        <v>92</v>
      </c>
      <c r="B99" s="189">
        <v>0</v>
      </c>
      <c r="C99" s="189">
        <v>0</v>
      </c>
      <c r="D99" s="190">
        <v>0</v>
      </c>
      <c r="E99" s="189">
        <v>0</v>
      </c>
      <c r="F99" s="190">
        <v>0</v>
      </c>
      <c r="G99" s="191">
        <v>0</v>
      </c>
      <c r="H99" s="190">
        <v>0</v>
      </c>
      <c r="I99" s="191">
        <v>0</v>
      </c>
      <c r="J99" s="459">
        <v>0</v>
      </c>
      <c r="K99" s="460">
        <v>0</v>
      </c>
      <c r="L99" s="459">
        <v>0</v>
      </c>
      <c r="M99" s="459">
        <v>0</v>
      </c>
    </row>
    <row r="100" spans="1:13" s="452" customFormat="1">
      <c r="A100" s="453" t="s">
        <v>93</v>
      </c>
      <c r="B100" s="189">
        <v>2.7468336899999999</v>
      </c>
      <c r="C100" s="189">
        <v>0</v>
      </c>
      <c r="D100" s="190">
        <v>0</v>
      </c>
      <c r="E100" s="189">
        <v>2.7468336899999999</v>
      </c>
      <c r="F100" s="190">
        <v>5.025E-3</v>
      </c>
      <c r="G100" s="191">
        <v>44</v>
      </c>
      <c r="H100" s="190">
        <v>0.45</v>
      </c>
      <c r="I100" s="191">
        <v>3</v>
      </c>
      <c r="J100" s="459">
        <v>2.3288564199999997</v>
      </c>
      <c r="K100" s="460">
        <v>0.84783306265622504</v>
      </c>
      <c r="L100" s="459">
        <v>6.2116300000000001E-3</v>
      </c>
      <c r="M100" s="459">
        <v>-1.8892E-3</v>
      </c>
    </row>
    <row r="101" spans="1:13" s="452" customFormat="1">
      <c r="A101" s="453" t="s">
        <v>94</v>
      </c>
      <c r="B101" s="189">
        <v>20.564625679999999</v>
      </c>
      <c r="C101" s="189">
        <v>0</v>
      </c>
      <c r="D101" s="190">
        <v>0</v>
      </c>
      <c r="E101" s="189">
        <v>5.74319033</v>
      </c>
      <c r="F101" s="190">
        <v>1.2894200961881999E-2</v>
      </c>
      <c r="G101" s="191">
        <v>55</v>
      </c>
      <c r="H101" s="190">
        <v>0.45</v>
      </c>
      <c r="I101" s="191">
        <v>3</v>
      </c>
      <c r="J101" s="459">
        <v>7.15311831</v>
      </c>
      <c r="K101" s="460">
        <v>1.2454956041827709</v>
      </c>
      <c r="L101" s="459">
        <v>3.3322930000000001E-2</v>
      </c>
      <c r="M101" s="459">
        <v>-0.65601334</v>
      </c>
    </row>
    <row r="102" spans="1:13" s="452" customFormat="1">
      <c r="A102" s="453" t="s">
        <v>1151</v>
      </c>
      <c r="B102" s="189">
        <v>1.48687668</v>
      </c>
      <c r="C102" s="189">
        <v>0</v>
      </c>
      <c r="D102" s="190">
        <v>0</v>
      </c>
      <c r="E102" s="189">
        <v>3.7915712599999996</v>
      </c>
      <c r="F102" s="190">
        <v>1.0331999999999999E-2</v>
      </c>
      <c r="G102" s="191">
        <v>26</v>
      </c>
      <c r="H102" s="190">
        <v>0.45</v>
      </c>
      <c r="I102" s="191">
        <v>3</v>
      </c>
      <c r="J102" s="459">
        <v>4.3246806900000001</v>
      </c>
      <c r="K102" s="460">
        <v>1.1406038271320791</v>
      </c>
      <c r="L102" s="459">
        <v>1.762762E-2</v>
      </c>
      <c r="M102" s="459">
        <v>0</v>
      </c>
    </row>
    <row r="103" spans="1:13" s="452" customFormat="1">
      <c r="A103" s="453" t="s">
        <v>1152</v>
      </c>
      <c r="B103" s="189">
        <v>19.077749000000001</v>
      </c>
      <c r="C103" s="189">
        <v>0</v>
      </c>
      <c r="D103" s="190">
        <v>0</v>
      </c>
      <c r="E103" s="189">
        <v>1.95161907</v>
      </c>
      <c r="F103" s="190">
        <v>1.7871999999999999E-2</v>
      </c>
      <c r="G103" s="191">
        <v>29</v>
      </c>
      <c r="H103" s="190">
        <v>0.45</v>
      </c>
      <c r="I103" s="191">
        <v>3</v>
      </c>
      <c r="J103" s="459">
        <v>2.8284376200000003</v>
      </c>
      <c r="K103" s="460">
        <v>1.4492775068036201</v>
      </c>
      <c r="L103" s="459">
        <v>1.5695310000000001E-2</v>
      </c>
      <c r="M103" s="459">
        <v>-0.65601334</v>
      </c>
    </row>
    <row r="104" spans="1:13" s="452" customFormat="1">
      <c r="A104" s="453" t="s">
        <v>95</v>
      </c>
      <c r="B104" s="189">
        <v>139.81606141</v>
      </c>
      <c r="C104" s="189">
        <v>0</v>
      </c>
      <c r="D104" s="190">
        <v>0</v>
      </c>
      <c r="E104" s="189">
        <v>60.579828499999998</v>
      </c>
      <c r="F104" s="190">
        <v>3.3629675686336999E-2</v>
      </c>
      <c r="G104" s="191">
        <v>84</v>
      </c>
      <c r="H104" s="190">
        <v>0.45</v>
      </c>
      <c r="I104" s="191">
        <v>3</v>
      </c>
      <c r="J104" s="459">
        <v>87.044364810000005</v>
      </c>
      <c r="K104" s="460">
        <v>1.436853932493388</v>
      </c>
      <c r="L104" s="459">
        <v>0.91676979000000003</v>
      </c>
      <c r="M104" s="459">
        <v>-7.1542312900000002</v>
      </c>
    </row>
    <row r="105" spans="1:13" s="452" customFormat="1">
      <c r="A105" s="453" t="s">
        <v>1153</v>
      </c>
      <c r="B105" s="189">
        <v>132.17951815000001</v>
      </c>
      <c r="C105" s="189">
        <v>0</v>
      </c>
      <c r="D105" s="190">
        <v>0</v>
      </c>
      <c r="E105" s="189">
        <v>57.921917439999994</v>
      </c>
      <c r="F105" s="190">
        <v>3.1119000000000001E-2</v>
      </c>
      <c r="G105" s="191">
        <v>28</v>
      </c>
      <c r="H105" s="190">
        <v>0.45</v>
      </c>
      <c r="I105" s="191">
        <v>3</v>
      </c>
      <c r="J105" s="459">
        <v>80.152010849999996</v>
      </c>
      <c r="K105" s="460">
        <v>1.3837941558655691</v>
      </c>
      <c r="L105" s="459">
        <v>0.81110578</v>
      </c>
      <c r="M105" s="459">
        <v>-6.3071620300000006</v>
      </c>
    </row>
    <row r="106" spans="1:13" s="452" customFormat="1">
      <c r="A106" s="453" t="s">
        <v>1154</v>
      </c>
      <c r="B106" s="189">
        <v>7.6365432599999998</v>
      </c>
      <c r="C106" s="189">
        <v>0</v>
      </c>
      <c r="D106" s="190">
        <v>0</v>
      </c>
      <c r="E106" s="189">
        <v>2.65791106</v>
      </c>
      <c r="F106" s="190">
        <v>8.8343000000000005E-2</v>
      </c>
      <c r="G106" s="191">
        <v>56</v>
      </c>
      <c r="H106" s="190">
        <v>0.45</v>
      </c>
      <c r="I106" s="191">
        <v>3</v>
      </c>
      <c r="J106" s="459">
        <v>6.8923539600000003</v>
      </c>
      <c r="K106" s="460">
        <v>2.593146950522867</v>
      </c>
      <c r="L106" s="459">
        <v>0.10566400999999999</v>
      </c>
      <c r="M106" s="459">
        <v>-0.84706926000000005</v>
      </c>
    </row>
    <row r="107" spans="1:13" s="452" customFormat="1">
      <c r="A107" s="453" t="s">
        <v>96</v>
      </c>
      <c r="B107" s="189">
        <v>24.11101339</v>
      </c>
      <c r="C107" s="189">
        <v>0</v>
      </c>
      <c r="D107" s="190">
        <v>0</v>
      </c>
      <c r="E107" s="189">
        <v>0.51885926000000004</v>
      </c>
      <c r="F107" s="190">
        <v>0.40559400000000001</v>
      </c>
      <c r="G107" s="191">
        <v>17</v>
      </c>
      <c r="H107" s="190">
        <v>0.45</v>
      </c>
      <c r="I107" s="191">
        <v>3</v>
      </c>
      <c r="J107" s="459">
        <v>1.7066101</v>
      </c>
      <c r="K107" s="460">
        <v>3.289158027169063</v>
      </c>
      <c r="L107" s="459">
        <v>9.4700889999999996E-2</v>
      </c>
      <c r="M107" s="459">
        <v>-7.0079682600000002</v>
      </c>
    </row>
    <row r="108" spans="1:13" s="452" customFormat="1">
      <c r="A108" s="453" t="s">
        <v>1155</v>
      </c>
      <c r="B108" s="189">
        <v>0</v>
      </c>
      <c r="C108" s="189">
        <v>0</v>
      </c>
      <c r="D108" s="190">
        <v>0</v>
      </c>
      <c r="E108" s="189">
        <v>0</v>
      </c>
      <c r="F108" s="190">
        <v>0</v>
      </c>
      <c r="G108" s="191">
        <v>0</v>
      </c>
      <c r="H108" s="190">
        <v>0</v>
      </c>
      <c r="I108" s="191">
        <v>0</v>
      </c>
      <c r="J108" s="459">
        <v>0</v>
      </c>
      <c r="K108" s="460">
        <v>0</v>
      </c>
      <c r="L108" s="459">
        <v>0</v>
      </c>
      <c r="M108" s="459">
        <v>0</v>
      </c>
    </row>
    <row r="109" spans="1:13" s="452" customFormat="1">
      <c r="A109" s="454" t="s">
        <v>1156</v>
      </c>
      <c r="B109" s="189">
        <v>0</v>
      </c>
      <c r="C109" s="189">
        <v>0</v>
      </c>
      <c r="D109" s="190">
        <v>0</v>
      </c>
      <c r="E109" s="189">
        <v>0</v>
      </c>
      <c r="F109" s="190">
        <v>0</v>
      </c>
      <c r="G109" s="191">
        <v>0</v>
      </c>
      <c r="H109" s="190">
        <v>0</v>
      </c>
      <c r="I109" s="191">
        <v>0</v>
      </c>
      <c r="J109" s="459">
        <v>0</v>
      </c>
      <c r="K109" s="460">
        <v>0</v>
      </c>
      <c r="L109" s="459">
        <v>0</v>
      </c>
      <c r="M109" s="459">
        <v>0</v>
      </c>
    </row>
    <row r="110" spans="1:13" s="452" customFormat="1">
      <c r="A110" s="453" t="s">
        <v>1157</v>
      </c>
      <c r="B110" s="189">
        <v>24.11101339</v>
      </c>
      <c r="C110" s="189">
        <v>0</v>
      </c>
      <c r="D110" s="190">
        <v>0</v>
      </c>
      <c r="E110" s="189">
        <v>0.51885926000000004</v>
      </c>
      <c r="F110" s="190">
        <v>0.40559400000000001</v>
      </c>
      <c r="G110" s="191">
        <v>17</v>
      </c>
      <c r="H110" s="190">
        <v>0.45</v>
      </c>
      <c r="I110" s="191">
        <v>3</v>
      </c>
      <c r="J110" s="459">
        <v>1.7066101</v>
      </c>
      <c r="K110" s="460">
        <v>3.289158027169063</v>
      </c>
      <c r="L110" s="459">
        <v>9.4700889999999996E-2</v>
      </c>
      <c r="M110" s="459">
        <v>-7.0079682600000002</v>
      </c>
    </row>
    <row r="111" spans="1:13" s="452" customFormat="1">
      <c r="A111" s="453" t="s">
        <v>97</v>
      </c>
      <c r="B111" s="189">
        <v>46.983080710000003</v>
      </c>
      <c r="C111" s="189">
        <v>16.087499999999999</v>
      </c>
      <c r="D111" s="190">
        <v>0.75</v>
      </c>
      <c r="E111" s="189">
        <v>2.5810588999999999</v>
      </c>
      <c r="F111" s="190">
        <v>1</v>
      </c>
      <c r="G111" s="191">
        <v>19</v>
      </c>
      <c r="H111" s="190">
        <v>0.45</v>
      </c>
      <c r="I111" s="191">
        <v>3</v>
      </c>
      <c r="J111" s="459">
        <v>0</v>
      </c>
      <c r="K111" s="460">
        <v>0</v>
      </c>
      <c r="L111" s="459">
        <v>1.1614765</v>
      </c>
      <c r="M111" s="459">
        <v>-9.6349975000000008</v>
      </c>
    </row>
    <row r="112" spans="1:13" s="452" customFormat="1" ht="21" customHeight="1">
      <c r="A112" s="363" t="s">
        <v>706</v>
      </c>
      <c r="B112" s="456">
        <v>3017.4796174899998</v>
      </c>
      <c r="C112" s="456">
        <v>241.48644296999998</v>
      </c>
      <c r="D112" s="470">
        <v>0</v>
      </c>
      <c r="E112" s="456">
        <v>4093.2166064099997</v>
      </c>
      <c r="F112" s="192">
        <v>0</v>
      </c>
      <c r="G112" s="458">
        <v>338</v>
      </c>
      <c r="H112" s="192">
        <v>0</v>
      </c>
      <c r="I112" s="192">
        <v>0</v>
      </c>
      <c r="J112" s="456">
        <v>1496.9221541900001</v>
      </c>
      <c r="K112" s="460">
        <v>0.36570802332957703</v>
      </c>
      <c r="L112" s="456">
        <v>4.7232569</v>
      </c>
      <c r="M112" s="456">
        <v>-25.531147050000001</v>
      </c>
    </row>
    <row r="113" spans="1:13" s="452" customFormat="1" ht="34.799999999999997" customHeight="1">
      <c r="A113" s="434" t="s">
        <v>707</v>
      </c>
      <c r="B113" s="456">
        <f>B$112+B$134+B$156+B$178</f>
        <v>80711.082482070007</v>
      </c>
      <c r="C113" s="456">
        <f>C$112+C$134+C$156+C$178</f>
        <v>39508.736925699995</v>
      </c>
      <c r="D113" s="470">
        <v>0</v>
      </c>
      <c r="E113" s="456">
        <f>E$112+E$134+E$156+E$178</f>
        <v>91130.836098430009</v>
      </c>
      <c r="F113" s="535"/>
      <c r="G113" s="456">
        <f>G$112+G$134+G$156+G$178</f>
        <v>56141</v>
      </c>
      <c r="H113" s="535"/>
      <c r="I113" s="192">
        <v>0</v>
      </c>
      <c r="J113" s="456">
        <f>J$112+J$134+J$156+J$178</f>
        <v>49930.142876190002</v>
      </c>
      <c r="K113" s="460">
        <v>0.36570802332957703</v>
      </c>
      <c r="L113" s="456">
        <f>L$112+L$134+L$156+L$178</f>
        <v>973.61234659000002</v>
      </c>
      <c r="M113" s="456">
        <f>M$112+M$134+M$156+M$178</f>
        <v>-1351.8188462599999</v>
      </c>
    </row>
    <row r="114" spans="1:13" s="464" customFormat="1" ht="34.799999999999997" customHeight="1">
      <c r="A114" s="465"/>
      <c r="B114" s="468"/>
      <c r="C114" s="461"/>
      <c r="D114" s="462"/>
      <c r="E114" s="461"/>
      <c r="F114" s="466"/>
      <c r="G114" s="461"/>
      <c r="H114" s="466"/>
      <c r="I114" s="462"/>
      <c r="J114" s="461"/>
      <c r="K114" s="463"/>
      <c r="L114" s="461"/>
      <c r="M114" s="461"/>
    </row>
    <row r="115" spans="1:13" ht="45" customHeight="1">
      <c r="A115" s="361" t="s">
        <v>1408</v>
      </c>
      <c r="B115" s="361" t="s">
        <v>71</v>
      </c>
      <c r="C115" s="452"/>
      <c r="D115" s="452"/>
      <c r="E115" s="452"/>
      <c r="F115" s="452"/>
      <c r="G115" s="452"/>
      <c r="H115" s="452"/>
      <c r="I115" s="452"/>
      <c r="J115" s="452"/>
      <c r="K115" s="452"/>
      <c r="L115" s="452"/>
      <c r="M115" s="121" t="s">
        <v>959</v>
      </c>
    </row>
    <row r="116" spans="1:13" ht="52.8">
      <c r="A116" s="361" t="s">
        <v>1142</v>
      </c>
      <c r="B116" s="400" t="s">
        <v>1143</v>
      </c>
      <c r="C116" s="400" t="s">
        <v>1162</v>
      </c>
      <c r="D116" s="400" t="s">
        <v>704</v>
      </c>
      <c r="E116" s="400" t="s">
        <v>705</v>
      </c>
      <c r="F116" s="400" t="s">
        <v>1163</v>
      </c>
      <c r="G116" s="400" t="s">
        <v>86</v>
      </c>
      <c r="H116" s="349" t="s">
        <v>87</v>
      </c>
      <c r="I116" s="349" t="s">
        <v>1164</v>
      </c>
      <c r="J116" s="400" t="s">
        <v>1165</v>
      </c>
      <c r="K116" s="400" t="s">
        <v>89</v>
      </c>
      <c r="L116" s="400" t="s">
        <v>1147</v>
      </c>
      <c r="M116" s="400" t="s">
        <v>1148</v>
      </c>
    </row>
    <row r="117" spans="1:13">
      <c r="A117" s="453" t="s">
        <v>90</v>
      </c>
      <c r="B117" s="189">
        <v>5518.6547181000005</v>
      </c>
      <c r="C117" s="189">
        <v>1103.89974233</v>
      </c>
      <c r="D117" s="190">
        <v>0.39690000000002101</v>
      </c>
      <c r="E117" s="189">
        <v>5889.7287490899998</v>
      </c>
      <c r="F117" s="190">
        <v>6.6803117997499999E-4</v>
      </c>
      <c r="G117" s="191">
        <v>1553</v>
      </c>
      <c r="H117" s="190">
        <v>0.38274972961866399</v>
      </c>
      <c r="I117" s="191">
        <v>3</v>
      </c>
      <c r="J117" s="459">
        <v>1602.8347394100001</v>
      </c>
      <c r="K117" s="460">
        <v>0.27214067195499397</v>
      </c>
      <c r="L117" s="459">
        <v>1.4133540500000001</v>
      </c>
      <c r="M117" s="459">
        <v>-1.1512332299999999</v>
      </c>
    </row>
    <row r="118" spans="1:13">
      <c r="A118" s="453" t="s">
        <v>1149</v>
      </c>
      <c r="B118" s="189">
        <v>5518.1529651000001</v>
      </c>
      <c r="C118" s="189">
        <v>1103.89974233</v>
      </c>
      <c r="D118" s="190">
        <v>0.39690000000002101</v>
      </c>
      <c r="E118" s="189">
        <v>5889.2269960900003</v>
      </c>
      <c r="F118" s="190">
        <v>6.6799999999999997E-4</v>
      </c>
      <c r="G118" s="191">
        <v>1552</v>
      </c>
      <c r="H118" s="190">
        <v>0.38274399999999997</v>
      </c>
      <c r="I118" s="191">
        <v>3</v>
      </c>
      <c r="J118" s="459">
        <v>1602.6739215299999</v>
      </c>
      <c r="K118" s="460">
        <v>0.27213655078910298</v>
      </c>
      <c r="L118" s="459">
        <v>1.4131205900000001</v>
      </c>
      <c r="M118" s="459">
        <v>-1.15110358</v>
      </c>
    </row>
    <row r="119" spans="1:13">
      <c r="A119" s="453" t="s">
        <v>1150</v>
      </c>
      <c r="B119" s="189">
        <v>0.501753</v>
      </c>
      <c r="C119" s="189">
        <v>0</v>
      </c>
      <c r="D119" s="190">
        <v>0</v>
      </c>
      <c r="E119" s="189">
        <v>0.501753</v>
      </c>
      <c r="F119" s="190">
        <v>1.034E-3</v>
      </c>
      <c r="G119" s="191">
        <v>1</v>
      </c>
      <c r="H119" s="190">
        <v>0.45</v>
      </c>
      <c r="I119" s="191">
        <v>3</v>
      </c>
      <c r="J119" s="459">
        <v>0.16081788</v>
      </c>
      <c r="K119" s="460">
        <v>0.32051204477103301</v>
      </c>
      <c r="L119" s="459">
        <v>2.3346E-4</v>
      </c>
      <c r="M119" s="459">
        <v>-1.2965000000000001E-4</v>
      </c>
    </row>
    <row r="120" spans="1:13">
      <c r="A120" s="453" t="s">
        <v>91</v>
      </c>
      <c r="B120" s="189">
        <v>2021.7775730200001</v>
      </c>
      <c r="C120" s="189">
        <v>123.08288470000001</v>
      </c>
      <c r="D120" s="190">
        <v>0.118299999999919</v>
      </c>
      <c r="E120" s="189">
        <v>1850.7285949500001</v>
      </c>
      <c r="F120" s="190">
        <v>1.562E-3</v>
      </c>
      <c r="G120" s="191">
        <v>288</v>
      </c>
      <c r="H120" s="190">
        <v>0.22470399999999999</v>
      </c>
      <c r="I120" s="191">
        <v>3</v>
      </c>
      <c r="J120" s="459">
        <v>471.80488064999997</v>
      </c>
      <c r="K120" s="460">
        <v>0.25492926512152703</v>
      </c>
      <c r="L120" s="459">
        <v>0.65179393000000008</v>
      </c>
      <c r="M120" s="459">
        <v>-0.90211783000000001</v>
      </c>
    </row>
    <row r="121" spans="1:13">
      <c r="A121" s="453" t="s">
        <v>92</v>
      </c>
      <c r="B121" s="189">
        <v>3432.7176406500002</v>
      </c>
      <c r="C121" s="189">
        <v>195.37871948</v>
      </c>
      <c r="D121" s="190">
        <v>0.38229999999997999</v>
      </c>
      <c r="E121" s="189">
        <v>1266.2239190099999</v>
      </c>
      <c r="F121" s="190">
        <v>3.31E-3</v>
      </c>
      <c r="G121" s="191">
        <v>280</v>
      </c>
      <c r="H121" s="190">
        <v>0.30547999999999997</v>
      </c>
      <c r="I121" s="191">
        <v>3</v>
      </c>
      <c r="J121" s="459">
        <v>604.56517373999998</v>
      </c>
      <c r="K121" s="460">
        <v>0.477455183608189</v>
      </c>
      <c r="L121" s="459">
        <v>1.3003926799999999</v>
      </c>
      <c r="M121" s="459">
        <v>-5.1697404699999998</v>
      </c>
    </row>
    <row r="122" spans="1:13">
      <c r="A122" s="453" t="s">
        <v>93</v>
      </c>
      <c r="B122" s="189">
        <v>7.0505581100000008</v>
      </c>
      <c r="C122" s="189">
        <v>0.14187645000000002</v>
      </c>
      <c r="D122" s="190">
        <v>0.75</v>
      </c>
      <c r="E122" s="189">
        <v>5.2975801699999998</v>
      </c>
      <c r="F122" s="190">
        <v>5.7419999999999997E-3</v>
      </c>
      <c r="G122" s="191">
        <v>25</v>
      </c>
      <c r="H122" s="190">
        <v>0.45</v>
      </c>
      <c r="I122" s="191">
        <v>3</v>
      </c>
      <c r="J122" s="459">
        <v>4.1573040800000003</v>
      </c>
      <c r="K122" s="460">
        <v>0.78475529328327298</v>
      </c>
      <c r="L122" s="459">
        <v>1.3688549999999999E-2</v>
      </c>
      <c r="M122" s="459">
        <v>-3.42101E-2</v>
      </c>
    </row>
    <row r="123" spans="1:13">
      <c r="A123" s="453" t="s">
        <v>94</v>
      </c>
      <c r="B123" s="189">
        <v>218.55033743000001</v>
      </c>
      <c r="C123" s="189">
        <v>35.836100350000002</v>
      </c>
      <c r="D123" s="190">
        <v>0.76469999999874405</v>
      </c>
      <c r="E123" s="189">
        <v>246.19705825999998</v>
      </c>
      <c r="F123" s="190">
        <v>1.2442123549987E-2</v>
      </c>
      <c r="G123" s="191">
        <v>135</v>
      </c>
      <c r="H123" s="190">
        <v>0.41865145393452802</v>
      </c>
      <c r="I123" s="191">
        <v>3</v>
      </c>
      <c r="J123" s="459">
        <v>324.61603170000001</v>
      </c>
      <c r="K123" s="460">
        <v>1.318521163470542</v>
      </c>
      <c r="L123" s="459">
        <v>1.31713371</v>
      </c>
      <c r="M123" s="459">
        <v>-1.04321924</v>
      </c>
    </row>
    <row r="124" spans="1:13">
      <c r="A124" s="453" t="s">
        <v>1151</v>
      </c>
      <c r="B124" s="189">
        <v>218.08051493000002</v>
      </c>
      <c r="C124" s="189">
        <v>35.836100350000002</v>
      </c>
      <c r="D124" s="190">
        <v>0.76469999999874405</v>
      </c>
      <c r="E124" s="189">
        <v>245.72723575999999</v>
      </c>
      <c r="F124" s="190">
        <v>1.243E-2</v>
      </c>
      <c r="G124" s="191">
        <v>124</v>
      </c>
      <c r="H124" s="190">
        <v>0.41864499999999999</v>
      </c>
      <c r="I124" s="191">
        <v>3</v>
      </c>
      <c r="J124" s="459">
        <v>324.08904244999997</v>
      </c>
      <c r="K124" s="460">
        <v>1.3188975224811279</v>
      </c>
      <c r="L124" s="459">
        <v>1.3134094599999999</v>
      </c>
      <c r="M124" s="459">
        <v>-1.03994443</v>
      </c>
    </row>
    <row r="125" spans="1:13">
      <c r="A125" s="453" t="s">
        <v>1152</v>
      </c>
      <c r="B125" s="189">
        <v>0.46982249999999998</v>
      </c>
      <c r="C125" s="189">
        <v>0</v>
      </c>
      <c r="D125" s="190">
        <v>0</v>
      </c>
      <c r="E125" s="189">
        <v>0.46982249999999998</v>
      </c>
      <c r="F125" s="190">
        <v>1.8783000000000001E-2</v>
      </c>
      <c r="G125" s="191">
        <v>11</v>
      </c>
      <c r="H125" s="190">
        <v>0.42202699999999999</v>
      </c>
      <c r="I125" s="191">
        <v>3</v>
      </c>
      <c r="J125" s="459">
        <v>0.52698924999999996</v>
      </c>
      <c r="K125" s="460">
        <v>1.1216773355895051</v>
      </c>
      <c r="L125" s="459">
        <v>3.7242500000000001E-3</v>
      </c>
      <c r="M125" s="459">
        <v>-3.27481E-3</v>
      </c>
    </row>
    <row r="126" spans="1:13">
      <c r="A126" s="453" t="s">
        <v>95</v>
      </c>
      <c r="B126" s="189">
        <v>341.33260604000003</v>
      </c>
      <c r="C126" s="189">
        <v>52.843870549999998</v>
      </c>
      <c r="D126" s="190">
        <v>0.50515179596359105</v>
      </c>
      <c r="E126" s="189">
        <v>73.816519200000002</v>
      </c>
      <c r="F126" s="190">
        <v>6.1179714007175E-2</v>
      </c>
      <c r="G126" s="191">
        <v>54</v>
      </c>
      <c r="H126" s="190">
        <v>0.431610181396265</v>
      </c>
      <c r="I126" s="191">
        <v>3</v>
      </c>
      <c r="J126" s="459">
        <v>141.77740638999998</v>
      </c>
      <c r="K126" s="460">
        <v>1.9206731491343469</v>
      </c>
      <c r="L126" s="459">
        <v>1.9221654500000001</v>
      </c>
      <c r="M126" s="459">
        <v>-11.069147539999999</v>
      </c>
    </row>
    <row r="127" spans="1:13">
      <c r="A127" s="453" t="s">
        <v>1153</v>
      </c>
      <c r="B127" s="189">
        <v>23.809509170000002</v>
      </c>
      <c r="C127" s="189">
        <v>8.383839</v>
      </c>
      <c r="D127" s="190">
        <v>0.63270000000000004</v>
      </c>
      <c r="E127" s="189">
        <v>29.11377697</v>
      </c>
      <c r="F127" s="190">
        <v>2.7945999999999999E-2</v>
      </c>
      <c r="G127" s="191">
        <v>27</v>
      </c>
      <c r="H127" s="190">
        <v>0.447963</v>
      </c>
      <c r="I127" s="191">
        <v>3</v>
      </c>
      <c r="J127" s="459">
        <v>50.247492430000001</v>
      </c>
      <c r="K127" s="460">
        <v>1.7259008503698099</v>
      </c>
      <c r="L127" s="459">
        <v>0.36357213999999999</v>
      </c>
      <c r="M127" s="459">
        <v>-0.42053871999999998</v>
      </c>
    </row>
    <row r="128" spans="1:13">
      <c r="A128" s="453" t="s">
        <v>1154</v>
      </c>
      <c r="B128" s="189">
        <v>317.52309687000002</v>
      </c>
      <c r="C128" s="189">
        <v>44.460031549999997</v>
      </c>
      <c r="D128" s="190">
        <v>0.48109999999988801</v>
      </c>
      <c r="E128" s="189">
        <v>44.702742229999998</v>
      </c>
      <c r="F128" s="190">
        <v>8.2823999999999995E-2</v>
      </c>
      <c r="G128" s="191">
        <v>27</v>
      </c>
      <c r="H128" s="190">
        <v>0.42096</v>
      </c>
      <c r="I128" s="191">
        <v>3</v>
      </c>
      <c r="J128" s="459">
        <v>91.529913959999988</v>
      </c>
      <c r="K128" s="460">
        <v>2.0475234715818909</v>
      </c>
      <c r="L128" s="459">
        <v>1.55859331</v>
      </c>
      <c r="M128" s="459">
        <v>-10.64860882</v>
      </c>
    </row>
    <row r="129" spans="1:13">
      <c r="A129" s="453" t="s">
        <v>96</v>
      </c>
      <c r="B129" s="189">
        <v>0.55904618000000006</v>
      </c>
      <c r="C129" s="189">
        <v>3.0000000000000001E-6</v>
      </c>
      <c r="D129" s="190">
        <v>0</v>
      </c>
      <c r="E129" s="189">
        <v>0.55904618000000006</v>
      </c>
      <c r="F129" s="190">
        <v>0.24015548532988801</v>
      </c>
      <c r="G129" s="191">
        <v>35</v>
      </c>
      <c r="H129" s="190">
        <v>0.44281577706728997</v>
      </c>
      <c r="I129" s="191">
        <v>3</v>
      </c>
      <c r="J129" s="459">
        <v>1.48297214</v>
      </c>
      <c r="K129" s="460">
        <v>2.6526827175529579</v>
      </c>
      <c r="L129" s="459">
        <v>5.9342319999999997E-2</v>
      </c>
      <c r="M129" s="459">
        <v>-3.2378469999999999E-2</v>
      </c>
    </row>
    <row r="130" spans="1:13">
      <c r="A130" s="453" t="s">
        <v>1155</v>
      </c>
      <c r="B130" s="189">
        <v>0.19360769</v>
      </c>
      <c r="C130" s="189">
        <v>3.0000000000000001E-6</v>
      </c>
      <c r="D130" s="190">
        <v>0</v>
      </c>
      <c r="E130" s="189">
        <v>0.19360769</v>
      </c>
      <c r="F130" s="190">
        <v>0.155832</v>
      </c>
      <c r="G130" s="191">
        <v>12</v>
      </c>
      <c r="H130" s="190">
        <v>0.45</v>
      </c>
      <c r="I130" s="191">
        <v>3</v>
      </c>
      <c r="J130" s="459">
        <v>0.49301417999999997</v>
      </c>
      <c r="K130" s="460">
        <v>2.546459698992328</v>
      </c>
      <c r="L130" s="459">
        <v>1.3576659999999999E-2</v>
      </c>
      <c r="M130" s="459">
        <v>-8.4145499999999998E-3</v>
      </c>
    </row>
    <row r="131" spans="1:13">
      <c r="A131" s="454" t="s">
        <v>1156</v>
      </c>
      <c r="B131" s="189">
        <v>0.30997240000000004</v>
      </c>
      <c r="C131" s="189">
        <v>0</v>
      </c>
      <c r="D131" s="190">
        <v>0</v>
      </c>
      <c r="E131" s="189">
        <v>0.30997240000000004</v>
      </c>
      <c r="F131" s="190">
        <v>0.26694899999999999</v>
      </c>
      <c r="G131" s="191">
        <v>5</v>
      </c>
      <c r="H131" s="190">
        <v>0.43704300000000001</v>
      </c>
      <c r="I131" s="191">
        <v>3</v>
      </c>
      <c r="J131" s="459">
        <v>0.81779221999999996</v>
      </c>
      <c r="K131" s="460">
        <v>2.6382743108741291</v>
      </c>
      <c r="L131" s="459">
        <v>3.6162260000000002E-2</v>
      </c>
      <c r="M131" s="459">
        <v>-2.3372549999999999E-2</v>
      </c>
    </row>
    <row r="132" spans="1:13">
      <c r="A132" s="453" t="s">
        <v>1157</v>
      </c>
      <c r="B132" s="189">
        <v>5.5466089999999996E-2</v>
      </c>
      <c r="C132" s="189">
        <v>0</v>
      </c>
      <c r="D132" s="190">
        <v>0</v>
      </c>
      <c r="E132" s="189">
        <v>5.5466089999999996E-2</v>
      </c>
      <c r="F132" s="190">
        <v>0.38475599999999999</v>
      </c>
      <c r="G132" s="191">
        <v>18</v>
      </c>
      <c r="H132" s="190">
        <v>0.45</v>
      </c>
      <c r="I132" s="191">
        <v>3</v>
      </c>
      <c r="J132" s="459">
        <v>0.17216573999999998</v>
      </c>
      <c r="K132" s="460">
        <v>3.103981910388852</v>
      </c>
      <c r="L132" s="459">
        <v>9.6033999999999998E-3</v>
      </c>
      <c r="M132" s="459">
        <v>-5.9137000000000002E-4</v>
      </c>
    </row>
    <row r="133" spans="1:13">
      <c r="A133" s="453" t="s">
        <v>97</v>
      </c>
      <c r="B133" s="189">
        <v>1.40168E-3</v>
      </c>
      <c r="C133" s="189">
        <v>0</v>
      </c>
      <c r="D133" s="190">
        <v>0</v>
      </c>
      <c r="E133" s="189">
        <v>1.40168E-3</v>
      </c>
      <c r="F133" s="190">
        <v>1</v>
      </c>
      <c r="G133" s="191">
        <v>3</v>
      </c>
      <c r="H133" s="190">
        <v>0.45</v>
      </c>
      <c r="I133" s="191">
        <v>3</v>
      </c>
      <c r="J133" s="459">
        <v>0</v>
      </c>
      <c r="K133" s="460">
        <v>0</v>
      </c>
      <c r="L133" s="459">
        <v>6.3075999999999996E-4</v>
      </c>
      <c r="M133" s="459">
        <v>-8.6226E-4</v>
      </c>
    </row>
    <row r="134" spans="1:13">
      <c r="A134" s="363" t="s">
        <v>706</v>
      </c>
      <c r="B134" s="456">
        <v>11540.643881209999</v>
      </c>
      <c r="C134" s="456">
        <v>1511.18319686</v>
      </c>
      <c r="D134" s="470">
        <v>0</v>
      </c>
      <c r="E134" s="456">
        <v>9332.5528685400004</v>
      </c>
      <c r="F134" s="192">
        <v>0</v>
      </c>
      <c r="G134" s="458">
        <v>2373</v>
      </c>
      <c r="H134" s="192">
        <v>0</v>
      </c>
      <c r="I134" s="192">
        <v>0</v>
      </c>
      <c r="J134" s="456">
        <v>3151.2385081100001</v>
      </c>
      <c r="K134" s="460">
        <v>0.33766093291930999</v>
      </c>
      <c r="L134" s="456">
        <v>6.6785014500000006</v>
      </c>
      <c r="M134" s="456">
        <v>-19.402909140000002</v>
      </c>
    </row>
    <row r="135" spans="1:13" ht="34.799999999999997" customHeight="1">
      <c r="A135" s="434" t="s">
        <v>707</v>
      </c>
      <c r="B135" s="456">
        <f>B$112+B$134+B$156+B$178</f>
        <v>80711.082482070007</v>
      </c>
      <c r="C135" s="456">
        <f>C$112+C$134+C$156+C$178</f>
        <v>39508.736925699995</v>
      </c>
      <c r="D135" s="470">
        <v>0</v>
      </c>
      <c r="E135" s="456">
        <f>E$112+E$134+E$156+E$178</f>
        <v>91130.836098430009</v>
      </c>
      <c r="F135" s="535"/>
      <c r="G135" s="456">
        <f>G$112+G$134+G$156+G$178</f>
        <v>56141</v>
      </c>
      <c r="H135" s="535"/>
      <c r="I135" s="192">
        <v>3</v>
      </c>
      <c r="J135" s="456">
        <f>J$112+J$134+J$156+J$178</f>
        <v>49930.142876190002</v>
      </c>
      <c r="K135" s="460">
        <v>0.33766093291930999</v>
      </c>
      <c r="L135" s="456">
        <f>L$112+L$134+L$156+L$178</f>
        <v>973.61234659000002</v>
      </c>
      <c r="M135" s="456">
        <f>M$112+M$134+M$156+M$178</f>
        <v>-1351.8188462599999</v>
      </c>
    </row>
    <row r="136" spans="1:13" s="471" customFormat="1" ht="34.799999999999997" customHeight="1">
      <c r="A136" s="465"/>
      <c r="B136" s="468"/>
      <c r="C136" s="461"/>
      <c r="D136" s="462"/>
      <c r="E136" s="461"/>
      <c r="F136" s="466"/>
      <c r="G136" s="461"/>
      <c r="H136" s="466"/>
      <c r="I136" s="462"/>
      <c r="J136" s="461"/>
      <c r="K136" s="463"/>
      <c r="L136" s="461"/>
      <c r="M136" s="461"/>
    </row>
    <row r="137" spans="1:13" ht="45" customHeight="1">
      <c r="A137" s="361" t="s">
        <v>1408</v>
      </c>
      <c r="B137" s="361" t="s">
        <v>1166</v>
      </c>
      <c r="C137" s="452"/>
      <c r="D137" s="452"/>
      <c r="E137" s="452"/>
      <c r="F137" s="452"/>
      <c r="G137" s="452"/>
      <c r="H137" s="452"/>
      <c r="I137" s="452"/>
      <c r="J137" s="452"/>
      <c r="K137" s="452"/>
      <c r="L137" s="452"/>
      <c r="M137" s="121" t="s">
        <v>959</v>
      </c>
    </row>
    <row r="138" spans="1:13" ht="52.8">
      <c r="A138" s="361" t="s">
        <v>1142</v>
      </c>
      <c r="B138" s="400" t="s">
        <v>1143</v>
      </c>
      <c r="C138" s="400" t="s">
        <v>1162</v>
      </c>
      <c r="D138" s="400" t="s">
        <v>704</v>
      </c>
      <c r="E138" s="400" t="s">
        <v>705</v>
      </c>
      <c r="F138" s="400" t="s">
        <v>1163</v>
      </c>
      <c r="G138" s="400" t="s">
        <v>86</v>
      </c>
      <c r="H138" s="349" t="s">
        <v>87</v>
      </c>
      <c r="I138" s="349" t="s">
        <v>1164</v>
      </c>
      <c r="J138" s="400" t="s">
        <v>1165</v>
      </c>
      <c r="K138" s="400" t="s">
        <v>89</v>
      </c>
      <c r="L138" s="400" t="s">
        <v>1147</v>
      </c>
      <c r="M138" s="400" t="s">
        <v>1148</v>
      </c>
    </row>
    <row r="139" spans="1:13">
      <c r="A139" s="453" t="s">
        <v>90</v>
      </c>
      <c r="B139" s="189">
        <v>3238.19718543</v>
      </c>
      <c r="C139" s="189">
        <v>1554.61270648</v>
      </c>
      <c r="D139" s="190">
        <v>0.501368168653475</v>
      </c>
      <c r="E139" s="189">
        <v>3878.59383183</v>
      </c>
      <c r="F139" s="190">
        <v>7.2135604245499995E-4</v>
      </c>
      <c r="G139" s="191">
        <v>3999</v>
      </c>
      <c r="H139" s="190">
        <v>0.38903189037525099</v>
      </c>
      <c r="I139" s="191">
        <v>3</v>
      </c>
      <c r="J139" s="459">
        <v>581.88795561999996</v>
      </c>
      <c r="K139" s="460">
        <v>0.15002549399338699</v>
      </c>
      <c r="L139" s="459">
        <v>1.0893119199999999</v>
      </c>
      <c r="M139" s="459">
        <v>-2.8497496499999997</v>
      </c>
    </row>
    <row r="140" spans="1:13">
      <c r="A140" s="453" t="s">
        <v>1149</v>
      </c>
      <c r="B140" s="189">
        <v>2401.0834417300002</v>
      </c>
      <c r="C140" s="189">
        <v>1269.3520214</v>
      </c>
      <c r="D140" s="190">
        <v>0.49390000000003198</v>
      </c>
      <c r="E140" s="189">
        <v>2901.6959394099999</v>
      </c>
      <c r="F140" s="190">
        <v>6.0599999999999998E-4</v>
      </c>
      <c r="G140" s="191">
        <v>2947</v>
      </c>
      <c r="H140" s="190">
        <v>0.38803599999999999</v>
      </c>
      <c r="I140" s="191">
        <v>3</v>
      </c>
      <c r="J140" s="459">
        <v>396.87862951</v>
      </c>
      <c r="K140" s="460">
        <v>0.13677471306338801</v>
      </c>
      <c r="L140" s="459">
        <v>0.68164231999999991</v>
      </c>
      <c r="M140" s="459">
        <v>-1.8466018899999999</v>
      </c>
    </row>
    <row r="141" spans="1:13">
      <c r="A141" s="453" t="s">
        <v>1150</v>
      </c>
      <c r="B141" s="189">
        <v>837.1137437000001</v>
      </c>
      <c r="C141" s="189">
        <v>285.26068507999997</v>
      </c>
      <c r="D141" s="190">
        <v>0.53460000000011199</v>
      </c>
      <c r="E141" s="189">
        <v>976.89789241999995</v>
      </c>
      <c r="F141" s="190">
        <v>1.0640000000000001E-3</v>
      </c>
      <c r="G141" s="191">
        <v>1052</v>
      </c>
      <c r="H141" s="190">
        <v>0.39199000000000001</v>
      </c>
      <c r="I141" s="191">
        <v>3</v>
      </c>
      <c r="J141" s="459">
        <v>185.00932611000002</v>
      </c>
      <c r="K141" s="460">
        <v>0.18938450737332399</v>
      </c>
      <c r="L141" s="459">
        <v>0.40766959999999997</v>
      </c>
      <c r="M141" s="459">
        <v>-1.0031477600000001</v>
      </c>
    </row>
    <row r="142" spans="1:13">
      <c r="A142" s="453" t="s">
        <v>91</v>
      </c>
      <c r="B142" s="189">
        <v>2073.3887078399998</v>
      </c>
      <c r="C142" s="189">
        <v>904.73219258000006</v>
      </c>
      <c r="D142" s="190">
        <v>0.418699999999949</v>
      </c>
      <c r="E142" s="189">
        <v>2335.9257790000001</v>
      </c>
      <c r="F142" s="190">
        <v>1.933E-3</v>
      </c>
      <c r="G142" s="191">
        <v>2805</v>
      </c>
      <c r="H142" s="190">
        <v>0.40180900000000003</v>
      </c>
      <c r="I142" s="191">
        <v>3</v>
      </c>
      <c r="J142" s="459">
        <v>663.48305312000002</v>
      </c>
      <c r="K142" s="460">
        <v>0.284034304122468</v>
      </c>
      <c r="L142" s="459">
        <v>1.81367302</v>
      </c>
      <c r="M142" s="459">
        <v>-4.8386798799999999</v>
      </c>
    </row>
    <row r="143" spans="1:13">
      <c r="A143" s="453" t="s">
        <v>92</v>
      </c>
      <c r="B143" s="189">
        <v>2844.85431969</v>
      </c>
      <c r="C143" s="189">
        <v>1472.1888363599999</v>
      </c>
      <c r="D143" s="190">
        <v>0.42589999999998401</v>
      </c>
      <c r="E143" s="189">
        <v>3322.0451716799998</v>
      </c>
      <c r="F143" s="190">
        <v>3.7239999999999999E-3</v>
      </c>
      <c r="G143" s="191">
        <v>3485</v>
      </c>
      <c r="H143" s="190">
        <v>0.40467599999999998</v>
      </c>
      <c r="I143" s="191">
        <v>3</v>
      </c>
      <c r="J143" s="459">
        <v>1311.6876880499999</v>
      </c>
      <c r="K143" s="460">
        <v>0.39484342333209799</v>
      </c>
      <c r="L143" s="459">
        <v>4.9990597599999997</v>
      </c>
      <c r="M143" s="459">
        <v>-6.7154884500000005</v>
      </c>
    </row>
    <row r="144" spans="1:13">
      <c r="A144" s="453" t="s">
        <v>93</v>
      </c>
      <c r="B144" s="189">
        <v>2362.1359908899999</v>
      </c>
      <c r="C144" s="189">
        <v>884.91753109000001</v>
      </c>
      <c r="D144" s="190">
        <v>0.46440000000000498</v>
      </c>
      <c r="E144" s="189">
        <v>2644.16686114</v>
      </c>
      <c r="F144" s="190">
        <v>6.6140000000000001E-3</v>
      </c>
      <c r="G144" s="191">
        <v>2050</v>
      </c>
      <c r="H144" s="190">
        <v>0.40246500000000002</v>
      </c>
      <c r="I144" s="191">
        <v>3</v>
      </c>
      <c r="J144" s="459">
        <v>1382.4323781600001</v>
      </c>
      <c r="K144" s="460">
        <v>0.52282342634155099</v>
      </c>
      <c r="L144" s="459">
        <v>7.0344352300000006</v>
      </c>
      <c r="M144" s="459">
        <v>-10.947370660000001</v>
      </c>
    </row>
    <row r="145" spans="1:13">
      <c r="A145" s="453" t="s">
        <v>94</v>
      </c>
      <c r="B145" s="189">
        <v>5971.4394045500003</v>
      </c>
      <c r="C145" s="189">
        <v>2084.6992244000003</v>
      </c>
      <c r="D145" s="190">
        <v>0.44660986352036802</v>
      </c>
      <c r="E145" s="189">
        <v>6526.0714970899999</v>
      </c>
      <c r="F145" s="190">
        <v>1.4583421247551E-2</v>
      </c>
      <c r="G145" s="191">
        <v>6802</v>
      </c>
      <c r="H145" s="190">
        <v>0.40016189596918</v>
      </c>
      <c r="I145" s="191">
        <v>3</v>
      </c>
      <c r="J145" s="459">
        <v>4224.6845333400006</v>
      </c>
      <c r="K145" s="460">
        <v>0.64735492634792702</v>
      </c>
      <c r="L145" s="459">
        <v>38.057205109999998</v>
      </c>
      <c r="M145" s="459">
        <v>-40.097707030000002</v>
      </c>
    </row>
    <row r="146" spans="1:13">
      <c r="A146" s="453" t="s">
        <v>1151</v>
      </c>
      <c r="B146" s="189">
        <v>3422.3675160900002</v>
      </c>
      <c r="C146" s="189">
        <v>1375.35832744</v>
      </c>
      <c r="D146" s="190">
        <v>0.44939999999997399</v>
      </c>
      <c r="E146" s="189">
        <v>3815.7327138299997</v>
      </c>
      <c r="F146" s="190">
        <v>1.0199E-2</v>
      </c>
      <c r="G146" s="191">
        <v>4215</v>
      </c>
      <c r="H146" s="190">
        <v>0.40171099999999998</v>
      </c>
      <c r="I146" s="191">
        <v>3</v>
      </c>
      <c r="J146" s="459">
        <v>2253.48550604</v>
      </c>
      <c r="K146" s="460">
        <v>0.59057740021262894</v>
      </c>
      <c r="L146" s="459">
        <v>15.64291057</v>
      </c>
      <c r="M146" s="459">
        <v>-18.669986999999999</v>
      </c>
    </row>
    <row r="147" spans="1:13">
      <c r="A147" s="453" t="s">
        <v>1152</v>
      </c>
      <c r="B147" s="189">
        <v>2549.0718884600001</v>
      </c>
      <c r="C147" s="189">
        <v>709.34089696000001</v>
      </c>
      <c r="D147" s="190">
        <v>0.44120000000006798</v>
      </c>
      <c r="E147" s="189">
        <v>2710.3387832600001</v>
      </c>
      <c r="F147" s="190">
        <v>2.0756E-2</v>
      </c>
      <c r="G147" s="191">
        <v>2587</v>
      </c>
      <c r="H147" s="190">
        <v>0.39798099999999997</v>
      </c>
      <c r="I147" s="191">
        <v>3</v>
      </c>
      <c r="J147" s="459">
        <v>1971.1990272999999</v>
      </c>
      <c r="K147" s="460">
        <v>0.72728879484543196</v>
      </c>
      <c r="L147" s="459">
        <v>22.41429454</v>
      </c>
      <c r="M147" s="459">
        <v>-21.42772003</v>
      </c>
    </row>
    <row r="148" spans="1:13">
      <c r="A148" s="453" t="s">
        <v>95</v>
      </c>
      <c r="B148" s="189">
        <v>4408.61150696</v>
      </c>
      <c r="C148" s="189">
        <v>1249.7505355599999</v>
      </c>
      <c r="D148" s="190">
        <v>0.37549439330852002</v>
      </c>
      <c r="E148" s="189">
        <v>4543.42561759</v>
      </c>
      <c r="F148" s="190">
        <v>4.4015404706191003E-2</v>
      </c>
      <c r="G148" s="191">
        <v>5783</v>
      </c>
      <c r="H148" s="190">
        <v>0.40025096352010098</v>
      </c>
      <c r="I148" s="191">
        <v>3</v>
      </c>
      <c r="J148" s="459">
        <v>3926.94427348</v>
      </c>
      <c r="K148" s="460">
        <v>0.86431353872653405</v>
      </c>
      <c r="L148" s="459">
        <v>80.248063250000001</v>
      </c>
      <c r="M148" s="459">
        <v>-121.58004167</v>
      </c>
    </row>
    <row r="149" spans="1:13">
      <c r="A149" s="453" t="s">
        <v>1153</v>
      </c>
      <c r="B149" s="189">
        <v>3605.8650363899997</v>
      </c>
      <c r="C149" s="189">
        <v>991.63031347000003</v>
      </c>
      <c r="D149" s="190">
        <v>0.39210000000001299</v>
      </c>
      <c r="E149" s="189">
        <v>3736.4309390100002</v>
      </c>
      <c r="F149" s="190">
        <v>3.8854E-2</v>
      </c>
      <c r="G149" s="191">
        <v>4464</v>
      </c>
      <c r="H149" s="190">
        <v>0.39820800000000001</v>
      </c>
      <c r="I149" s="191">
        <v>3</v>
      </c>
      <c r="J149" s="459">
        <v>3080.4954020199998</v>
      </c>
      <c r="K149" s="460">
        <v>0.82444863890250397</v>
      </c>
      <c r="L149" s="459">
        <v>57.761009020000003</v>
      </c>
      <c r="M149" s="459">
        <v>-87.624649529999999</v>
      </c>
    </row>
    <row r="150" spans="1:13">
      <c r="A150" s="453" t="s">
        <v>1154</v>
      </c>
      <c r="B150" s="189">
        <v>802.74647057000004</v>
      </c>
      <c r="C150" s="189">
        <v>258.12022209000003</v>
      </c>
      <c r="D150" s="190">
        <v>0.311700000000182</v>
      </c>
      <c r="E150" s="189">
        <v>806.99467858000003</v>
      </c>
      <c r="F150" s="190">
        <v>6.7913000000000001E-2</v>
      </c>
      <c r="G150" s="191">
        <v>1319</v>
      </c>
      <c r="H150" s="190">
        <v>0.40971000000000002</v>
      </c>
      <c r="I150" s="191">
        <v>3</v>
      </c>
      <c r="J150" s="459">
        <v>846.44887146000008</v>
      </c>
      <c r="K150" s="460">
        <v>1.0488902763887169</v>
      </c>
      <c r="L150" s="459">
        <v>22.487054230000002</v>
      </c>
      <c r="M150" s="459">
        <v>-33.955392140000001</v>
      </c>
    </row>
    <row r="151" spans="1:13">
      <c r="A151" s="453" t="s">
        <v>96</v>
      </c>
      <c r="B151" s="189">
        <v>1132.8424145899999</v>
      </c>
      <c r="C151" s="189">
        <v>249.04117119</v>
      </c>
      <c r="D151" s="190">
        <v>0.39159295997446703</v>
      </c>
      <c r="E151" s="189">
        <v>1130.65926997</v>
      </c>
      <c r="F151" s="190">
        <v>0.19748124474739701</v>
      </c>
      <c r="G151" s="191">
        <v>4753</v>
      </c>
      <c r="H151" s="190">
        <v>0.40215168604727197</v>
      </c>
      <c r="I151" s="191">
        <v>3</v>
      </c>
      <c r="J151" s="459">
        <v>1622.0599701199999</v>
      </c>
      <c r="K151" s="460">
        <v>1.4346143114919481</v>
      </c>
      <c r="L151" s="459">
        <v>89.921395430000004</v>
      </c>
      <c r="M151" s="459">
        <v>-86.792322999999996</v>
      </c>
    </row>
    <row r="152" spans="1:13">
      <c r="A152" s="453" t="s">
        <v>1155</v>
      </c>
      <c r="B152" s="189">
        <v>794.45014283</v>
      </c>
      <c r="C152" s="189">
        <v>191.90427124999999</v>
      </c>
      <c r="D152" s="190">
        <v>0.35830000000013001</v>
      </c>
      <c r="E152" s="189">
        <v>797.40447915999994</v>
      </c>
      <c r="F152" s="190">
        <v>0.14474799999999999</v>
      </c>
      <c r="G152" s="191">
        <v>1371</v>
      </c>
      <c r="H152" s="190">
        <v>0.40028999999999998</v>
      </c>
      <c r="I152" s="191">
        <v>3</v>
      </c>
      <c r="J152" s="459">
        <v>1069.03698147</v>
      </c>
      <c r="K152" s="460">
        <v>1.3406458195421009</v>
      </c>
      <c r="L152" s="459">
        <v>46.128938789999999</v>
      </c>
      <c r="M152" s="459">
        <v>-53.441736369999994</v>
      </c>
    </row>
    <row r="153" spans="1:13">
      <c r="A153" s="454" t="s">
        <v>1156</v>
      </c>
      <c r="B153" s="189">
        <v>120.99426588999999</v>
      </c>
      <c r="C153" s="189">
        <v>24.913576859999999</v>
      </c>
      <c r="D153" s="190">
        <v>0</v>
      </c>
      <c r="E153" s="189">
        <v>127.41956767000001</v>
      </c>
      <c r="F153" s="190">
        <v>0.28339300000000001</v>
      </c>
      <c r="G153" s="191">
        <v>419</v>
      </c>
      <c r="H153" s="190">
        <v>0.39904499999999998</v>
      </c>
      <c r="I153" s="191">
        <v>3</v>
      </c>
      <c r="J153" s="459">
        <v>191.30773400000001</v>
      </c>
      <c r="K153" s="460">
        <v>1.501399961546424</v>
      </c>
      <c r="L153" s="459">
        <v>14.39576085</v>
      </c>
      <c r="M153" s="459">
        <v>-11.78542182</v>
      </c>
    </row>
    <row r="154" spans="1:13">
      <c r="A154" s="453" t="s">
        <v>1157</v>
      </c>
      <c r="B154" s="189">
        <v>217.39800586999999</v>
      </c>
      <c r="C154" s="189">
        <v>32.22332308</v>
      </c>
      <c r="D154" s="190">
        <v>0.40330000000111699</v>
      </c>
      <c r="E154" s="189">
        <v>205.83522313999998</v>
      </c>
      <c r="F154" s="190">
        <v>0.34858699999999998</v>
      </c>
      <c r="G154" s="191">
        <v>2963</v>
      </c>
      <c r="H154" s="190">
        <v>0.41128700000000001</v>
      </c>
      <c r="I154" s="191">
        <v>3</v>
      </c>
      <c r="J154" s="459">
        <v>361.71525464999996</v>
      </c>
      <c r="K154" s="460">
        <v>1.7573049409720189</v>
      </c>
      <c r="L154" s="459">
        <v>29.396695789999999</v>
      </c>
      <c r="M154" s="459">
        <v>-21.565164809999999</v>
      </c>
    </row>
    <row r="155" spans="1:13">
      <c r="A155" s="453" t="s">
        <v>97</v>
      </c>
      <c r="B155" s="189">
        <v>803.71531561999996</v>
      </c>
      <c r="C155" s="189">
        <v>82.275785200000001</v>
      </c>
      <c r="D155" s="190">
        <v>0.47949999999999998</v>
      </c>
      <c r="E155" s="189">
        <v>743.76443053000003</v>
      </c>
      <c r="F155" s="190">
        <v>1</v>
      </c>
      <c r="G155" s="191">
        <v>1413</v>
      </c>
      <c r="H155" s="190">
        <v>0.40595300000000001</v>
      </c>
      <c r="I155" s="191">
        <v>3</v>
      </c>
      <c r="J155" s="459">
        <v>0</v>
      </c>
      <c r="K155" s="460">
        <v>0</v>
      </c>
      <c r="L155" s="459">
        <v>301.93353624000002</v>
      </c>
      <c r="M155" s="459">
        <v>-399.87197395999999</v>
      </c>
    </row>
    <row r="156" spans="1:13">
      <c r="A156" s="363" t="s">
        <v>706</v>
      </c>
      <c r="B156" s="456">
        <v>22835.184845569998</v>
      </c>
      <c r="C156" s="456">
        <v>8482.2179828600001</v>
      </c>
      <c r="D156" s="470">
        <v>0</v>
      </c>
      <c r="E156" s="456">
        <v>25124.652458830002</v>
      </c>
      <c r="F156" s="192">
        <v>0</v>
      </c>
      <c r="G156" s="458">
        <v>31090</v>
      </c>
      <c r="H156" s="192">
        <v>0</v>
      </c>
      <c r="I156" s="192">
        <v>0</v>
      </c>
      <c r="J156" s="456">
        <v>13713.17985189</v>
      </c>
      <c r="K156" s="460">
        <v>0.54580575290984901</v>
      </c>
      <c r="L156" s="456">
        <v>525.09667995999996</v>
      </c>
      <c r="M156" s="456">
        <v>-673.69333429999995</v>
      </c>
    </row>
    <row r="157" spans="1:13" ht="34.799999999999997" customHeight="1">
      <c r="A157" s="434" t="s">
        <v>707</v>
      </c>
      <c r="B157" s="456">
        <f>B$112+B$134+B$156+B$178</f>
        <v>80711.082482070007</v>
      </c>
      <c r="C157" s="456">
        <f>C$112+C$134+C$156+C$178</f>
        <v>39508.736925699995</v>
      </c>
      <c r="D157" s="470">
        <v>0</v>
      </c>
      <c r="E157" s="456">
        <f>E$112+E$134+E$156+E$178</f>
        <v>91130.836098430009</v>
      </c>
      <c r="F157" s="535"/>
      <c r="G157" s="456">
        <f>G$112+G$134+G$156+G$178</f>
        <v>56141</v>
      </c>
      <c r="H157" s="535"/>
      <c r="I157" s="192">
        <v>3</v>
      </c>
      <c r="J157" s="456">
        <f>J$112+J$134+J$156+J$178</f>
        <v>49930.142876190002</v>
      </c>
      <c r="K157" s="460">
        <v>0.54580575290984901</v>
      </c>
      <c r="L157" s="456">
        <f>L$112+L$134+L$156+L$178</f>
        <v>973.61234659000002</v>
      </c>
      <c r="M157" s="456">
        <f>M$112+M$134+M$156+M$178</f>
        <v>-1351.8188462599999</v>
      </c>
    </row>
    <row r="158" spans="1:13" s="471" customFormat="1" ht="34.799999999999997" customHeight="1">
      <c r="A158" s="465"/>
      <c r="B158" s="468"/>
      <c r="C158" s="461"/>
      <c r="D158" s="462"/>
      <c r="E158" s="461"/>
      <c r="F158" s="466"/>
      <c r="G158" s="461"/>
      <c r="H158" s="466"/>
      <c r="I158" s="462"/>
      <c r="J158" s="461"/>
      <c r="K158" s="463"/>
      <c r="L158" s="461"/>
      <c r="M158" s="461"/>
    </row>
    <row r="159" spans="1:13" ht="45" customHeight="1">
      <c r="A159" s="361" t="s">
        <v>1408</v>
      </c>
      <c r="B159" s="361" t="s">
        <v>1167</v>
      </c>
      <c r="C159" s="452"/>
      <c r="D159" s="452"/>
      <c r="E159" s="452"/>
      <c r="F159" s="452"/>
      <c r="G159" s="452"/>
      <c r="H159" s="452"/>
      <c r="I159" s="452"/>
      <c r="J159" s="452"/>
      <c r="K159" s="452"/>
      <c r="L159" s="452"/>
      <c r="M159" s="121" t="s">
        <v>959</v>
      </c>
    </row>
    <row r="160" spans="1:13" ht="52.8">
      <c r="A160" s="361" t="s">
        <v>1142</v>
      </c>
      <c r="B160" s="400" t="s">
        <v>1143</v>
      </c>
      <c r="C160" s="400" t="s">
        <v>1162</v>
      </c>
      <c r="D160" s="400" t="s">
        <v>704</v>
      </c>
      <c r="E160" s="400" t="s">
        <v>705</v>
      </c>
      <c r="F160" s="400" t="s">
        <v>1163</v>
      </c>
      <c r="G160" s="400" t="s">
        <v>86</v>
      </c>
      <c r="H160" s="349" t="s">
        <v>87</v>
      </c>
      <c r="I160" s="349" t="s">
        <v>1164</v>
      </c>
      <c r="J160" s="400" t="s">
        <v>1165</v>
      </c>
      <c r="K160" s="400" t="s">
        <v>89</v>
      </c>
      <c r="L160" s="400" t="s">
        <v>1147</v>
      </c>
      <c r="M160" s="400" t="s">
        <v>1148</v>
      </c>
    </row>
    <row r="161" spans="1:13">
      <c r="A161" s="453" t="s">
        <v>90</v>
      </c>
      <c r="B161" s="189">
        <v>17246.995406349997</v>
      </c>
      <c r="C161" s="189">
        <v>13001.084774360001</v>
      </c>
      <c r="D161" s="190">
        <v>0.489652195238368</v>
      </c>
      <c r="E161" s="189">
        <v>22770.113222249998</v>
      </c>
      <c r="F161" s="190">
        <v>7.6906078339699995E-4</v>
      </c>
      <c r="G161" s="191">
        <v>2699</v>
      </c>
      <c r="H161" s="190">
        <v>0.420148267017741</v>
      </c>
      <c r="I161" s="191">
        <v>3</v>
      </c>
      <c r="J161" s="459">
        <v>6189.6373608500007</v>
      </c>
      <c r="K161" s="460">
        <v>0.27183164617740002</v>
      </c>
      <c r="L161" s="459">
        <v>7.4312461299999999</v>
      </c>
      <c r="M161" s="459">
        <v>-26.771042680000001</v>
      </c>
    </row>
    <row r="162" spans="1:13">
      <c r="A162" s="453" t="s">
        <v>1149</v>
      </c>
      <c r="B162" s="189">
        <v>12640.089088680001</v>
      </c>
      <c r="C162" s="189">
        <v>8379.4694482800005</v>
      </c>
      <c r="D162" s="190">
        <v>0.49469999999999797</v>
      </c>
      <c r="E162" s="189">
        <v>16177.488509409999</v>
      </c>
      <c r="F162" s="190">
        <v>5.9100000000000005E-4</v>
      </c>
      <c r="G162" s="191">
        <v>2011</v>
      </c>
      <c r="H162" s="190">
        <v>0.41836099999999998</v>
      </c>
      <c r="I162" s="191">
        <v>3</v>
      </c>
      <c r="J162" s="459">
        <v>3678.1471944999998</v>
      </c>
      <c r="K162" s="460">
        <v>0.22736206503008899</v>
      </c>
      <c r="L162" s="459">
        <v>4.0481184900000002</v>
      </c>
      <c r="M162" s="459">
        <v>-13.977102890000001</v>
      </c>
    </row>
    <row r="163" spans="1:13">
      <c r="A163" s="453" t="s">
        <v>1150</v>
      </c>
      <c r="B163" s="189">
        <v>4606.9063176700001</v>
      </c>
      <c r="C163" s="189">
        <v>4621.6153260800002</v>
      </c>
      <c r="D163" s="190">
        <v>0.48049999999999099</v>
      </c>
      <c r="E163" s="189">
        <v>6592.62471284</v>
      </c>
      <c r="F163" s="190">
        <v>1.206E-3</v>
      </c>
      <c r="G163" s="191">
        <v>688</v>
      </c>
      <c r="H163" s="190">
        <v>0.42453400000000002</v>
      </c>
      <c r="I163" s="191">
        <v>3</v>
      </c>
      <c r="J163" s="459">
        <v>2511.49016635</v>
      </c>
      <c r="K163" s="460">
        <v>0.38095451747140202</v>
      </c>
      <c r="L163" s="459">
        <v>3.3831276400000001</v>
      </c>
      <c r="M163" s="459">
        <v>-12.79393979</v>
      </c>
    </row>
    <row r="164" spans="1:13">
      <c r="A164" s="453" t="s">
        <v>91</v>
      </c>
      <c r="B164" s="189">
        <v>6984.64422956</v>
      </c>
      <c r="C164" s="189">
        <v>5298.5996989799996</v>
      </c>
      <c r="D164" s="190">
        <v>0.34140000000000498</v>
      </c>
      <c r="E164" s="189">
        <v>8288.3853686900002</v>
      </c>
      <c r="F164" s="190">
        <v>2.0969999999999999E-3</v>
      </c>
      <c r="G164" s="191">
        <v>7584</v>
      </c>
      <c r="H164" s="190">
        <v>0.43216599999999999</v>
      </c>
      <c r="I164" s="191">
        <v>3</v>
      </c>
      <c r="J164" s="459">
        <v>4242.6382367800006</v>
      </c>
      <c r="K164" s="460">
        <v>0.51187753079229203</v>
      </c>
      <c r="L164" s="459">
        <v>7.5401455899999998</v>
      </c>
      <c r="M164" s="459">
        <v>-18.153340170000003</v>
      </c>
    </row>
    <row r="165" spans="1:13">
      <c r="A165" s="453" t="s">
        <v>92</v>
      </c>
      <c r="B165" s="189">
        <v>6119.7550450500003</v>
      </c>
      <c r="C165" s="189">
        <v>3905.17234788</v>
      </c>
      <c r="D165" s="190">
        <v>0.32020000000000598</v>
      </c>
      <c r="E165" s="189">
        <v>6909.3975962700006</v>
      </c>
      <c r="F165" s="190">
        <v>3.7000000000000002E-3</v>
      </c>
      <c r="G165" s="191">
        <v>1506</v>
      </c>
      <c r="H165" s="190">
        <v>0.426956</v>
      </c>
      <c r="I165" s="191">
        <v>3</v>
      </c>
      <c r="J165" s="459">
        <v>4658.2851274200002</v>
      </c>
      <c r="K165" s="460">
        <v>0.67419555214694105</v>
      </c>
      <c r="L165" s="459">
        <v>10.955831849999999</v>
      </c>
      <c r="M165" s="459">
        <v>-19.727296989999999</v>
      </c>
    </row>
    <row r="166" spans="1:13">
      <c r="A166" s="453" t="s">
        <v>93</v>
      </c>
      <c r="B166" s="189">
        <v>3834.3271185600001</v>
      </c>
      <c r="C166" s="189">
        <v>1820.42046878</v>
      </c>
      <c r="D166" s="190">
        <v>0.36960000000000698</v>
      </c>
      <c r="E166" s="189">
        <v>4308.9151592799999</v>
      </c>
      <c r="F166" s="190">
        <v>6.8269999999999997E-3</v>
      </c>
      <c r="G166" s="191">
        <v>968</v>
      </c>
      <c r="H166" s="190">
        <v>0.42909799999999998</v>
      </c>
      <c r="I166" s="191">
        <v>3</v>
      </c>
      <c r="J166" s="459">
        <v>3817.1161372199999</v>
      </c>
      <c r="K166" s="460">
        <v>0.88586477016127196</v>
      </c>
      <c r="L166" s="459">
        <v>12.626557699999999</v>
      </c>
      <c r="M166" s="459">
        <v>-23.228507570000001</v>
      </c>
    </row>
    <row r="167" spans="1:13">
      <c r="A167" s="453" t="s">
        <v>94</v>
      </c>
      <c r="B167" s="189">
        <v>5344.4868049799998</v>
      </c>
      <c r="C167" s="189">
        <v>3711.8110582700001</v>
      </c>
      <c r="D167" s="190">
        <v>0.431340526401853</v>
      </c>
      <c r="E167" s="189">
        <v>6464.2699308199999</v>
      </c>
      <c r="F167" s="190">
        <v>1.4057508164925001E-2</v>
      </c>
      <c r="G167" s="191">
        <v>1519</v>
      </c>
      <c r="H167" s="190">
        <v>0.43271177763040303</v>
      </c>
      <c r="I167" s="191">
        <v>3</v>
      </c>
      <c r="J167" s="459">
        <v>7074.8372003599998</v>
      </c>
      <c r="K167" s="460">
        <v>1.0944526259073699</v>
      </c>
      <c r="L167" s="459">
        <v>39.103301009999996</v>
      </c>
      <c r="M167" s="459">
        <v>-58.292884399999998</v>
      </c>
    </row>
    <row r="168" spans="1:13">
      <c r="A168" s="453" t="s">
        <v>1151</v>
      </c>
      <c r="B168" s="189">
        <v>3858.2076931699999</v>
      </c>
      <c r="C168" s="189">
        <v>2993.2685414299999</v>
      </c>
      <c r="D168" s="190">
        <v>0.42110000000000902</v>
      </c>
      <c r="E168" s="189">
        <v>4705.9109378200001</v>
      </c>
      <c r="F168" s="190">
        <v>1.1243E-2</v>
      </c>
      <c r="G168" s="191">
        <v>930</v>
      </c>
      <c r="H168" s="190">
        <v>0.43757099999999999</v>
      </c>
      <c r="I168" s="191">
        <v>3</v>
      </c>
      <c r="J168" s="459">
        <v>4985.1477216800004</v>
      </c>
      <c r="K168" s="460">
        <v>1.0593374561375259</v>
      </c>
      <c r="L168" s="459">
        <v>23.135269670000003</v>
      </c>
      <c r="M168" s="459">
        <v>-39.333014409999997</v>
      </c>
    </row>
    <row r="169" spans="1:13">
      <c r="A169" s="453" t="s">
        <v>1152</v>
      </c>
      <c r="B169" s="189">
        <v>1486.2791118099999</v>
      </c>
      <c r="C169" s="189">
        <v>718.54251684000008</v>
      </c>
      <c r="D169" s="190">
        <v>0.47400000000005599</v>
      </c>
      <c r="E169" s="189">
        <v>1758.3589930000001</v>
      </c>
      <c r="F169" s="190">
        <v>2.1590000000000002E-2</v>
      </c>
      <c r="G169" s="191">
        <v>589</v>
      </c>
      <c r="H169" s="190">
        <v>0.419707</v>
      </c>
      <c r="I169" s="191">
        <v>3</v>
      </c>
      <c r="J169" s="459">
        <v>2089.6894786799999</v>
      </c>
      <c r="K169" s="460">
        <v>1.1884316496227569</v>
      </c>
      <c r="L169" s="459">
        <v>15.96803134</v>
      </c>
      <c r="M169" s="459">
        <v>-18.959869989999998</v>
      </c>
    </row>
    <row r="170" spans="1:13">
      <c r="A170" s="453" t="s">
        <v>95</v>
      </c>
      <c r="B170" s="189">
        <v>2613.0400940100003</v>
      </c>
      <c r="C170" s="189">
        <v>1059.9651785999999</v>
      </c>
      <c r="D170" s="190">
        <v>0.37273224797999999</v>
      </c>
      <c r="E170" s="189">
        <v>2609.0045477100002</v>
      </c>
      <c r="F170" s="190">
        <v>4.8290546771639999E-2</v>
      </c>
      <c r="G170" s="191">
        <v>2067</v>
      </c>
      <c r="H170" s="190">
        <v>0.429439686348904</v>
      </c>
      <c r="I170" s="191">
        <v>3</v>
      </c>
      <c r="J170" s="459">
        <v>4007.4633560799998</v>
      </c>
      <c r="K170" s="460">
        <v>1.5360124073365331</v>
      </c>
      <c r="L170" s="459">
        <v>54.017400359999996</v>
      </c>
      <c r="M170" s="459">
        <v>-70.828902839999998</v>
      </c>
    </row>
    <row r="171" spans="1:13">
      <c r="A171" s="453" t="s">
        <v>1153</v>
      </c>
      <c r="B171" s="189">
        <v>1707.5766011400001</v>
      </c>
      <c r="C171" s="189">
        <v>773.50349803999995</v>
      </c>
      <c r="D171" s="190">
        <v>0.36930000000003599</v>
      </c>
      <c r="E171" s="189">
        <v>1672.6300981500001</v>
      </c>
      <c r="F171" s="190">
        <v>3.5653999999999998E-2</v>
      </c>
      <c r="G171" s="191">
        <v>1575</v>
      </c>
      <c r="H171" s="190">
        <v>0.42928500000000003</v>
      </c>
      <c r="I171" s="191">
        <v>3</v>
      </c>
      <c r="J171" s="459">
        <v>2302.4411763600001</v>
      </c>
      <c r="K171" s="460">
        <v>1.37653936689684</v>
      </c>
      <c r="L171" s="459">
        <v>25.432948809999999</v>
      </c>
      <c r="M171" s="459">
        <v>-33.18962732</v>
      </c>
    </row>
    <row r="172" spans="1:13">
      <c r="A172" s="453" t="s">
        <v>1154</v>
      </c>
      <c r="B172" s="189">
        <v>905.46349286999998</v>
      </c>
      <c r="C172" s="189">
        <v>286.46168055999999</v>
      </c>
      <c r="D172" s="190">
        <v>0.38199999999993001</v>
      </c>
      <c r="E172" s="189">
        <v>936.3744495599999</v>
      </c>
      <c r="F172" s="190">
        <v>7.0862999999999995E-2</v>
      </c>
      <c r="G172" s="191">
        <v>492</v>
      </c>
      <c r="H172" s="190">
        <v>0.42971599999999999</v>
      </c>
      <c r="I172" s="191">
        <v>3</v>
      </c>
      <c r="J172" s="459">
        <v>1705.0221797199999</v>
      </c>
      <c r="K172" s="460">
        <v>1.8208764458718261</v>
      </c>
      <c r="L172" s="459">
        <v>28.584451550000001</v>
      </c>
      <c r="M172" s="459">
        <v>-37.639275520000005</v>
      </c>
    </row>
    <row r="173" spans="1:13">
      <c r="A173" s="453" t="s">
        <v>96</v>
      </c>
      <c r="B173" s="189">
        <v>584.22641349000003</v>
      </c>
      <c r="C173" s="189">
        <v>406.73936577000001</v>
      </c>
      <c r="D173" s="190">
        <v>0.32420140592776098</v>
      </c>
      <c r="E173" s="189">
        <v>662.91801071999998</v>
      </c>
      <c r="F173" s="190">
        <v>0.226495328302527</v>
      </c>
      <c r="G173" s="191">
        <v>5477</v>
      </c>
      <c r="H173" s="190">
        <v>0.41770040351415499</v>
      </c>
      <c r="I173" s="191">
        <v>3</v>
      </c>
      <c r="J173" s="459">
        <v>1578.82494329</v>
      </c>
      <c r="K173" s="460">
        <v>2.3816292780689832</v>
      </c>
      <c r="L173" s="459">
        <v>62.250252369999998</v>
      </c>
      <c r="M173" s="459">
        <v>-64.879257069999994</v>
      </c>
    </row>
    <row r="174" spans="1:13">
      <c r="A174" s="453" t="s">
        <v>1155</v>
      </c>
      <c r="B174" s="189">
        <v>257.49352721000002</v>
      </c>
      <c r="C174" s="189">
        <v>294.97412083999996</v>
      </c>
      <c r="D174" s="190">
        <v>0.311099999999919</v>
      </c>
      <c r="E174" s="189">
        <v>329.79826255</v>
      </c>
      <c r="F174" s="190">
        <v>0.14049700000000001</v>
      </c>
      <c r="G174" s="191">
        <v>1261</v>
      </c>
      <c r="H174" s="190">
        <v>0.42157899999999998</v>
      </c>
      <c r="I174" s="191">
        <v>3</v>
      </c>
      <c r="J174" s="459">
        <v>728.15990969000006</v>
      </c>
      <c r="K174" s="460">
        <v>2.2078949235810641</v>
      </c>
      <c r="L174" s="459">
        <v>19.51627349</v>
      </c>
      <c r="M174" s="459">
        <v>-25.23207931</v>
      </c>
    </row>
    <row r="175" spans="1:13">
      <c r="A175" s="454" t="s">
        <v>1156</v>
      </c>
      <c r="B175" s="189">
        <v>121.59780922</v>
      </c>
      <c r="C175" s="189">
        <v>27.36662321</v>
      </c>
      <c r="D175" s="190">
        <v>0</v>
      </c>
      <c r="E175" s="189">
        <v>98.19265025</v>
      </c>
      <c r="F175" s="190">
        <v>0.24556500000000001</v>
      </c>
      <c r="G175" s="191">
        <v>192</v>
      </c>
      <c r="H175" s="190">
        <v>0.42019699999999999</v>
      </c>
      <c r="I175" s="191">
        <v>3</v>
      </c>
      <c r="J175" s="459">
        <v>253.16848115000002</v>
      </c>
      <c r="K175" s="460">
        <v>2.5782834102698029</v>
      </c>
      <c r="L175" s="459">
        <v>10.02878003</v>
      </c>
      <c r="M175" s="459">
        <v>-9.132649279999999</v>
      </c>
    </row>
    <row r="176" spans="1:13">
      <c r="A176" s="453" t="s">
        <v>1157</v>
      </c>
      <c r="B176" s="189">
        <v>205.13507706000001</v>
      </c>
      <c r="C176" s="189">
        <v>84.398621719999994</v>
      </c>
      <c r="D176" s="190">
        <v>0.40540000000014198</v>
      </c>
      <c r="E176" s="189">
        <v>234.92709791999999</v>
      </c>
      <c r="F176" s="190">
        <v>0.339252</v>
      </c>
      <c r="G176" s="191">
        <v>4024</v>
      </c>
      <c r="H176" s="190">
        <v>0.41121200000000002</v>
      </c>
      <c r="I176" s="191">
        <v>3</v>
      </c>
      <c r="J176" s="459">
        <v>597.49655245000008</v>
      </c>
      <c r="K176" s="460">
        <v>2.543327516238532</v>
      </c>
      <c r="L176" s="459">
        <v>32.705198850000002</v>
      </c>
      <c r="M176" s="459">
        <v>-30.514528479999999</v>
      </c>
    </row>
    <row r="177" spans="1:13">
      <c r="A177" s="453" t="s">
        <v>97</v>
      </c>
      <c r="B177" s="189">
        <v>590.29902579999998</v>
      </c>
      <c r="C177" s="189">
        <v>70.056410370000009</v>
      </c>
      <c r="D177" s="190">
        <v>0.37970000000015702</v>
      </c>
      <c r="E177" s="189">
        <v>567.41032890999998</v>
      </c>
      <c r="F177" s="190">
        <v>1</v>
      </c>
      <c r="G177" s="191">
        <v>520</v>
      </c>
      <c r="H177" s="190">
        <v>0.428595</v>
      </c>
      <c r="I177" s="191">
        <v>3</v>
      </c>
      <c r="J177" s="459">
        <v>0</v>
      </c>
      <c r="K177" s="460">
        <v>0</v>
      </c>
      <c r="L177" s="459">
        <v>243.18917327</v>
      </c>
      <c r="M177" s="459">
        <v>-351.31022404999999</v>
      </c>
    </row>
    <row r="178" spans="1:13">
      <c r="A178" s="363" t="s">
        <v>706</v>
      </c>
      <c r="B178" s="456">
        <v>43317.774137800006</v>
      </c>
      <c r="C178" s="456">
        <v>29273.84930301</v>
      </c>
      <c r="D178" s="470">
        <v>0</v>
      </c>
      <c r="E178" s="456">
        <v>52580.414164649999</v>
      </c>
      <c r="F178" s="192">
        <v>0</v>
      </c>
      <c r="G178" s="458">
        <v>22340</v>
      </c>
      <c r="H178" s="192">
        <v>0</v>
      </c>
      <c r="I178" s="192">
        <v>0</v>
      </c>
      <c r="J178" s="456">
        <v>31568.802361999999</v>
      </c>
      <c r="K178" s="460">
        <v>0.60039090341026302</v>
      </c>
      <c r="L178" s="456">
        <v>437.11390827999998</v>
      </c>
      <c r="M178" s="456">
        <v>-633.19145576999995</v>
      </c>
    </row>
    <row r="179" spans="1:13" ht="34.799999999999997" customHeight="1">
      <c r="A179" s="434" t="s">
        <v>707</v>
      </c>
      <c r="B179" s="456">
        <f>B$112+B$134+B$156+B$178</f>
        <v>80711.082482070007</v>
      </c>
      <c r="C179" s="456">
        <f>C$112+C$134+C$156+C$178</f>
        <v>39508.736925699995</v>
      </c>
      <c r="D179" s="470">
        <v>0.32420140592776098</v>
      </c>
      <c r="E179" s="456">
        <f>E$112+E$134+E$156+E$178</f>
        <v>91130.836098430009</v>
      </c>
      <c r="F179" s="535"/>
      <c r="G179" s="456">
        <f>G$112+G$134+G$156+G$178</f>
        <v>56141</v>
      </c>
      <c r="H179" s="535"/>
      <c r="I179" s="192">
        <v>3</v>
      </c>
      <c r="J179" s="456">
        <f>J$112+J$134+J$156+J$178</f>
        <v>49930.142876190002</v>
      </c>
      <c r="K179" s="460">
        <v>0.60039090341026302</v>
      </c>
      <c r="L179" s="456">
        <f>L$112+L$134+L$156+L$178</f>
        <v>973.61234659000002</v>
      </c>
      <c r="M179" s="456">
        <f>M$112+M$134+M$156+M$178</f>
        <v>-1351.8188462599999</v>
      </c>
    </row>
  </sheetData>
  <hyperlinks>
    <hyperlink ref="A1" location="Index!B5" display="&lt;- back" xr:uid="{82222FF1-FEFD-40E4-9064-A4C21035B14F}"/>
  </hyperlinks>
  <pageMargins left="0.7" right="0.7" top="0.78740157499999996" bottom="0.78740157499999996" header="0.3" footer="0.3"/>
  <pageSetup paperSize="9" scale="1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CBE6D-AB69-43A4-9604-70BDC79BBA05}">
  <sheetPr>
    <pageSetUpPr autoPageBreaks="0" fitToPage="1"/>
  </sheetPr>
  <dimension ref="A1:R36"/>
  <sheetViews>
    <sheetView showGridLines="0" zoomScale="80" zoomScaleNormal="80" zoomScaleSheetLayoutView="100" workbookViewId="0">
      <selection activeCell="A3" sqref="A3"/>
    </sheetView>
  </sheetViews>
  <sheetFormatPr defaultColWidth="9.109375" defaultRowHeight="13.2"/>
  <cols>
    <col min="1" max="1" width="5.44140625" style="250" customWidth="1"/>
    <col min="2" max="2" width="43.77734375" style="250" customWidth="1"/>
    <col min="3" max="3" width="19.44140625" style="250" customWidth="1"/>
    <col min="4" max="14" width="13.33203125" style="250" customWidth="1"/>
    <col min="15" max="16" width="35.5546875" style="250" customWidth="1"/>
    <col min="17" max="16384" width="9.109375" style="250"/>
  </cols>
  <sheetData>
    <row r="1" spans="1:18">
      <c r="A1" s="713" t="s">
        <v>1485</v>
      </c>
    </row>
    <row r="3" spans="1:18" ht="24" customHeight="1">
      <c r="A3" s="482" t="s">
        <v>709</v>
      </c>
      <c r="R3" s="432"/>
    </row>
    <row r="6" spans="1:18">
      <c r="B6" s="472"/>
      <c r="P6" s="121" t="s">
        <v>959</v>
      </c>
    </row>
    <row r="7" spans="1:18" ht="24.6" customHeight="1">
      <c r="A7" s="828" t="s">
        <v>702</v>
      </c>
      <c r="B7" s="829"/>
      <c r="C7" s="820" t="s">
        <v>1168</v>
      </c>
      <c r="D7" s="817" t="s">
        <v>710</v>
      </c>
      <c r="E7" s="819"/>
      <c r="F7" s="819"/>
      <c r="G7" s="819"/>
      <c r="H7" s="819"/>
      <c r="I7" s="819"/>
      <c r="J7" s="819"/>
      <c r="K7" s="819"/>
      <c r="L7" s="819"/>
      <c r="M7" s="819"/>
      <c r="N7" s="818"/>
      <c r="O7" s="817" t="s">
        <v>711</v>
      </c>
      <c r="P7" s="818"/>
    </row>
    <row r="8" spans="1:18" ht="33" customHeight="1">
      <c r="A8" s="830"/>
      <c r="B8" s="829"/>
      <c r="C8" s="826"/>
      <c r="D8" s="817" t="s">
        <v>1422</v>
      </c>
      <c r="E8" s="819"/>
      <c r="F8" s="819"/>
      <c r="G8" s="819"/>
      <c r="H8" s="819"/>
      <c r="I8" s="819"/>
      <c r="J8" s="819"/>
      <c r="K8" s="819"/>
      <c r="L8" s="818"/>
      <c r="M8" s="817" t="s">
        <v>1423</v>
      </c>
      <c r="N8" s="818"/>
      <c r="O8" s="820" t="s">
        <v>1409</v>
      </c>
      <c r="P8" s="820" t="s">
        <v>1410</v>
      </c>
    </row>
    <row r="9" spans="1:18" s="473" customFormat="1" ht="27" customHeight="1">
      <c r="A9" s="830"/>
      <c r="B9" s="829"/>
      <c r="C9" s="826"/>
      <c r="D9" s="820" t="s">
        <v>1411</v>
      </c>
      <c r="E9" s="823" t="s">
        <v>1412</v>
      </c>
      <c r="F9" s="824"/>
      <c r="G9" s="824"/>
      <c r="H9" s="825"/>
      <c r="I9" s="823" t="s">
        <v>1413</v>
      </c>
      <c r="J9" s="824"/>
      <c r="K9" s="824"/>
      <c r="L9" s="825"/>
      <c r="M9" s="820" t="s">
        <v>1414</v>
      </c>
      <c r="N9" s="820" t="s">
        <v>1415</v>
      </c>
      <c r="O9" s="821"/>
      <c r="P9" s="821"/>
    </row>
    <row r="10" spans="1:18" s="473" customFormat="1" ht="92.4">
      <c r="A10" s="831"/>
      <c r="B10" s="832"/>
      <c r="C10" s="827"/>
      <c r="D10" s="822"/>
      <c r="E10" s="477"/>
      <c r="F10" s="478" t="s">
        <v>1416</v>
      </c>
      <c r="G10" s="478" t="s">
        <v>1417</v>
      </c>
      <c r="H10" s="478" t="s">
        <v>1418</v>
      </c>
      <c r="I10" s="477"/>
      <c r="J10" s="478" t="s">
        <v>1419</v>
      </c>
      <c r="K10" s="478" t="s">
        <v>1420</v>
      </c>
      <c r="L10" s="478" t="s">
        <v>1421</v>
      </c>
      <c r="M10" s="822"/>
      <c r="N10" s="822"/>
      <c r="O10" s="822"/>
      <c r="P10" s="822"/>
    </row>
    <row r="11" spans="1:18">
      <c r="A11" s="416">
        <v>1</v>
      </c>
      <c r="B11" s="474" t="s">
        <v>83</v>
      </c>
      <c r="C11" s="195"/>
      <c r="D11" s="194"/>
      <c r="E11" s="194"/>
      <c r="F11" s="194"/>
      <c r="G11" s="194"/>
      <c r="H11" s="194"/>
      <c r="I11" s="194"/>
      <c r="J11" s="194"/>
      <c r="K11" s="194"/>
      <c r="L11" s="194"/>
      <c r="M11" s="194"/>
      <c r="N11" s="194"/>
      <c r="O11" s="195"/>
      <c r="P11" s="195"/>
    </row>
    <row r="12" spans="1:18">
      <c r="A12" s="416">
        <v>2</v>
      </c>
      <c r="B12" s="474" t="s">
        <v>71</v>
      </c>
      <c r="C12" s="195"/>
      <c r="D12" s="194"/>
      <c r="E12" s="194"/>
      <c r="F12" s="194"/>
      <c r="G12" s="194"/>
      <c r="H12" s="194"/>
      <c r="I12" s="194"/>
      <c r="J12" s="194"/>
      <c r="K12" s="194"/>
      <c r="L12" s="194"/>
      <c r="M12" s="194"/>
      <c r="N12" s="194"/>
      <c r="O12" s="195"/>
      <c r="P12" s="195"/>
    </row>
    <row r="13" spans="1:18">
      <c r="A13" s="416">
        <v>3</v>
      </c>
      <c r="B13" s="474" t="s">
        <v>561</v>
      </c>
      <c r="C13" s="195"/>
      <c r="D13" s="194"/>
      <c r="E13" s="194"/>
      <c r="F13" s="194"/>
      <c r="G13" s="194"/>
      <c r="H13" s="194"/>
      <c r="I13" s="194"/>
      <c r="J13" s="194"/>
      <c r="K13" s="194"/>
      <c r="L13" s="194"/>
      <c r="M13" s="194"/>
      <c r="N13" s="194"/>
      <c r="O13" s="195"/>
      <c r="P13" s="195"/>
    </row>
    <row r="14" spans="1:18">
      <c r="A14" s="475">
        <v>3.1</v>
      </c>
      <c r="B14" s="476" t="s">
        <v>713</v>
      </c>
      <c r="C14" s="195"/>
      <c r="D14" s="194"/>
      <c r="E14" s="194"/>
      <c r="F14" s="194"/>
      <c r="G14" s="194"/>
      <c r="H14" s="194"/>
      <c r="I14" s="194"/>
      <c r="J14" s="194"/>
      <c r="K14" s="194"/>
      <c r="L14" s="194"/>
      <c r="M14" s="194"/>
      <c r="N14" s="194"/>
      <c r="O14" s="195"/>
      <c r="P14" s="195"/>
    </row>
    <row r="15" spans="1:18">
      <c r="A15" s="475">
        <v>3.2</v>
      </c>
      <c r="B15" s="476" t="s">
        <v>714</v>
      </c>
      <c r="C15" s="195"/>
      <c r="D15" s="194"/>
      <c r="E15" s="194"/>
      <c r="F15" s="194"/>
      <c r="G15" s="194"/>
      <c r="H15" s="194"/>
      <c r="I15" s="194"/>
      <c r="J15" s="194"/>
      <c r="K15" s="194"/>
      <c r="L15" s="194"/>
      <c r="M15" s="194"/>
      <c r="N15" s="194"/>
      <c r="O15" s="195"/>
      <c r="P15" s="195"/>
    </row>
    <row r="16" spans="1:18">
      <c r="A16" s="475">
        <v>3.3</v>
      </c>
      <c r="B16" s="476" t="s">
        <v>715</v>
      </c>
      <c r="C16" s="195"/>
      <c r="D16" s="194"/>
      <c r="E16" s="194"/>
      <c r="F16" s="194"/>
      <c r="G16" s="194"/>
      <c r="H16" s="194"/>
      <c r="I16" s="194"/>
      <c r="J16" s="194"/>
      <c r="K16" s="194"/>
      <c r="L16" s="194"/>
      <c r="M16" s="194"/>
      <c r="N16" s="194"/>
      <c r="O16" s="195"/>
      <c r="P16" s="195"/>
    </row>
    <row r="17" spans="1:16">
      <c r="A17" s="416">
        <v>4</v>
      </c>
      <c r="B17" s="474" t="s">
        <v>75</v>
      </c>
      <c r="C17" s="195">
        <v>94308.282371410009</v>
      </c>
      <c r="D17" s="196">
        <v>7.7777893065770001E-3</v>
      </c>
      <c r="E17" s="196">
        <v>0.68811943850939405</v>
      </c>
      <c r="F17" s="196">
        <v>0.68443440447960002</v>
      </c>
      <c r="G17" s="196">
        <v>4.3782328658499998E-4</v>
      </c>
      <c r="H17" s="196">
        <v>3.2472107432089999E-3</v>
      </c>
      <c r="I17" s="196">
        <v>7.5859222842429999E-3</v>
      </c>
      <c r="J17" s="196">
        <v>2.169032304E-5</v>
      </c>
      <c r="K17" s="196">
        <v>7.5642319612030003E-3</v>
      </c>
      <c r="L17" s="196">
        <v>0</v>
      </c>
      <c r="M17" s="196">
        <v>6.8584258623510001E-3</v>
      </c>
      <c r="N17" s="196">
        <v>0</v>
      </c>
      <c r="O17" s="195">
        <v>22798.553258060001</v>
      </c>
      <c r="P17" s="195">
        <v>22798.553258060001</v>
      </c>
    </row>
    <row r="18" spans="1:16">
      <c r="A18" s="475">
        <v>4.0999999999999996</v>
      </c>
      <c r="B18" s="476" t="s">
        <v>1169</v>
      </c>
      <c r="C18" s="195">
        <v>8371.0110827799999</v>
      </c>
      <c r="D18" s="196">
        <v>6.7035747313050004E-3</v>
      </c>
      <c r="E18" s="196">
        <v>0.84591166881819102</v>
      </c>
      <c r="F18" s="196">
        <v>0.84434649367382197</v>
      </c>
      <c r="G18" s="196">
        <v>8.2158100879200005E-4</v>
      </c>
      <c r="H18" s="196">
        <v>7.4359413557599995E-4</v>
      </c>
      <c r="I18" s="196">
        <v>9.0263632173939994E-3</v>
      </c>
      <c r="J18" s="196">
        <v>2.3564963424999999E-5</v>
      </c>
      <c r="K18" s="196">
        <v>9.0027982539680005E-3</v>
      </c>
      <c r="L18" s="196">
        <v>0</v>
      </c>
      <c r="M18" s="196">
        <v>7.6326408086389999E-3</v>
      </c>
      <c r="N18" s="196">
        <v>0</v>
      </c>
      <c r="O18" s="195">
        <v>2686.4066464799998</v>
      </c>
      <c r="P18" s="195">
        <v>2686.4066464799998</v>
      </c>
    </row>
    <row r="19" spans="1:16" ht="13.8" customHeight="1">
      <c r="A19" s="475">
        <v>4.2</v>
      </c>
      <c r="B19" s="476" t="s">
        <v>1170</v>
      </c>
      <c r="C19" s="195">
        <v>63065.47575872</v>
      </c>
      <c r="D19" s="196">
        <v>2.187113862547E-3</v>
      </c>
      <c r="E19" s="196">
        <v>0.91147425475612898</v>
      </c>
      <c r="F19" s="196">
        <v>0.91143051780073703</v>
      </c>
      <c r="G19" s="196">
        <v>1.0790216546E-5</v>
      </c>
      <c r="H19" s="196">
        <v>3.2946738845999999E-5</v>
      </c>
      <c r="I19" s="196">
        <v>4.736011094132E-3</v>
      </c>
      <c r="J19" s="196">
        <v>3.7402630700000001E-6</v>
      </c>
      <c r="K19" s="196">
        <v>4.7322708310609998E-3</v>
      </c>
      <c r="L19" s="196">
        <v>0</v>
      </c>
      <c r="M19" s="196">
        <v>1.056813719839E-3</v>
      </c>
      <c r="N19" s="196">
        <v>0</v>
      </c>
      <c r="O19" s="195">
        <v>11127.83542270052</v>
      </c>
      <c r="P19" s="195">
        <v>11106.536622239999</v>
      </c>
    </row>
    <row r="20" spans="1:16">
      <c r="A20" s="475">
        <v>4.3</v>
      </c>
      <c r="B20" s="476" t="s">
        <v>1171</v>
      </c>
      <c r="C20" s="195">
        <v>0</v>
      </c>
      <c r="D20" s="196">
        <v>0</v>
      </c>
      <c r="E20" s="196">
        <v>0</v>
      </c>
      <c r="F20" s="196">
        <v>0</v>
      </c>
      <c r="G20" s="196">
        <v>0</v>
      </c>
      <c r="H20" s="196">
        <v>0</v>
      </c>
      <c r="I20" s="196">
        <v>0</v>
      </c>
      <c r="J20" s="196">
        <v>0</v>
      </c>
      <c r="K20" s="196">
        <v>0</v>
      </c>
      <c r="L20" s="196">
        <v>0</v>
      </c>
      <c r="M20" s="196">
        <v>0</v>
      </c>
      <c r="N20" s="196">
        <v>0</v>
      </c>
      <c r="O20" s="195">
        <v>0</v>
      </c>
      <c r="P20" s="195">
        <v>0</v>
      </c>
    </row>
    <row r="21" spans="1:16">
      <c r="A21" s="475">
        <v>4.4000000000000004</v>
      </c>
      <c r="B21" s="476" t="s">
        <v>1172</v>
      </c>
      <c r="C21" s="195">
        <v>5627.4356994600003</v>
      </c>
      <c r="D21" s="196">
        <v>4.1468950814025997E-2</v>
      </c>
      <c r="E21" s="196">
        <v>3.6371706215965999E-2</v>
      </c>
      <c r="F21" s="196">
        <v>0</v>
      </c>
      <c r="G21" s="196">
        <v>4.2707208617780001E-3</v>
      </c>
      <c r="H21" s="196">
        <v>3.2100985354187997E-2</v>
      </c>
      <c r="I21" s="196">
        <v>2.0773687731557001E-2</v>
      </c>
      <c r="J21" s="196">
        <v>1.4797471965400001E-4</v>
      </c>
      <c r="K21" s="196">
        <v>2.0625713011903E-2</v>
      </c>
      <c r="L21" s="196">
        <v>0</v>
      </c>
      <c r="M21" s="196">
        <v>8.1034783850797001E-2</v>
      </c>
      <c r="N21" s="196">
        <v>0</v>
      </c>
      <c r="O21" s="195">
        <v>1942.9244380599998</v>
      </c>
      <c r="P21" s="195">
        <v>1942.9244380599998</v>
      </c>
    </row>
    <row r="22" spans="1:16">
      <c r="A22" s="475">
        <v>4.5</v>
      </c>
      <c r="B22" s="476" t="s">
        <v>1173</v>
      </c>
      <c r="C22" s="195">
        <v>17244.359830450001</v>
      </c>
      <c r="D22" s="196">
        <v>1.7750674671581E-2</v>
      </c>
      <c r="E22" s="196">
        <v>7.3641122482120003E-3</v>
      </c>
      <c r="F22" s="196">
        <v>0</v>
      </c>
      <c r="G22" s="196">
        <v>5.6245643940200005E-4</v>
      </c>
      <c r="H22" s="196">
        <v>6.8016558088110001E-3</v>
      </c>
      <c r="I22" s="196">
        <v>1.3005651221913E-2</v>
      </c>
      <c r="J22" s="196">
        <v>4.5215644864000001E-5</v>
      </c>
      <c r="K22" s="196">
        <v>1.2960435577049E-2</v>
      </c>
      <c r="L22" s="196">
        <v>0</v>
      </c>
      <c r="M22" s="196">
        <v>3.4937189360670002E-3</v>
      </c>
      <c r="N22" s="196">
        <v>0</v>
      </c>
      <c r="O22" s="195">
        <v>7062.6855512799993</v>
      </c>
      <c r="P22" s="195">
        <v>7062.6855512799993</v>
      </c>
    </row>
    <row r="23" spans="1:16">
      <c r="A23" s="416">
        <v>5</v>
      </c>
      <c r="B23" s="474" t="s">
        <v>39</v>
      </c>
      <c r="C23" s="195">
        <v>94308.282371410009</v>
      </c>
      <c r="D23" s="196">
        <v>7.7777893065770001E-3</v>
      </c>
      <c r="E23" s="196">
        <v>0.68811943850939405</v>
      </c>
      <c r="F23" s="196">
        <v>0.68443440447960002</v>
      </c>
      <c r="G23" s="196">
        <v>4.3782328658499998E-4</v>
      </c>
      <c r="H23" s="196">
        <v>3.2472107432089999E-3</v>
      </c>
      <c r="I23" s="196">
        <v>7.5859222842429999E-3</v>
      </c>
      <c r="J23" s="196">
        <v>2.169032304E-5</v>
      </c>
      <c r="K23" s="196">
        <v>7.5642319612030003E-3</v>
      </c>
      <c r="L23" s="196">
        <v>0</v>
      </c>
      <c r="M23" s="196">
        <v>6.8584258623510001E-3</v>
      </c>
      <c r="N23" s="196">
        <v>0</v>
      </c>
      <c r="O23" s="195">
        <v>22798.553258060001</v>
      </c>
      <c r="P23" s="195">
        <v>22798.553258060001</v>
      </c>
    </row>
    <row r="26" spans="1:16" ht="24.6" customHeight="1">
      <c r="A26" s="828" t="s">
        <v>708</v>
      </c>
      <c r="B26" s="829"/>
      <c r="C26" s="820" t="s">
        <v>1168</v>
      </c>
      <c r="D26" s="817" t="s">
        <v>710</v>
      </c>
      <c r="E26" s="819"/>
      <c r="F26" s="819"/>
      <c r="G26" s="819"/>
      <c r="H26" s="819"/>
      <c r="I26" s="819"/>
      <c r="J26" s="819"/>
      <c r="K26" s="819"/>
      <c r="L26" s="819"/>
      <c r="M26" s="819"/>
      <c r="N26" s="818"/>
      <c r="O26" s="817" t="s">
        <v>711</v>
      </c>
      <c r="P26" s="818"/>
    </row>
    <row r="27" spans="1:16" ht="33.6" customHeight="1">
      <c r="A27" s="830"/>
      <c r="B27" s="829"/>
      <c r="C27" s="826"/>
      <c r="D27" s="817" t="s">
        <v>1422</v>
      </c>
      <c r="E27" s="819"/>
      <c r="F27" s="819"/>
      <c r="G27" s="819"/>
      <c r="H27" s="819"/>
      <c r="I27" s="819"/>
      <c r="J27" s="819"/>
      <c r="K27" s="819"/>
      <c r="L27" s="818"/>
      <c r="M27" s="817" t="s">
        <v>1423</v>
      </c>
      <c r="N27" s="818"/>
      <c r="O27" s="820" t="s">
        <v>1409</v>
      </c>
      <c r="P27" s="820" t="s">
        <v>1410</v>
      </c>
    </row>
    <row r="28" spans="1:16" s="473" customFormat="1" ht="25.95" customHeight="1">
      <c r="A28" s="830"/>
      <c r="B28" s="829"/>
      <c r="C28" s="826"/>
      <c r="D28" s="820" t="s">
        <v>1411</v>
      </c>
      <c r="E28" s="823" t="s">
        <v>1412</v>
      </c>
      <c r="F28" s="824"/>
      <c r="G28" s="824"/>
      <c r="H28" s="825"/>
      <c r="I28" s="823" t="s">
        <v>1413</v>
      </c>
      <c r="J28" s="824"/>
      <c r="K28" s="824"/>
      <c r="L28" s="825"/>
      <c r="M28" s="820" t="s">
        <v>1414</v>
      </c>
      <c r="N28" s="820" t="s">
        <v>1415</v>
      </c>
      <c r="O28" s="821"/>
      <c r="P28" s="821"/>
    </row>
    <row r="29" spans="1:16" s="473" customFormat="1" ht="92.4">
      <c r="A29" s="831"/>
      <c r="B29" s="832"/>
      <c r="C29" s="827"/>
      <c r="D29" s="822"/>
      <c r="E29" s="477"/>
      <c r="F29" s="478" t="s">
        <v>1416</v>
      </c>
      <c r="G29" s="478" t="s">
        <v>1417</v>
      </c>
      <c r="H29" s="478" t="s">
        <v>1418</v>
      </c>
      <c r="I29" s="477"/>
      <c r="J29" s="478" t="s">
        <v>1419</v>
      </c>
      <c r="K29" s="478" t="s">
        <v>1420</v>
      </c>
      <c r="L29" s="478" t="s">
        <v>1421</v>
      </c>
      <c r="M29" s="822"/>
      <c r="N29" s="822"/>
      <c r="O29" s="822"/>
      <c r="P29" s="822"/>
    </row>
    <row r="30" spans="1:16">
      <c r="A30" s="416">
        <v>1</v>
      </c>
      <c r="B30" s="474" t="s">
        <v>83</v>
      </c>
      <c r="C30" s="195">
        <v>4354.0637250099999</v>
      </c>
      <c r="D30" s="196">
        <v>0</v>
      </c>
      <c r="E30" s="196">
        <v>0</v>
      </c>
      <c r="F30" s="196">
        <v>0</v>
      </c>
      <c r="G30" s="196">
        <v>0</v>
      </c>
      <c r="H30" s="196">
        <v>0</v>
      </c>
      <c r="I30" s="196">
        <v>0</v>
      </c>
      <c r="J30" s="196">
        <v>0</v>
      </c>
      <c r="K30" s="196">
        <v>0</v>
      </c>
      <c r="L30" s="196">
        <v>0</v>
      </c>
      <c r="M30" s="196">
        <v>-6.7493552092953005E-2</v>
      </c>
      <c r="N30" s="196">
        <v>0</v>
      </c>
      <c r="O30" s="195">
        <v>1565.1045626624677</v>
      </c>
      <c r="P30" s="195">
        <v>2144.2565370299999</v>
      </c>
    </row>
    <row r="31" spans="1:16">
      <c r="A31" s="416">
        <v>2</v>
      </c>
      <c r="B31" s="474" t="s">
        <v>71</v>
      </c>
      <c r="C31" s="195">
        <v>9332.5528685400004</v>
      </c>
      <c r="D31" s="196">
        <v>1.673341811183E-3</v>
      </c>
      <c r="E31" s="196">
        <v>9.3004419393700002E-4</v>
      </c>
      <c r="F31" s="196">
        <v>9.3004419393700002E-4</v>
      </c>
      <c r="G31" s="196">
        <v>0</v>
      </c>
      <c r="H31" s="196">
        <v>0</v>
      </c>
      <c r="I31" s="196">
        <v>0</v>
      </c>
      <c r="J31" s="196">
        <v>0</v>
      </c>
      <c r="K31" s="196">
        <v>0</v>
      </c>
      <c r="L31" s="196">
        <v>0</v>
      </c>
      <c r="M31" s="196">
        <v>-0.34504901538090799</v>
      </c>
      <c r="N31" s="196">
        <v>0</v>
      </c>
      <c r="O31" s="195">
        <v>3450.5316607880054</v>
      </c>
      <c r="P31" s="195">
        <v>3151.2385080900003</v>
      </c>
    </row>
    <row r="32" spans="1:16">
      <c r="A32" s="416">
        <v>3</v>
      </c>
      <c r="B32" s="474" t="s">
        <v>561</v>
      </c>
      <c r="C32" s="197">
        <v>104074.48898846</v>
      </c>
      <c r="D32" s="198">
        <v>2.7689189608711001E-2</v>
      </c>
      <c r="E32" s="198">
        <v>0.68122239055829603</v>
      </c>
      <c r="F32" s="198">
        <v>0.65254102947136694</v>
      </c>
      <c r="G32" s="198">
        <v>2.8681361086929001E-2</v>
      </c>
      <c r="H32" s="198">
        <v>0</v>
      </c>
      <c r="I32" s="198">
        <v>-2.9220792049E-5</v>
      </c>
      <c r="J32" s="198">
        <v>0</v>
      </c>
      <c r="K32" s="198">
        <v>0</v>
      </c>
      <c r="L32" s="198">
        <v>0</v>
      </c>
      <c r="M32" s="198">
        <v>-0.124915038458877</v>
      </c>
      <c r="N32" s="198">
        <v>0</v>
      </c>
      <c r="O32" s="197">
        <v>64361.572185213772</v>
      </c>
      <c r="P32" s="197">
        <v>64135.533188740003</v>
      </c>
    </row>
    <row r="33" spans="1:16">
      <c r="A33" s="475">
        <v>3.1</v>
      </c>
      <c r="B33" s="476" t="s">
        <v>713</v>
      </c>
      <c r="C33" s="195">
        <v>25124.654005650002</v>
      </c>
      <c r="D33" s="196">
        <v>1.6917770877338999E-2</v>
      </c>
      <c r="E33" s="196">
        <v>0.46939789467460502</v>
      </c>
      <c r="F33" s="196">
        <v>0.449732129111868</v>
      </c>
      <c r="G33" s="196">
        <v>1.9665765562737001E-2</v>
      </c>
      <c r="H33" s="196">
        <v>0</v>
      </c>
      <c r="I33" s="196">
        <v>-2.9220792049E-5</v>
      </c>
      <c r="J33" s="196">
        <v>0</v>
      </c>
      <c r="K33" s="196">
        <v>0</v>
      </c>
      <c r="L33" s="196">
        <v>0</v>
      </c>
      <c r="M33" s="196">
        <v>-6.2239780127852001E-2</v>
      </c>
      <c r="N33" s="196">
        <v>0</v>
      </c>
      <c r="O33" s="195">
        <v>13764.656885735021</v>
      </c>
      <c r="P33" s="195">
        <v>13713.180679899999</v>
      </c>
    </row>
    <row r="34" spans="1:16">
      <c r="A34" s="475">
        <v>3.2</v>
      </c>
      <c r="B34" s="476" t="s">
        <v>714</v>
      </c>
      <c r="C34" s="195">
        <v>26369.041106470002</v>
      </c>
      <c r="D34" s="196">
        <v>0</v>
      </c>
      <c r="E34" s="196">
        <v>0</v>
      </c>
      <c r="F34" s="196">
        <v>0</v>
      </c>
      <c r="G34" s="196">
        <v>0</v>
      </c>
      <c r="H34" s="196">
        <v>0</v>
      </c>
      <c r="I34" s="196">
        <v>0</v>
      </c>
      <c r="J34" s="196">
        <v>0</v>
      </c>
      <c r="K34" s="196">
        <v>0</v>
      </c>
      <c r="L34" s="196">
        <v>0</v>
      </c>
      <c r="M34" s="196">
        <v>0</v>
      </c>
      <c r="N34" s="196">
        <v>0</v>
      </c>
      <c r="O34" s="195">
        <v>18853.418901929999</v>
      </c>
      <c r="P34" s="195">
        <v>18853.418901929999</v>
      </c>
    </row>
    <row r="35" spans="1:16">
      <c r="A35" s="475">
        <v>3.3</v>
      </c>
      <c r="B35" s="476" t="s">
        <v>715</v>
      </c>
      <c r="C35" s="195">
        <v>52580.793876339994</v>
      </c>
      <c r="D35" s="196">
        <v>1.0771418731372001E-2</v>
      </c>
      <c r="E35" s="196">
        <v>0.21182449588369101</v>
      </c>
      <c r="F35" s="196">
        <v>0.202808900359499</v>
      </c>
      <c r="G35" s="196">
        <v>9.0155955241920001E-3</v>
      </c>
      <c r="H35" s="196">
        <v>0</v>
      </c>
      <c r="I35" s="196">
        <v>0</v>
      </c>
      <c r="J35" s="196">
        <v>0</v>
      </c>
      <c r="K35" s="196">
        <v>0</v>
      </c>
      <c r="L35" s="196">
        <v>0</v>
      </c>
      <c r="M35" s="196">
        <v>-6.2675258331024997E-2</v>
      </c>
      <c r="N35" s="196">
        <v>0</v>
      </c>
      <c r="O35" s="195">
        <v>31743.496397548752</v>
      </c>
      <c r="P35" s="195">
        <v>31568.933606909999</v>
      </c>
    </row>
    <row r="36" spans="1:16">
      <c r="A36" s="416">
        <v>4</v>
      </c>
      <c r="B36" s="474" t="s">
        <v>39</v>
      </c>
      <c r="C36" s="195">
        <v>117761.10558201</v>
      </c>
      <c r="D36" s="196">
        <v>8.5515453837909997E-3</v>
      </c>
      <c r="E36" s="196">
        <v>0.19480149599423</v>
      </c>
      <c r="F36" s="196">
        <v>0.18658025248037899</v>
      </c>
      <c r="G36" s="196">
        <v>8.2212435138509996E-3</v>
      </c>
      <c r="H36" s="196">
        <v>0</v>
      </c>
      <c r="I36" s="196">
        <v>-6.234335916E-6</v>
      </c>
      <c r="J36" s="196">
        <v>0</v>
      </c>
      <c r="K36" s="196">
        <v>0</v>
      </c>
      <c r="L36" s="196">
        <v>0</v>
      </c>
      <c r="M36" s="196">
        <v>-7.1104352700210996E-2</v>
      </c>
      <c r="N36" s="196">
        <v>0</v>
      </c>
      <c r="O36" s="195">
        <v>69377.208408664243</v>
      </c>
      <c r="P36" s="195">
        <v>69431.028233859994</v>
      </c>
    </row>
  </sheetData>
  <mergeCells count="26">
    <mergeCell ref="C7:C10"/>
    <mergeCell ref="A7:B10"/>
    <mergeCell ref="A26:B29"/>
    <mergeCell ref="C26:C29"/>
    <mergeCell ref="M28:M29"/>
    <mergeCell ref="D7:N7"/>
    <mergeCell ref="N28:N29"/>
    <mergeCell ref="N9:N10"/>
    <mergeCell ref="D26:N26"/>
    <mergeCell ref="O26:P26"/>
    <mergeCell ref="D27:L27"/>
    <mergeCell ref="M27:N27"/>
    <mergeCell ref="O27:O29"/>
    <mergeCell ref="P27:P29"/>
    <mergeCell ref="D28:D29"/>
    <mergeCell ref="E28:H28"/>
    <mergeCell ref="I28:L28"/>
    <mergeCell ref="O7:P7"/>
    <mergeCell ref="D8:L8"/>
    <mergeCell ref="M8:N8"/>
    <mergeCell ref="O8:O10"/>
    <mergeCell ref="P8:P10"/>
    <mergeCell ref="D9:D10"/>
    <mergeCell ref="E9:H9"/>
    <mergeCell ref="I9:L9"/>
    <mergeCell ref="M9:M10"/>
  </mergeCells>
  <hyperlinks>
    <hyperlink ref="A1" location="Index!B5" display="&lt;- back" xr:uid="{A7D23001-EF62-404A-AD4A-2EB5AD93EEF9}"/>
  </hyperlinks>
  <pageMargins left="0.23333333333333334" right="0.7" top="0.75" bottom="0.75" header="0.3" footer="0.3"/>
  <pageSetup paperSize="9" scale="10"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1EE56-3FEA-4F55-A9DB-4138FCE6F55F}">
  <dimension ref="A1:E17"/>
  <sheetViews>
    <sheetView showGridLines="0" zoomScale="90" zoomScaleNormal="90" zoomScaleSheetLayoutView="100" workbookViewId="0">
      <selection activeCell="A3" sqref="A3"/>
    </sheetView>
  </sheetViews>
  <sheetFormatPr defaultColWidth="9.109375" defaultRowHeight="13.2"/>
  <cols>
    <col min="1" max="1" width="9.109375" style="250"/>
    <col min="2" max="2" width="63.6640625" style="250" customWidth="1"/>
    <col min="3" max="3" width="22.88671875" style="250" customWidth="1"/>
    <col min="4" max="4" width="30.109375" style="250" bestFit="1" customWidth="1"/>
    <col min="5" max="5" width="28.33203125" style="250" bestFit="1" customWidth="1"/>
    <col min="6" max="16384" width="9.109375" style="250"/>
  </cols>
  <sheetData>
    <row r="1" spans="1:5">
      <c r="A1" s="713" t="s">
        <v>1485</v>
      </c>
    </row>
    <row r="2" spans="1:5">
      <c r="B2" s="256"/>
      <c r="C2" s="270"/>
      <c r="D2" s="270"/>
      <c r="E2" s="270"/>
    </row>
    <row r="3" spans="1:5" ht="24" customHeight="1">
      <c r="A3" s="482" t="s">
        <v>716</v>
      </c>
      <c r="B3" s="483"/>
    </row>
    <row r="4" spans="1:5" ht="16.8" customHeight="1">
      <c r="A4" s="483"/>
      <c r="B4" s="483"/>
    </row>
    <row r="5" spans="1:5">
      <c r="C5" s="109" t="s">
        <v>959</v>
      </c>
    </row>
    <row r="6" spans="1:5" ht="26.4">
      <c r="A6" s="833"/>
      <c r="B6" s="834"/>
      <c r="C6" s="214" t="s">
        <v>177</v>
      </c>
    </row>
    <row r="7" spans="1:5" ht="14.4" customHeight="1">
      <c r="A7" s="835"/>
      <c r="B7" s="836"/>
      <c r="C7" s="214" t="s">
        <v>2</v>
      </c>
    </row>
    <row r="8" spans="1:5">
      <c r="A8" s="263">
        <v>1</v>
      </c>
      <c r="B8" s="479" t="s">
        <v>1488</v>
      </c>
      <c r="C8" s="712">
        <v>98325.881118100006</v>
      </c>
    </row>
    <row r="9" spans="1:5">
      <c r="A9" s="480">
        <v>2</v>
      </c>
      <c r="B9" s="481" t="s">
        <v>1174</v>
      </c>
      <c r="C9" s="712">
        <v>1740.6660624600001</v>
      </c>
    </row>
    <row r="10" spans="1:5">
      <c r="A10" s="480">
        <v>3</v>
      </c>
      <c r="B10" s="481" t="s">
        <v>1175</v>
      </c>
      <c r="C10" s="712">
        <v>-1440.7715523099998</v>
      </c>
    </row>
    <row r="11" spans="1:5">
      <c r="A11" s="480">
        <v>4</v>
      </c>
      <c r="B11" s="481" t="s">
        <v>1176</v>
      </c>
      <c r="C11" s="712">
        <v>-109.3575195</v>
      </c>
    </row>
    <row r="12" spans="1:5">
      <c r="A12" s="480">
        <v>5</v>
      </c>
      <c r="B12" s="481" t="s">
        <v>1177</v>
      </c>
      <c r="C12" s="712">
        <v>0</v>
      </c>
    </row>
    <row r="13" spans="1:5">
      <c r="A13" s="480">
        <v>6</v>
      </c>
      <c r="B13" s="481" t="s">
        <v>1178</v>
      </c>
      <c r="C13" s="712">
        <v>0</v>
      </c>
    </row>
    <row r="14" spans="1:5">
      <c r="A14" s="480">
        <v>7</v>
      </c>
      <c r="B14" s="481" t="s">
        <v>1179</v>
      </c>
      <c r="C14" s="712">
        <v>-40.628033909999999</v>
      </c>
    </row>
    <row r="15" spans="1:5">
      <c r="A15" s="480">
        <v>8</v>
      </c>
      <c r="B15" s="481" t="s">
        <v>1180</v>
      </c>
      <c r="C15" s="712">
        <v>227.59020601</v>
      </c>
    </row>
    <row r="16" spans="1:5">
      <c r="A16" s="263">
        <v>9</v>
      </c>
      <c r="B16" s="479" t="s">
        <v>1489</v>
      </c>
      <c r="C16" s="712">
        <v>98703.380280850004</v>
      </c>
    </row>
    <row r="17" spans="2:3">
      <c r="B17" s="413"/>
      <c r="C17" s="413"/>
    </row>
  </sheetData>
  <mergeCells count="2">
    <mergeCell ref="A6:B6"/>
    <mergeCell ref="A7:B7"/>
  </mergeCells>
  <hyperlinks>
    <hyperlink ref="A1" location="Index!B5" display="&lt;- back" xr:uid="{77A690EE-0CB6-402B-818A-644724FD45CD}"/>
  </hyperlinks>
  <pageMargins left="0.7" right="0.7" top="0.75" bottom="0.75" header="0.3" footer="0.3"/>
  <pageSetup scale="6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1">
    <pageSetUpPr fitToPage="1"/>
  </sheetPr>
  <dimension ref="A1:S37"/>
  <sheetViews>
    <sheetView showGridLines="0" zoomScale="80" zoomScaleNormal="80" workbookViewId="0">
      <selection activeCell="A3" sqref="A3"/>
    </sheetView>
  </sheetViews>
  <sheetFormatPr defaultRowHeight="13.2"/>
  <cols>
    <col min="1" max="1" width="32.77734375" style="257" customWidth="1"/>
    <col min="2" max="2" width="36.5546875" style="257" customWidth="1"/>
    <col min="3" max="8" width="21.88671875" style="257" customWidth="1"/>
    <col min="9" max="10" width="8.88671875" style="257"/>
    <col min="11" max="11" width="12" style="257" bestFit="1" customWidth="1"/>
    <col min="12" max="13" width="8.88671875" style="257"/>
    <col min="14" max="14" width="9.33203125" style="257" bestFit="1" customWidth="1"/>
    <col min="15" max="15" width="8.88671875" style="257"/>
    <col min="16" max="16" width="9.33203125" style="257" bestFit="1" customWidth="1"/>
    <col min="17" max="16384" width="8.88671875" style="257"/>
  </cols>
  <sheetData>
    <row r="1" spans="1:19">
      <c r="A1" s="713" t="s">
        <v>1485</v>
      </c>
    </row>
    <row r="3" spans="1:19" ht="24" customHeight="1">
      <c r="A3" s="482" t="s">
        <v>717</v>
      </c>
      <c r="B3" s="483"/>
      <c r="C3" s="221"/>
      <c r="D3" s="221"/>
      <c r="E3" s="210"/>
      <c r="F3" s="221"/>
    </row>
    <row r="4" spans="1:19" ht="18" customHeight="1">
      <c r="A4" s="210"/>
      <c r="E4" s="18"/>
      <c r="H4" s="109"/>
    </row>
    <row r="5" spans="1:19" ht="18" customHeight="1">
      <c r="A5" s="210" t="s">
        <v>1327</v>
      </c>
      <c r="E5" s="18"/>
      <c r="H5" s="109" t="s">
        <v>959</v>
      </c>
    </row>
    <row r="6" spans="1:19" ht="30" customHeight="1">
      <c r="A6" s="212" t="s">
        <v>718</v>
      </c>
      <c r="B6" s="78" t="s">
        <v>719</v>
      </c>
      <c r="C6" s="24"/>
      <c r="D6" s="24"/>
      <c r="E6" s="24"/>
      <c r="F6" s="24"/>
      <c r="G6" s="24"/>
      <c r="H6" s="31"/>
    </row>
    <row r="7" spans="1:19" ht="40.049999999999997" customHeight="1">
      <c r="A7" s="32" t="s">
        <v>720</v>
      </c>
      <c r="B7" s="32" t="s">
        <v>721</v>
      </c>
      <c r="C7" s="214" t="s">
        <v>722</v>
      </c>
      <c r="D7" s="214" t="s">
        <v>723</v>
      </c>
      <c r="E7" s="214" t="s">
        <v>49</v>
      </c>
      <c r="F7" s="214" t="s">
        <v>16</v>
      </c>
      <c r="G7" s="214" t="s">
        <v>177</v>
      </c>
      <c r="H7" s="214" t="s">
        <v>724</v>
      </c>
    </row>
    <row r="8" spans="1:19" ht="19.05" customHeight="1">
      <c r="A8" s="225"/>
      <c r="B8" s="33"/>
      <c r="C8" s="214" t="s">
        <v>2</v>
      </c>
      <c r="D8" s="214" t="s">
        <v>3</v>
      </c>
      <c r="E8" s="214" t="s">
        <v>4</v>
      </c>
      <c r="F8" s="214" t="s">
        <v>5</v>
      </c>
      <c r="G8" s="214" t="s">
        <v>6</v>
      </c>
      <c r="H8" s="214" t="s">
        <v>7</v>
      </c>
    </row>
    <row r="9" spans="1:19" ht="19.05" customHeight="1">
      <c r="A9" s="25" t="s">
        <v>725</v>
      </c>
      <c r="B9" s="15" t="s">
        <v>726</v>
      </c>
      <c r="C9" s="23">
        <v>1.5035946299999998</v>
      </c>
      <c r="D9" s="23">
        <v>14.33736766</v>
      </c>
      <c r="E9" s="10" t="s">
        <v>59</v>
      </c>
      <c r="F9" s="23">
        <v>4.6412130099999995</v>
      </c>
      <c r="G9" s="23">
        <v>2.0804494600000001</v>
      </c>
      <c r="H9" s="23" t="s">
        <v>1443</v>
      </c>
      <c r="K9" s="484"/>
      <c r="L9" s="484"/>
      <c r="N9" s="484"/>
      <c r="O9" s="484"/>
      <c r="P9" s="484"/>
      <c r="Q9" s="485"/>
    </row>
    <row r="10" spans="1:19" ht="19.05" customHeight="1">
      <c r="A10" s="21"/>
      <c r="B10" s="15" t="s">
        <v>727</v>
      </c>
      <c r="C10" s="23">
        <v>733.00585750999994</v>
      </c>
      <c r="D10" s="23">
        <v>161.31828672999998</v>
      </c>
      <c r="E10" s="10" t="s">
        <v>60</v>
      </c>
      <c r="F10" s="23">
        <v>856.92016920000003</v>
      </c>
      <c r="G10" s="23">
        <v>555.1464426</v>
      </c>
      <c r="H10" s="23">
        <v>3.4276806800000004</v>
      </c>
      <c r="K10" s="484"/>
      <c r="L10" s="484"/>
      <c r="N10" s="484"/>
      <c r="O10" s="484"/>
      <c r="P10" s="484"/>
      <c r="Q10" s="485"/>
      <c r="R10" s="484"/>
      <c r="S10" s="484"/>
    </row>
    <row r="11" spans="1:19" ht="19.05" customHeight="1">
      <c r="A11" s="25" t="s">
        <v>728</v>
      </c>
      <c r="B11" s="15" t="s">
        <v>726</v>
      </c>
      <c r="C11" s="23">
        <v>38.513894819999997</v>
      </c>
      <c r="D11" s="23">
        <v>43.211938700000005</v>
      </c>
      <c r="E11" s="10" t="s">
        <v>60</v>
      </c>
      <c r="F11" s="23">
        <v>70.41335866</v>
      </c>
      <c r="G11" s="23">
        <v>41.705278729999996</v>
      </c>
      <c r="H11" s="23">
        <v>0.28165342999999998</v>
      </c>
      <c r="K11" s="484"/>
      <c r="L11" s="484"/>
      <c r="N11" s="484"/>
      <c r="O11" s="484"/>
      <c r="P11" s="484"/>
      <c r="Q11" s="485"/>
      <c r="R11" s="484"/>
      <c r="S11" s="484"/>
    </row>
    <row r="12" spans="1:19" ht="19.05" customHeight="1">
      <c r="A12" s="21"/>
      <c r="B12" s="15" t="s">
        <v>727</v>
      </c>
      <c r="C12" s="23">
        <v>1024.6888844299999</v>
      </c>
      <c r="D12" s="23">
        <v>340.18396325999998</v>
      </c>
      <c r="E12" s="10" t="s">
        <v>729</v>
      </c>
      <c r="F12" s="23">
        <v>1273.59622332</v>
      </c>
      <c r="G12" s="23">
        <v>972.48713071000009</v>
      </c>
      <c r="H12" s="23">
        <v>10.188769789999998</v>
      </c>
      <c r="K12" s="484"/>
      <c r="L12" s="484"/>
      <c r="N12" s="484"/>
      <c r="O12" s="484"/>
      <c r="P12" s="484"/>
      <c r="Q12" s="485"/>
      <c r="R12" s="484"/>
      <c r="S12" s="484"/>
    </row>
    <row r="13" spans="1:19" ht="19.05" customHeight="1">
      <c r="A13" s="25" t="s">
        <v>730</v>
      </c>
      <c r="B13" s="15" t="s">
        <v>726</v>
      </c>
      <c r="C13" s="23">
        <v>3.7950675400000002</v>
      </c>
      <c r="D13" s="23">
        <v>5.1618431900000008</v>
      </c>
      <c r="E13" s="10" t="s">
        <v>731</v>
      </c>
      <c r="F13" s="23">
        <v>5.4574406199999999</v>
      </c>
      <c r="G13" s="23">
        <v>5.0859984599999999</v>
      </c>
      <c r="H13" s="23">
        <v>0.15280833999999999</v>
      </c>
      <c r="K13" s="484"/>
      <c r="L13" s="484"/>
      <c r="N13" s="484"/>
      <c r="O13" s="484"/>
      <c r="P13" s="484"/>
      <c r="Q13" s="485"/>
      <c r="R13" s="484"/>
      <c r="S13" s="484"/>
    </row>
    <row r="14" spans="1:19" ht="19.05" customHeight="1">
      <c r="A14" s="21"/>
      <c r="B14" s="15" t="s">
        <v>727</v>
      </c>
      <c r="C14" s="23">
        <v>77.888483780000001</v>
      </c>
      <c r="D14" s="23">
        <v>22.77869243</v>
      </c>
      <c r="E14" s="10" t="s">
        <v>731</v>
      </c>
      <c r="F14" s="23">
        <v>94.94727992</v>
      </c>
      <c r="G14" s="23">
        <v>87.943790120000003</v>
      </c>
      <c r="H14" s="23">
        <v>2.65852384</v>
      </c>
      <c r="K14" s="484"/>
      <c r="L14" s="484"/>
      <c r="N14" s="484"/>
      <c r="O14" s="484"/>
      <c r="P14" s="484"/>
      <c r="Q14" s="485"/>
      <c r="R14" s="484"/>
      <c r="S14" s="484"/>
    </row>
    <row r="15" spans="1:19" ht="19.05" customHeight="1">
      <c r="A15" s="25" t="s">
        <v>732</v>
      </c>
      <c r="B15" s="15" t="s">
        <v>726</v>
      </c>
      <c r="C15" s="23">
        <v>2.8860556499999999</v>
      </c>
      <c r="D15" s="23">
        <v>0.14336673</v>
      </c>
      <c r="E15" s="10" t="s">
        <v>700</v>
      </c>
      <c r="F15" s="23">
        <v>2.98720132</v>
      </c>
      <c r="G15" s="23">
        <v>6.0455818499999996</v>
      </c>
      <c r="H15" s="23">
        <v>0.23897610999999999</v>
      </c>
      <c r="K15" s="484"/>
      <c r="L15" s="484"/>
      <c r="N15" s="484"/>
      <c r="O15" s="484"/>
      <c r="P15" s="484"/>
      <c r="Q15" s="485"/>
      <c r="R15" s="484"/>
      <c r="S15" s="484"/>
    </row>
    <row r="16" spans="1:19" ht="19.05" customHeight="1">
      <c r="A16" s="21"/>
      <c r="B16" s="15" t="s">
        <v>727</v>
      </c>
      <c r="C16" s="23">
        <v>11.185442779999999</v>
      </c>
      <c r="D16" s="23">
        <v>0.12086339</v>
      </c>
      <c r="E16" s="10" t="s">
        <v>700</v>
      </c>
      <c r="F16" s="23">
        <v>11.23704032</v>
      </c>
      <c r="G16" s="23">
        <v>22.713878609999998</v>
      </c>
      <c r="H16" s="23">
        <v>0.89896323</v>
      </c>
      <c r="K16" s="484"/>
      <c r="L16" s="484"/>
      <c r="N16" s="484"/>
      <c r="O16" s="484"/>
      <c r="P16" s="484"/>
      <c r="Q16" s="485"/>
      <c r="R16" s="484"/>
      <c r="S16" s="484"/>
    </row>
    <row r="17" spans="1:19" ht="19.05" customHeight="1">
      <c r="A17" s="25" t="s">
        <v>733</v>
      </c>
      <c r="B17" s="15" t="s">
        <v>726</v>
      </c>
      <c r="C17" s="23">
        <v>0.49000571000000004</v>
      </c>
      <c r="D17" s="23">
        <v>5.8974370000000005E-2</v>
      </c>
      <c r="E17" s="10"/>
      <c r="F17" s="23">
        <v>0.53327468</v>
      </c>
      <c r="G17" s="23" t="s">
        <v>1443</v>
      </c>
      <c r="H17" s="23">
        <v>0.26663734</v>
      </c>
      <c r="K17" s="484"/>
      <c r="L17" s="484"/>
      <c r="N17" s="484"/>
      <c r="O17" s="484"/>
      <c r="P17" s="484"/>
      <c r="Q17" s="485"/>
      <c r="R17" s="484"/>
      <c r="S17" s="484"/>
    </row>
    <row r="18" spans="1:19" ht="19.05" customHeight="1">
      <c r="A18" s="21"/>
      <c r="B18" s="15" t="s">
        <v>727</v>
      </c>
      <c r="C18" s="23">
        <v>6.9790679000000004</v>
      </c>
      <c r="D18" s="23">
        <v>2E-3</v>
      </c>
      <c r="E18" s="10"/>
      <c r="F18" s="23">
        <v>6.9790679000000004</v>
      </c>
      <c r="G18" s="23" t="s">
        <v>1443</v>
      </c>
      <c r="H18" s="23">
        <v>3.4895339500000002</v>
      </c>
      <c r="K18" s="484"/>
      <c r="L18" s="484"/>
      <c r="N18" s="484"/>
      <c r="O18" s="484"/>
      <c r="P18" s="484"/>
      <c r="Q18" s="485"/>
      <c r="R18" s="484"/>
      <c r="S18" s="484"/>
    </row>
    <row r="19" spans="1:19" ht="19.05" customHeight="1">
      <c r="A19" s="25" t="s">
        <v>39</v>
      </c>
      <c r="B19" s="15" t="s">
        <v>726</v>
      </c>
      <c r="C19" s="62">
        <v>47.188618349999999</v>
      </c>
      <c r="D19" s="62">
        <v>62.91349065</v>
      </c>
      <c r="E19" s="536"/>
      <c r="F19" s="62">
        <v>84.032488290000003</v>
      </c>
      <c r="G19" s="62">
        <v>54.917308499999997</v>
      </c>
      <c r="H19" s="62">
        <v>0.94007521999999999</v>
      </c>
      <c r="K19" s="484"/>
      <c r="L19" s="484"/>
      <c r="N19" s="484"/>
      <c r="O19" s="484"/>
      <c r="P19" s="484"/>
      <c r="Q19" s="485"/>
      <c r="R19" s="484"/>
      <c r="S19" s="484"/>
    </row>
    <row r="20" spans="1:19" ht="19.05" customHeight="1">
      <c r="A20" s="21"/>
      <c r="B20" s="15" t="s">
        <v>727</v>
      </c>
      <c r="C20" s="62">
        <v>1853.7477364000001</v>
      </c>
      <c r="D20" s="62">
        <v>524.40380580999999</v>
      </c>
      <c r="E20" s="537"/>
      <c r="F20" s="62">
        <v>2243.6797806599998</v>
      </c>
      <c r="G20" s="62">
        <v>1638.29124204</v>
      </c>
      <c r="H20" s="62">
        <v>20.663471489999999</v>
      </c>
      <c r="K20" s="484"/>
      <c r="L20" s="484"/>
      <c r="N20" s="484"/>
      <c r="O20" s="484"/>
      <c r="P20" s="484"/>
      <c r="Q20" s="485"/>
      <c r="R20" s="484"/>
      <c r="S20" s="484"/>
    </row>
    <row r="21" spans="1:19" ht="40.049999999999997" customHeight="1">
      <c r="A21" s="837"/>
      <c r="B21" s="837"/>
      <c r="C21" s="221"/>
      <c r="D21" s="221"/>
      <c r="E21" s="210"/>
      <c r="F21" s="221"/>
    </row>
    <row r="22" spans="1:19" ht="18" customHeight="1">
      <c r="A22" s="210" t="s">
        <v>1328</v>
      </c>
      <c r="E22" s="18"/>
      <c r="H22" s="109" t="s">
        <v>959</v>
      </c>
    </row>
    <row r="23" spans="1:19" ht="30" customHeight="1">
      <c r="A23" s="212" t="s">
        <v>718</v>
      </c>
      <c r="B23" s="486" t="s">
        <v>734</v>
      </c>
      <c r="C23" s="24"/>
      <c r="D23" s="24"/>
      <c r="E23" s="24"/>
      <c r="F23" s="24"/>
      <c r="G23" s="24"/>
      <c r="H23" s="31"/>
    </row>
    <row r="24" spans="1:19" ht="40.049999999999997" customHeight="1">
      <c r="A24" s="32" t="s">
        <v>720</v>
      </c>
      <c r="B24" s="32" t="s">
        <v>721</v>
      </c>
      <c r="C24" s="214" t="s">
        <v>722</v>
      </c>
      <c r="D24" s="214" t="s">
        <v>723</v>
      </c>
      <c r="E24" s="214" t="s">
        <v>49</v>
      </c>
      <c r="F24" s="214" t="s">
        <v>16</v>
      </c>
      <c r="G24" s="214" t="s">
        <v>177</v>
      </c>
      <c r="H24" s="214" t="s">
        <v>724</v>
      </c>
    </row>
    <row r="25" spans="1:19" ht="19.05" customHeight="1">
      <c r="A25" s="225"/>
      <c r="B25" s="33"/>
      <c r="C25" s="214" t="s">
        <v>2</v>
      </c>
      <c r="D25" s="214" t="s">
        <v>3</v>
      </c>
      <c r="E25" s="214" t="s">
        <v>4</v>
      </c>
      <c r="F25" s="214" t="s">
        <v>5</v>
      </c>
      <c r="G25" s="214" t="s">
        <v>6</v>
      </c>
      <c r="H25" s="214" t="s">
        <v>7</v>
      </c>
    </row>
    <row r="26" spans="1:19" ht="19.05" customHeight="1">
      <c r="A26" s="25" t="s">
        <v>725</v>
      </c>
      <c r="B26" s="15" t="s">
        <v>726</v>
      </c>
      <c r="C26" s="62">
        <v>879.71039570000005</v>
      </c>
      <c r="D26" s="62">
        <v>281.37179487000003</v>
      </c>
      <c r="E26" s="10" t="s">
        <v>59</v>
      </c>
      <c r="F26" s="62">
        <v>1073.2969731400001</v>
      </c>
      <c r="G26" s="62">
        <v>465.53919284</v>
      </c>
      <c r="H26" s="62">
        <v>0</v>
      </c>
    </row>
    <row r="27" spans="1:19" ht="19.05" customHeight="1">
      <c r="A27" s="21"/>
      <c r="B27" s="15" t="s">
        <v>727</v>
      </c>
      <c r="C27" s="62">
        <v>3791.8279518000004</v>
      </c>
      <c r="D27" s="62">
        <v>300.26085925000001</v>
      </c>
      <c r="E27" s="10" t="s">
        <v>60</v>
      </c>
      <c r="F27" s="62">
        <v>4023.62398269</v>
      </c>
      <c r="G27" s="62">
        <v>2547.6743045900002</v>
      </c>
      <c r="H27" s="62">
        <v>16.094495930000001</v>
      </c>
    </row>
    <row r="28" spans="1:19" ht="19.05" customHeight="1">
      <c r="A28" s="25" t="s">
        <v>728</v>
      </c>
      <c r="B28" s="15" t="s">
        <v>726</v>
      </c>
      <c r="C28" s="62">
        <v>4788.5157942400001</v>
      </c>
      <c r="D28" s="62">
        <v>1638.0465251099999</v>
      </c>
      <c r="E28" s="10" t="s">
        <v>60</v>
      </c>
      <c r="F28" s="62">
        <v>5853.4284737299995</v>
      </c>
      <c r="G28" s="62">
        <v>3506.20461927</v>
      </c>
      <c r="H28" s="62">
        <v>23.41371389</v>
      </c>
    </row>
    <row r="29" spans="1:19" ht="19.05" customHeight="1">
      <c r="A29" s="21"/>
      <c r="B29" s="15" t="s">
        <v>727</v>
      </c>
      <c r="C29" s="62">
        <v>9194.9227055800002</v>
      </c>
      <c r="D29" s="62">
        <v>863.13847040999997</v>
      </c>
      <c r="E29" s="10" t="s">
        <v>729</v>
      </c>
      <c r="F29" s="62">
        <v>9818.5426588400005</v>
      </c>
      <c r="G29" s="62">
        <v>7550.6193747299994</v>
      </c>
      <c r="H29" s="62">
        <v>78.548341269999995</v>
      </c>
    </row>
    <row r="30" spans="1:19" ht="19.05" customHeight="1">
      <c r="A30" s="25" t="s">
        <v>730</v>
      </c>
      <c r="B30" s="15" t="s">
        <v>726</v>
      </c>
      <c r="C30" s="62">
        <v>551.81683400999998</v>
      </c>
      <c r="D30" s="62">
        <v>171.95274334000001</v>
      </c>
      <c r="E30" s="10" t="s">
        <v>731</v>
      </c>
      <c r="F30" s="62">
        <v>660.94295402</v>
      </c>
      <c r="G30" s="62">
        <v>641.00325884000006</v>
      </c>
      <c r="H30" s="62">
        <v>18.50640271</v>
      </c>
    </row>
    <row r="31" spans="1:19" ht="19.05" customHeight="1">
      <c r="A31" s="21"/>
      <c r="B31" s="15" t="s">
        <v>727</v>
      </c>
      <c r="C31" s="62">
        <v>1723.2294472799999</v>
      </c>
      <c r="D31" s="62">
        <v>122.36334658</v>
      </c>
      <c r="E31" s="10" t="s">
        <v>731</v>
      </c>
      <c r="F31" s="62">
        <v>1818.24029559</v>
      </c>
      <c r="G31" s="62">
        <v>1717.23589406</v>
      </c>
      <c r="H31" s="62">
        <v>50.910728280000001</v>
      </c>
    </row>
    <row r="32" spans="1:19" ht="19.05" customHeight="1">
      <c r="A32" s="25" t="s">
        <v>732</v>
      </c>
      <c r="B32" s="15" t="s">
        <v>726</v>
      </c>
      <c r="C32" s="62">
        <v>72.383752020000003</v>
      </c>
      <c r="D32" s="62">
        <v>12.937283259999999</v>
      </c>
      <c r="E32" s="10" t="s">
        <v>700</v>
      </c>
      <c r="F32" s="62">
        <v>78.737645310000005</v>
      </c>
      <c r="G32" s="62">
        <v>167.39726306</v>
      </c>
      <c r="H32" s="62">
        <v>6.2990116199999999</v>
      </c>
    </row>
    <row r="33" spans="1:8" ht="19.05" customHeight="1">
      <c r="A33" s="21"/>
      <c r="B33" s="15" t="s">
        <v>727</v>
      </c>
      <c r="C33" s="62">
        <v>296.53979797000005</v>
      </c>
      <c r="D33" s="62">
        <v>8.1613697800000011</v>
      </c>
      <c r="E33" s="10" t="s">
        <v>700</v>
      </c>
      <c r="F33" s="62">
        <v>303.02870051999997</v>
      </c>
      <c r="G33" s="62">
        <v>616.52555810000001</v>
      </c>
      <c r="H33" s="62">
        <v>24.242296039999999</v>
      </c>
    </row>
    <row r="34" spans="1:8" ht="19.05" customHeight="1">
      <c r="A34" s="25" t="s">
        <v>733</v>
      </c>
      <c r="B34" s="15" t="s">
        <v>726</v>
      </c>
      <c r="C34" s="62">
        <v>155.69094532</v>
      </c>
      <c r="D34" s="62">
        <v>3.9111424700000001</v>
      </c>
      <c r="E34" s="10"/>
      <c r="F34" s="62">
        <v>156.60263362000001</v>
      </c>
      <c r="G34" s="62">
        <v>0</v>
      </c>
      <c r="H34" s="62">
        <v>78.301316810000003</v>
      </c>
    </row>
    <row r="35" spans="1:8" ht="19.05" customHeight="1">
      <c r="A35" s="21"/>
      <c r="B35" s="15" t="s">
        <v>727</v>
      </c>
      <c r="C35" s="62">
        <v>319.75803404999999</v>
      </c>
      <c r="D35" s="62">
        <v>6.1938154299999999</v>
      </c>
      <c r="E35" s="10"/>
      <c r="F35" s="62">
        <v>324.89944992</v>
      </c>
      <c r="G35" s="62">
        <v>0</v>
      </c>
      <c r="H35" s="62">
        <v>162.44972496</v>
      </c>
    </row>
    <row r="36" spans="1:8" ht="19.05" customHeight="1">
      <c r="A36" s="25" t="s">
        <v>39</v>
      </c>
      <c r="B36" s="15" t="s">
        <v>726</v>
      </c>
      <c r="C36" s="62">
        <v>6448.1177212900002</v>
      </c>
      <c r="D36" s="62">
        <v>2108.21948905</v>
      </c>
      <c r="E36" s="536"/>
      <c r="F36" s="62">
        <v>7823.00867982</v>
      </c>
      <c r="G36" s="62">
        <v>4780.1443340100004</v>
      </c>
      <c r="H36" s="62">
        <v>126.52044503</v>
      </c>
    </row>
    <row r="37" spans="1:8" ht="19.05" customHeight="1">
      <c r="A37" s="21"/>
      <c r="B37" s="15" t="s">
        <v>727</v>
      </c>
      <c r="C37" s="62">
        <v>15326.27793668</v>
      </c>
      <c r="D37" s="62">
        <v>1300.11786145</v>
      </c>
      <c r="E37" s="537"/>
      <c r="F37" s="62">
        <v>16288.335087559999</v>
      </c>
      <c r="G37" s="62">
        <v>12432.05513148</v>
      </c>
      <c r="H37" s="62">
        <v>332.24558648000004</v>
      </c>
    </row>
  </sheetData>
  <mergeCells count="1">
    <mergeCell ref="A21:B21"/>
  </mergeCells>
  <hyperlinks>
    <hyperlink ref="A1" location="Index!B5" display="&lt;- back" xr:uid="{ABFC531B-C4BD-4448-A70C-D02412DA7DE6}"/>
  </hyperlinks>
  <pageMargins left="0.7" right="0.7" top="0.75" bottom="0.75" header="0.3" footer="0.3"/>
  <pageSetup paperSize="9" scale="4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2">
    <pageSetUpPr fitToPage="1"/>
  </sheetPr>
  <dimension ref="A1:H12"/>
  <sheetViews>
    <sheetView showGridLines="0" zoomScale="80" zoomScaleNormal="80" workbookViewId="0">
      <selection activeCell="A3" sqref="A3"/>
    </sheetView>
  </sheetViews>
  <sheetFormatPr defaultRowHeight="13.2"/>
  <cols>
    <col min="1" max="2" width="32.77734375" style="257" customWidth="1"/>
    <col min="3" max="8" width="21.88671875" style="257" customWidth="1"/>
    <col min="9" max="16384" width="8.88671875" style="257"/>
  </cols>
  <sheetData>
    <row r="1" spans="1:8">
      <c r="A1" s="713" t="s">
        <v>1485</v>
      </c>
    </row>
    <row r="3" spans="1:8" ht="24" customHeight="1">
      <c r="A3" s="482" t="s">
        <v>717</v>
      </c>
      <c r="B3" s="451"/>
    </row>
    <row r="4" spans="1:8" ht="16.2" customHeight="1">
      <c r="A4" s="210"/>
      <c r="H4" s="109"/>
    </row>
    <row r="5" spans="1:8" ht="18" customHeight="1">
      <c r="A5" s="210" t="s">
        <v>1001</v>
      </c>
      <c r="H5" s="109" t="s">
        <v>959</v>
      </c>
    </row>
    <row r="6" spans="1:8" ht="24" customHeight="1">
      <c r="A6" s="840" t="s">
        <v>735</v>
      </c>
      <c r="B6" s="841"/>
      <c r="C6" s="219"/>
      <c r="D6" s="219"/>
      <c r="E6" s="219"/>
      <c r="F6" s="219"/>
      <c r="G6" s="219"/>
      <c r="H6" s="31"/>
    </row>
    <row r="7" spans="1:8" ht="40.049999999999997" customHeight="1">
      <c r="A7" s="842" t="s">
        <v>736</v>
      </c>
      <c r="B7" s="843"/>
      <c r="C7" s="214" t="s">
        <v>722</v>
      </c>
      <c r="D7" s="214" t="s">
        <v>723</v>
      </c>
      <c r="E7" s="214" t="s">
        <v>49</v>
      </c>
      <c r="F7" s="214" t="s">
        <v>16</v>
      </c>
      <c r="G7" s="214" t="s">
        <v>177</v>
      </c>
      <c r="H7" s="214" t="s">
        <v>724</v>
      </c>
    </row>
    <row r="8" spans="1:8" ht="19.05" customHeight="1">
      <c r="A8" s="844"/>
      <c r="B8" s="836"/>
      <c r="C8" s="65" t="s">
        <v>2</v>
      </c>
      <c r="D8" s="65" t="s">
        <v>3</v>
      </c>
      <c r="E8" s="65" t="s">
        <v>4</v>
      </c>
      <c r="F8" s="65" t="s">
        <v>5</v>
      </c>
      <c r="G8" s="65" t="s">
        <v>6</v>
      </c>
      <c r="H8" s="65" t="s">
        <v>7</v>
      </c>
    </row>
    <row r="9" spans="1:8" ht="19.05" customHeight="1">
      <c r="A9" s="838" t="s">
        <v>737</v>
      </c>
      <c r="B9" s="839"/>
      <c r="C9" s="62">
        <v>18.10784181</v>
      </c>
      <c r="D9" s="62">
        <v>11.622150789999999</v>
      </c>
      <c r="E9" s="10" t="s">
        <v>738</v>
      </c>
      <c r="F9" s="62">
        <v>29.729992600000003</v>
      </c>
      <c r="G9" s="62">
        <v>56.486985939999997</v>
      </c>
      <c r="H9" s="62">
        <v>0.23783994</v>
      </c>
    </row>
    <row r="10" spans="1:8" ht="19.05" customHeight="1">
      <c r="A10" s="838" t="s">
        <v>739</v>
      </c>
      <c r="B10" s="839"/>
      <c r="C10" s="62">
        <v>29.194454320000002</v>
      </c>
      <c r="D10" s="62" t="s">
        <v>1443</v>
      </c>
      <c r="E10" s="10" t="s">
        <v>740</v>
      </c>
      <c r="F10" s="62">
        <v>29.194454320000002</v>
      </c>
      <c r="G10" s="62">
        <v>84.663917530000006</v>
      </c>
      <c r="H10" s="62">
        <v>0.23355563000000001</v>
      </c>
    </row>
    <row r="11" spans="1:8" ht="19.05" customHeight="1">
      <c r="A11" s="838" t="s">
        <v>741</v>
      </c>
      <c r="B11" s="839"/>
      <c r="C11" s="62">
        <v>273.21006447000002</v>
      </c>
      <c r="D11" s="62">
        <v>65.43431357</v>
      </c>
      <c r="E11" s="10" t="s">
        <v>701</v>
      </c>
      <c r="F11" s="62">
        <v>338.64437804000005</v>
      </c>
      <c r="G11" s="62">
        <v>1252.9841987499999</v>
      </c>
      <c r="H11" s="62">
        <v>8.1274650699999995</v>
      </c>
    </row>
    <row r="12" spans="1:8" ht="19.05" customHeight="1">
      <c r="A12" s="838" t="s">
        <v>39</v>
      </c>
      <c r="B12" s="839"/>
      <c r="C12" s="62">
        <v>320.51236060000002</v>
      </c>
      <c r="D12" s="62">
        <v>77.056464359999993</v>
      </c>
      <c r="E12" s="538"/>
      <c r="F12" s="62">
        <v>397.56882495999997</v>
      </c>
      <c r="G12" s="62">
        <v>1394.1351022200001</v>
      </c>
      <c r="H12" s="62">
        <v>8.5988606399999998</v>
      </c>
    </row>
  </sheetData>
  <mergeCells count="7">
    <mergeCell ref="A11:B11"/>
    <mergeCell ref="A12:B12"/>
    <mergeCell ref="A6:B6"/>
    <mergeCell ref="A7:B7"/>
    <mergeCell ref="A8:B8"/>
    <mergeCell ref="A9:B9"/>
    <mergeCell ref="A10:B10"/>
  </mergeCells>
  <hyperlinks>
    <hyperlink ref="A1" location="Index!B5" display="&lt;- back" xr:uid="{B02A9F46-C64E-49B6-B31F-CA292D06F4FA}"/>
  </hyperlinks>
  <pageMargins left="0.7" right="0.7" top="0.75" bottom="0.75" header="0.3" footer="0.3"/>
  <pageSetup paperSize="9" scale="4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J17"/>
  <sheetViews>
    <sheetView showGridLines="0" zoomScale="80" zoomScaleNormal="80" workbookViewId="0">
      <selection activeCell="A3" sqref="A3"/>
    </sheetView>
  </sheetViews>
  <sheetFormatPr defaultRowHeight="13.2"/>
  <cols>
    <col min="1" max="1" width="10.88671875" style="257" customWidth="1"/>
    <col min="2" max="2" width="59.77734375" style="257" customWidth="1"/>
    <col min="3" max="10" width="18.77734375" style="257" customWidth="1"/>
    <col min="11" max="16384" width="8.88671875" style="257"/>
  </cols>
  <sheetData>
    <row r="1" spans="1:10">
      <c r="A1" s="713" t="s">
        <v>1485</v>
      </c>
    </row>
    <row r="3" spans="1:10" ht="24" customHeight="1">
      <c r="A3" s="482" t="s">
        <v>0</v>
      </c>
      <c r="B3" s="451"/>
    </row>
    <row r="4" spans="1:10" ht="19.05" customHeight="1">
      <c r="A4" s="17"/>
      <c r="B4" s="221"/>
      <c r="D4" s="845" t="s">
        <v>1</v>
      </c>
      <c r="E4" s="846"/>
      <c r="F4" s="846"/>
      <c r="G4" s="847"/>
      <c r="H4" s="27"/>
    </row>
    <row r="5" spans="1:10" ht="19.05" customHeight="1">
      <c r="A5" s="17"/>
      <c r="B5" s="18"/>
      <c r="C5" s="17"/>
      <c r="D5" s="17"/>
      <c r="E5" s="17"/>
      <c r="F5" s="17"/>
      <c r="G5" s="17"/>
      <c r="H5" s="17"/>
      <c r="I5" s="17"/>
      <c r="J5" s="109" t="s">
        <v>959</v>
      </c>
    </row>
    <row r="6" spans="1:10" s="487" customFormat="1" ht="60" customHeight="1">
      <c r="A6" s="73"/>
      <c r="B6" s="217"/>
      <c r="C6" s="214" t="s">
        <v>10</v>
      </c>
      <c r="D6" s="214" t="s">
        <v>11</v>
      </c>
      <c r="E6" s="214" t="s">
        <v>12</v>
      </c>
      <c r="F6" s="214" t="s">
        <v>13</v>
      </c>
      <c r="G6" s="214" t="s">
        <v>14</v>
      </c>
      <c r="H6" s="214" t="s">
        <v>15</v>
      </c>
      <c r="I6" s="214" t="s">
        <v>16</v>
      </c>
      <c r="J6" s="214" t="s">
        <v>17</v>
      </c>
    </row>
    <row r="7" spans="1:10" ht="19.05" customHeight="1">
      <c r="A7" s="10" t="s">
        <v>18</v>
      </c>
      <c r="B7" s="489" t="s">
        <v>19</v>
      </c>
      <c r="C7" s="23" t="s">
        <v>1443</v>
      </c>
      <c r="D7" s="23" t="s">
        <v>1443</v>
      </c>
      <c r="E7" s="546"/>
      <c r="F7" s="79" t="s">
        <v>1456</v>
      </c>
      <c r="G7" s="23" t="s">
        <v>1443</v>
      </c>
      <c r="H7" s="23" t="s">
        <v>1443</v>
      </c>
      <c r="I7" s="23" t="s">
        <v>1443</v>
      </c>
      <c r="J7" s="23" t="s">
        <v>1443</v>
      </c>
    </row>
    <row r="8" spans="1:10" ht="19.05" customHeight="1">
      <c r="A8" s="10" t="s">
        <v>20</v>
      </c>
      <c r="B8" s="489" t="s">
        <v>21</v>
      </c>
      <c r="C8" s="23" t="s">
        <v>1443</v>
      </c>
      <c r="D8" s="23" t="s">
        <v>1443</v>
      </c>
      <c r="E8" s="547"/>
      <c r="F8" s="79" t="s">
        <v>1456</v>
      </c>
      <c r="G8" s="23" t="s">
        <v>1443</v>
      </c>
      <c r="H8" s="23" t="s">
        <v>1443</v>
      </c>
      <c r="I8" s="23" t="s">
        <v>1443</v>
      </c>
      <c r="J8" s="23" t="s">
        <v>1443</v>
      </c>
    </row>
    <row r="9" spans="1:10" ht="19.05" customHeight="1">
      <c r="A9" s="10" t="s">
        <v>22</v>
      </c>
      <c r="B9" s="489" t="s">
        <v>23</v>
      </c>
      <c r="C9" s="23">
        <v>317.91693012999997</v>
      </c>
      <c r="D9" s="23">
        <v>868.72023701000001</v>
      </c>
      <c r="E9" s="548"/>
      <c r="F9" s="79" t="s">
        <v>1456</v>
      </c>
      <c r="G9" s="23">
        <v>1640.68603207</v>
      </c>
      <c r="H9" s="23">
        <v>1640.68603207</v>
      </c>
      <c r="I9" s="23">
        <v>1640.68603207</v>
      </c>
      <c r="J9" s="23">
        <v>917.88001607000001</v>
      </c>
    </row>
    <row r="10" spans="1:10" ht="19.05" customHeight="1">
      <c r="A10" s="10" t="s">
        <v>24</v>
      </c>
      <c r="B10" s="489" t="s">
        <v>25</v>
      </c>
      <c r="C10" s="539"/>
      <c r="D10" s="540"/>
      <c r="E10" s="23" t="s">
        <v>1443</v>
      </c>
      <c r="F10" s="23" t="s">
        <v>1443</v>
      </c>
      <c r="G10" s="23" t="s">
        <v>1443</v>
      </c>
      <c r="H10" s="23" t="s">
        <v>1443</v>
      </c>
      <c r="I10" s="23" t="s">
        <v>1443</v>
      </c>
      <c r="J10" s="23" t="s">
        <v>1443</v>
      </c>
    </row>
    <row r="11" spans="1:10" ht="19.05" customHeight="1">
      <c r="A11" s="10" t="s">
        <v>26</v>
      </c>
      <c r="B11" s="492" t="s">
        <v>27</v>
      </c>
      <c r="C11" s="541"/>
      <c r="D11" s="542"/>
      <c r="E11" s="23" t="s">
        <v>1443</v>
      </c>
      <c r="F11" s="546"/>
      <c r="G11" s="23" t="s">
        <v>1443</v>
      </c>
      <c r="H11" s="23" t="s">
        <v>1443</v>
      </c>
      <c r="I11" s="23" t="s">
        <v>1443</v>
      </c>
      <c r="J11" s="23" t="s">
        <v>1443</v>
      </c>
    </row>
    <row r="12" spans="1:10" ht="19.05" customHeight="1">
      <c r="A12" s="10" t="s">
        <v>28</v>
      </c>
      <c r="B12" s="492" t="s">
        <v>29</v>
      </c>
      <c r="C12" s="541"/>
      <c r="D12" s="542"/>
      <c r="E12" s="23" t="s">
        <v>1443</v>
      </c>
      <c r="F12" s="547"/>
      <c r="G12" s="23" t="s">
        <v>1443</v>
      </c>
      <c r="H12" s="23" t="s">
        <v>1443</v>
      </c>
      <c r="I12" s="23" t="s">
        <v>1443</v>
      </c>
      <c r="J12" s="23" t="s">
        <v>1443</v>
      </c>
    </row>
    <row r="13" spans="1:10" ht="19.05" customHeight="1">
      <c r="A13" s="10" t="s">
        <v>30</v>
      </c>
      <c r="B13" s="492" t="s">
        <v>31</v>
      </c>
      <c r="C13" s="541"/>
      <c r="D13" s="542"/>
      <c r="E13" s="23" t="s">
        <v>1443</v>
      </c>
      <c r="F13" s="547"/>
      <c r="G13" s="23" t="s">
        <v>1443</v>
      </c>
      <c r="H13" s="23" t="s">
        <v>1443</v>
      </c>
      <c r="I13" s="23" t="s">
        <v>1443</v>
      </c>
      <c r="J13" s="23" t="s">
        <v>1443</v>
      </c>
    </row>
    <row r="14" spans="1:10" ht="19.05" customHeight="1">
      <c r="A14" s="10" t="s">
        <v>32</v>
      </c>
      <c r="B14" s="489" t="s">
        <v>33</v>
      </c>
      <c r="C14" s="541"/>
      <c r="D14" s="543"/>
      <c r="E14" s="549"/>
      <c r="F14" s="542"/>
      <c r="G14" s="23" t="s">
        <v>1443</v>
      </c>
      <c r="H14" s="23" t="s">
        <v>1443</v>
      </c>
      <c r="I14" s="23" t="s">
        <v>1443</v>
      </c>
      <c r="J14" s="23" t="s">
        <v>1443</v>
      </c>
    </row>
    <row r="15" spans="1:10" ht="19.05" customHeight="1">
      <c r="A15" s="10" t="s">
        <v>34</v>
      </c>
      <c r="B15" s="489" t="s">
        <v>35</v>
      </c>
      <c r="C15" s="541"/>
      <c r="D15" s="543"/>
      <c r="E15" s="543"/>
      <c r="F15" s="542"/>
      <c r="G15" s="23">
        <v>42025.289768069997</v>
      </c>
      <c r="H15" s="23">
        <v>42025.289768069997</v>
      </c>
      <c r="I15" s="23">
        <v>41153.36311092</v>
      </c>
      <c r="J15" s="23">
        <v>337.49111536999999</v>
      </c>
    </row>
    <row r="16" spans="1:10" ht="19.05" customHeight="1">
      <c r="A16" s="10" t="s">
        <v>36</v>
      </c>
      <c r="B16" s="489" t="s">
        <v>37</v>
      </c>
      <c r="C16" s="541"/>
      <c r="D16" s="543"/>
      <c r="E16" s="543"/>
      <c r="F16" s="542"/>
      <c r="G16" s="23" t="s">
        <v>1443</v>
      </c>
      <c r="H16" s="23" t="s">
        <v>1443</v>
      </c>
      <c r="I16" s="23" t="s">
        <v>1443</v>
      </c>
      <c r="J16" s="23" t="s">
        <v>1443</v>
      </c>
    </row>
    <row r="17" spans="1:10" s="487" customFormat="1" ht="19.05" customHeight="1">
      <c r="A17" s="214" t="s">
        <v>38</v>
      </c>
      <c r="B17" s="490" t="s">
        <v>39</v>
      </c>
      <c r="C17" s="544"/>
      <c r="D17" s="545"/>
      <c r="E17" s="545"/>
      <c r="F17" s="550"/>
      <c r="G17" s="61">
        <v>43665.975800139997</v>
      </c>
      <c r="H17" s="61">
        <v>43665.975800139997</v>
      </c>
      <c r="I17" s="61">
        <v>42794.049142989999</v>
      </c>
      <c r="J17" s="61">
        <v>1255.37113144</v>
      </c>
    </row>
  </sheetData>
  <mergeCells count="1">
    <mergeCell ref="D4:G4"/>
  </mergeCells>
  <hyperlinks>
    <hyperlink ref="A1" location="Index!B5" display="&lt;- back" xr:uid="{852C3CAC-0490-46DE-8D82-F697E492F740}"/>
  </hyperlinks>
  <pageMargins left="0.7" right="0.7" top="0.75" bottom="0.75" header="0.3" footer="0.3"/>
  <pageSetup paperSize="9" scale="3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D12"/>
  <sheetViews>
    <sheetView showGridLines="0" zoomScale="80" zoomScaleNormal="80" zoomScaleSheetLayoutView="100" workbookViewId="0">
      <selection activeCell="A3" sqref="A3"/>
    </sheetView>
  </sheetViews>
  <sheetFormatPr defaultRowHeight="13.2"/>
  <cols>
    <col min="1" max="1" width="10.88671875" style="257" customWidth="1"/>
    <col min="2" max="2" width="76.5546875" style="257" customWidth="1"/>
    <col min="3" max="4" width="21.88671875" style="257" customWidth="1"/>
    <col min="5" max="16384" width="8.88671875" style="257"/>
  </cols>
  <sheetData>
    <row r="1" spans="1:4">
      <c r="A1" s="713" t="s">
        <v>1485</v>
      </c>
    </row>
    <row r="3" spans="1:4" ht="24" customHeight="1">
      <c r="A3" s="482" t="s">
        <v>40</v>
      </c>
      <c r="B3" s="451"/>
    </row>
    <row r="4" spans="1:4" ht="17.399999999999999" customHeight="1">
      <c r="A4" s="210"/>
      <c r="B4" s="210"/>
    </row>
    <row r="5" spans="1:4" ht="17.399999999999999" customHeight="1">
      <c r="D5" s="109" t="s">
        <v>959</v>
      </c>
    </row>
    <row r="6" spans="1:4" s="487" customFormat="1" ht="19.05" customHeight="1">
      <c r="A6" s="215"/>
      <c r="B6" s="217"/>
      <c r="C6" s="214" t="s">
        <v>16</v>
      </c>
      <c r="D6" s="214" t="s">
        <v>17</v>
      </c>
    </row>
    <row r="7" spans="1:4" ht="19.05" customHeight="1">
      <c r="A7" s="10" t="s">
        <v>22</v>
      </c>
      <c r="B7" s="489" t="s">
        <v>41</v>
      </c>
      <c r="C7" s="23" t="s">
        <v>1443</v>
      </c>
      <c r="D7" s="23" t="s">
        <v>1443</v>
      </c>
    </row>
    <row r="8" spans="1:4" ht="19.05" customHeight="1">
      <c r="A8" s="10" t="s">
        <v>24</v>
      </c>
      <c r="B8" s="494" t="s">
        <v>42</v>
      </c>
      <c r="C8" s="546"/>
      <c r="D8" s="23" t="s">
        <v>1443</v>
      </c>
    </row>
    <row r="9" spans="1:4" ht="19.05" customHeight="1">
      <c r="A9" s="10" t="s">
        <v>32</v>
      </c>
      <c r="B9" s="494" t="s">
        <v>43</v>
      </c>
      <c r="C9" s="548"/>
      <c r="D9" s="23" t="s">
        <v>1443</v>
      </c>
    </row>
    <row r="10" spans="1:4" ht="19.05" customHeight="1">
      <c r="A10" s="10" t="s">
        <v>34</v>
      </c>
      <c r="B10" s="489" t="s">
        <v>44</v>
      </c>
      <c r="C10" s="23">
        <v>2065.7442906700003</v>
      </c>
      <c r="D10" s="23">
        <v>396.28102063</v>
      </c>
    </row>
    <row r="11" spans="1:4" ht="18.600000000000001" customHeight="1">
      <c r="A11" s="10" t="s">
        <v>45</v>
      </c>
      <c r="B11" s="489" t="s">
        <v>46</v>
      </c>
      <c r="C11" s="23" t="s">
        <v>1443</v>
      </c>
      <c r="D11" s="23" t="s">
        <v>1443</v>
      </c>
    </row>
    <row r="12" spans="1:4" ht="19.05" customHeight="1">
      <c r="A12" s="10" t="s">
        <v>36</v>
      </c>
      <c r="B12" s="490" t="s">
        <v>47</v>
      </c>
      <c r="C12" s="61">
        <v>2065.7442906700003</v>
      </c>
      <c r="D12" s="61">
        <v>396.28102063</v>
      </c>
    </row>
  </sheetData>
  <hyperlinks>
    <hyperlink ref="A1" location="Index!B5" display="&lt;- back" xr:uid="{4321F3B8-A918-40F7-9C30-569ABB51C349}"/>
  </hyperlinks>
  <pageMargins left="0.7" right="0.7"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82D11-437D-4598-996C-E496CDE96276}">
  <sheetPr codeName="Sheet1">
    <tabColor rgb="FF00B050"/>
    <pageSetUpPr fitToPage="1"/>
  </sheetPr>
  <dimension ref="B2:M90"/>
  <sheetViews>
    <sheetView showGridLines="0" tabSelected="1" showRuler="0" zoomScale="85" zoomScaleNormal="85" zoomScalePageLayoutView="55" workbookViewId="0">
      <selection activeCell="B5" sqref="B5"/>
    </sheetView>
  </sheetViews>
  <sheetFormatPr defaultRowHeight="14.4"/>
  <cols>
    <col min="2" max="2" width="20.21875" style="96" customWidth="1"/>
    <col min="3" max="3" width="147.33203125" style="47" customWidth="1"/>
    <col min="4" max="4" width="124.6640625" style="82" bestFit="1" customWidth="1"/>
    <col min="5" max="6" width="147.33203125" style="47" customWidth="1"/>
    <col min="8" max="8" width="8.88671875" style="6"/>
    <col min="11" max="11" width="8.88671875" style="2"/>
  </cols>
  <sheetData>
    <row r="2" spans="2:13">
      <c r="B2" s="93"/>
    </row>
    <row r="4" spans="2:13" ht="15" thickBot="1">
      <c r="B4" s="94"/>
      <c r="C4" s="48"/>
      <c r="D4" s="83"/>
      <c r="E4" s="48"/>
      <c r="F4" s="48"/>
    </row>
    <row r="5" spans="2:13" ht="15" thickBot="1">
      <c r="B5" s="95" t="s">
        <v>827</v>
      </c>
      <c r="C5" s="49"/>
      <c r="D5" s="84" t="s">
        <v>1010</v>
      </c>
      <c r="E5" s="66"/>
      <c r="F5" s="66"/>
      <c r="K5" s="3"/>
    </row>
    <row r="6" spans="2:13">
      <c r="B6" s="106" t="s">
        <v>828</v>
      </c>
      <c r="C6" s="50" t="s">
        <v>829</v>
      </c>
      <c r="D6" s="85" t="s">
        <v>960</v>
      </c>
      <c r="E6" s="59"/>
      <c r="F6" s="59"/>
      <c r="G6" s="4"/>
      <c r="H6" s="6" t="s">
        <v>957</v>
      </c>
      <c r="K6" s="3"/>
      <c r="M6" s="1"/>
    </row>
    <row r="7" spans="2:13" ht="15" thickBot="1">
      <c r="B7" s="188" t="s">
        <v>830</v>
      </c>
      <c r="C7" s="51" t="s">
        <v>831</v>
      </c>
      <c r="D7" s="85" t="s">
        <v>961</v>
      </c>
      <c r="E7" s="59"/>
      <c r="F7" s="59"/>
      <c r="G7" s="5"/>
      <c r="H7" s="6" t="s">
        <v>957</v>
      </c>
      <c r="K7" s="3"/>
      <c r="M7" s="1"/>
    </row>
    <row r="8" spans="2:13" ht="15" thickBot="1">
      <c r="K8" s="3"/>
      <c r="M8" s="1"/>
    </row>
    <row r="9" spans="2:13" ht="15" thickBot="1">
      <c r="B9" s="95" t="s">
        <v>951</v>
      </c>
      <c r="C9" s="49"/>
      <c r="D9" s="84"/>
      <c r="E9" s="66"/>
      <c r="F9" s="66"/>
      <c r="K9" s="3"/>
      <c r="M9" s="1"/>
    </row>
    <row r="10" spans="2:13">
      <c r="B10" s="106" t="s">
        <v>832</v>
      </c>
      <c r="C10" s="50" t="s">
        <v>833</v>
      </c>
      <c r="D10" s="85" t="s">
        <v>964</v>
      </c>
      <c r="E10" s="59"/>
      <c r="F10" s="59"/>
      <c r="G10" s="5"/>
      <c r="H10" s="6" t="s">
        <v>957</v>
      </c>
      <c r="K10" s="3"/>
      <c r="M10" s="1"/>
    </row>
    <row r="11" spans="2:13" ht="15" thickBot="1">
      <c r="B11" s="188" t="s">
        <v>834</v>
      </c>
      <c r="C11" s="51" t="s">
        <v>835</v>
      </c>
      <c r="D11" s="85" t="s">
        <v>963</v>
      </c>
      <c r="E11" s="59"/>
      <c r="F11" s="59"/>
      <c r="G11" s="5"/>
      <c r="H11" s="6" t="s">
        <v>957</v>
      </c>
      <c r="K11" s="3"/>
      <c r="M11" s="1"/>
    </row>
    <row r="12" spans="2:13" ht="15" thickBot="1">
      <c r="K12" s="3"/>
      <c r="M12" s="1"/>
    </row>
    <row r="13" spans="2:13" ht="15" thickBot="1">
      <c r="B13" s="95" t="s">
        <v>952</v>
      </c>
      <c r="C13" s="52"/>
      <c r="D13" s="86"/>
      <c r="E13" s="67"/>
      <c r="F13" s="67"/>
      <c r="K13" s="3"/>
      <c r="M13" s="1"/>
    </row>
    <row r="14" spans="2:13">
      <c r="B14" s="106" t="s">
        <v>836</v>
      </c>
      <c r="C14" s="50" t="s">
        <v>837</v>
      </c>
      <c r="D14" s="85" t="s">
        <v>965</v>
      </c>
      <c r="E14" s="59"/>
      <c r="F14" s="59"/>
      <c r="G14" s="5"/>
      <c r="K14" s="3"/>
      <c r="M14" s="1"/>
    </row>
    <row r="15" spans="2:13" ht="15" thickBot="1">
      <c r="B15" s="188" t="s">
        <v>838</v>
      </c>
      <c r="C15" s="51" t="s">
        <v>652</v>
      </c>
      <c r="D15" s="85" t="s">
        <v>966</v>
      </c>
      <c r="E15" s="59"/>
      <c r="F15" s="59"/>
      <c r="G15" s="5"/>
      <c r="K15" s="3"/>
      <c r="M15" s="1"/>
    </row>
    <row r="16" spans="2:13" ht="15" thickBot="1">
      <c r="K16" s="3"/>
      <c r="M16" s="1"/>
    </row>
    <row r="17" spans="2:13" ht="15" thickBot="1">
      <c r="B17" s="95" t="s">
        <v>839</v>
      </c>
      <c r="C17" s="49"/>
      <c r="D17" s="84"/>
      <c r="E17" s="66"/>
      <c r="F17" s="66"/>
      <c r="K17" s="3"/>
      <c r="M17" s="1"/>
    </row>
    <row r="18" spans="2:13">
      <c r="B18" s="106" t="s">
        <v>1103</v>
      </c>
      <c r="C18" s="53" t="s">
        <v>840</v>
      </c>
      <c r="D18" s="85" t="s">
        <v>967</v>
      </c>
      <c r="E18" s="59"/>
      <c r="F18" s="59"/>
      <c r="G18" s="5"/>
      <c r="H18" s="6" t="s">
        <v>957</v>
      </c>
      <c r="K18" s="3"/>
      <c r="M18" s="1"/>
    </row>
    <row r="19" spans="2:13">
      <c r="B19" s="106" t="s">
        <v>1104</v>
      </c>
      <c r="C19" s="53" t="s">
        <v>841</v>
      </c>
      <c r="D19" s="85" t="s">
        <v>997</v>
      </c>
      <c r="E19" s="59"/>
      <c r="F19" s="59"/>
      <c r="G19" s="4"/>
      <c r="H19" s="6" t="s">
        <v>957</v>
      </c>
      <c r="K19" s="3"/>
      <c r="M19" s="1"/>
    </row>
    <row r="20" spans="2:13" ht="15" thickBot="1">
      <c r="B20" s="188" t="s">
        <v>1105</v>
      </c>
      <c r="C20" s="51" t="s">
        <v>842</v>
      </c>
      <c r="D20" s="85" t="s">
        <v>967</v>
      </c>
      <c r="E20" s="59"/>
      <c r="F20" s="59"/>
      <c r="G20" s="5"/>
      <c r="K20" s="3"/>
      <c r="M20" s="1"/>
    </row>
    <row r="21" spans="2:13" ht="15" thickBot="1">
      <c r="K21" s="3"/>
      <c r="M21" s="1"/>
    </row>
    <row r="22" spans="2:13" ht="15" thickBot="1">
      <c r="B22" s="95" t="s">
        <v>849</v>
      </c>
      <c r="C22" s="54"/>
      <c r="D22" s="87"/>
      <c r="E22" s="68"/>
      <c r="F22" s="68"/>
      <c r="K22" s="3"/>
      <c r="M22" s="1"/>
    </row>
    <row r="23" spans="2:13">
      <c r="B23" s="106" t="s">
        <v>902</v>
      </c>
      <c r="C23" s="55" t="s">
        <v>850</v>
      </c>
      <c r="D23" s="88" t="s">
        <v>968</v>
      </c>
      <c r="E23" s="69"/>
      <c r="F23" s="69"/>
      <c r="G23" s="5"/>
      <c r="H23" s="6" t="s">
        <v>957</v>
      </c>
      <c r="K23" s="3"/>
      <c r="M23" s="1"/>
    </row>
    <row r="24" spans="2:13">
      <c r="B24" s="106" t="s">
        <v>903</v>
      </c>
      <c r="C24" s="55" t="s">
        <v>851</v>
      </c>
      <c r="D24" s="88" t="s">
        <v>969</v>
      </c>
      <c r="E24" s="69"/>
      <c r="F24" s="69"/>
      <c r="G24" s="5"/>
      <c r="H24" s="6" t="s">
        <v>957</v>
      </c>
      <c r="K24" s="3"/>
      <c r="M24" s="1"/>
    </row>
    <row r="25" spans="2:13">
      <c r="B25" s="106" t="s">
        <v>904</v>
      </c>
      <c r="C25" s="55" t="s">
        <v>852</v>
      </c>
      <c r="D25" s="88" t="s">
        <v>998</v>
      </c>
      <c r="E25" s="69"/>
      <c r="F25" s="69"/>
      <c r="G25" s="5"/>
      <c r="H25" s="6" t="s">
        <v>957</v>
      </c>
      <c r="K25" s="3"/>
      <c r="M25" s="1"/>
    </row>
    <row r="26" spans="2:13">
      <c r="B26" s="106" t="s">
        <v>912</v>
      </c>
      <c r="C26" s="55" t="s">
        <v>853</v>
      </c>
      <c r="D26" s="88" t="s">
        <v>970</v>
      </c>
      <c r="E26" s="69"/>
      <c r="F26" s="69"/>
      <c r="G26" s="5"/>
      <c r="H26" s="6" t="s">
        <v>957</v>
      </c>
      <c r="K26" s="3"/>
      <c r="M26" s="1"/>
    </row>
    <row r="27" spans="2:13">
      <c r="B27" s="106" t="s">
        <v>913</v>
      </c>
      <c r="C27" s="55" t="s">
        <v>854</v>
      </c>
      <c r="D27" s="88" t="s">
        <v>971</v>
      </c>
      <c r="E27" s="69"/>
      <c r="F27" s="69"/>
      <c r="G27" s="7"/>
      <c r="H27" s="6" t="s">
        <v>957</v>
      </c>
      <c r="K27" s="3"/>
      <c r="M27" s="1"/>
    </row>
    <row r="28" spans="2:13">
      <c r="B28" s="106" t="s">
        <v>914</v>
      </c>
      <c r="C28" s="55" t="s">
        <v>855</v>
      </c>
      <c r="D28" s="88" t="s">
        <v>972</v>
      </c>
      <c r="E28" s="69"/>
      <c r="F28" s="69"/>
      <c r="G28" s="5"/>
      <c r="H28" s="6" t="s">
        <v>957</v>
      </c>
      <c r="K28" s="3"/>
      <c r="M28" s="1"/>
    </row>
    <row r="29" spans="2:13" ht="15" thickBot="1">
      <c r="B29" s="188" t="s">
        <v>915</v>
      </c>
      <c r="C29" s="56" t="s">
        <v>856</v>
      </c>
      <c r="D29" s="88" t="s">
        <v>970</v>
      </c>
      <c r="E29" s="69"/>
      <c r="F29" s="69"/>
      <c r="G29" s="5"/>
      <c r="H29" s="6" t="s">
        <v>957</v>
      </c>
      <c r="K29" s="3"/>
      <c r="M29" s="1"/>
    </row>
    <row r="30" spans="2:13" ht="15" thickBot="1">
      <c r="K30" s="3"/>
      <c r="M30" s="1"/>
    </row>
    <row r="31" spans="2:13" ht="15" thickBot="1">
      <c r="B31" s="95" t="s">
        <v>857</v>
      </c>
      <c r="C31" s="49"/>
      <c r="D31" s="84"/>
      <c r="E31" s="66"/>
      <c r="F31" s="66"/>
      <c r="K31" s="3"/>
      <c r="M31" s="1"/>
    </row>
    <row r="32" spans="2:13" ht="15" thickBot="1">
      <c r="B32" s="188" t="s">
        <v>858</v>
      </c>
      <c r="C32" s="56" t="s">
        <v>859</v>
      </c>
      <c r="D32" s="88" t="s">
        <v>973</v>
      </c>
      <c r="E32" s="69"/>
      <c r="F32" s="69"/>
      <c r="G32" s="5"/>
      <c r="H32" s="6" t="s">
        <v>957</v>
      </c>
      <c r="K32" s="1"/>
      <c r="M32" s="1"/>
    </row>
    <row r="33" spans="2:13" ht="15" thickBot="1">
      <c r="K33" s="3"/>
      <c r="M33" s="1"/>
    </row>
    <row r="34" spans="2:13" ht="15" thickBot="1">
      <c r="B34" s="95" t="s">
        <v>860</v>
      </c>
      <c r="C34" s="49"/>
      <c r="D34" s="84"/>
      <c r="E34" s="66"/>
      <c r="F34" s="66"/>
      <c r="K34" s="3"/>
      <c r="M34" s="1"/>
    </row>
    <row r="35" spans="2:13">
      <c r="B35" s="106" t="s">
        <v>861</v>
      </c>
      <c r="C35" s="55" t="s">
        <v>862</v>
      </c>
      <c r="D35" s="89" t="s">
        <v>1003</v>
      </c>
      <c r="E35" s="69"/>
      <c r="F35" s="69"/>
      <c r="G35" s="5"/>
      <c r="K35" s="3"/>
      <c r="M35" s="1"/>
    </row>
    <row r="36" spans="2:13" ht="15" thickBot="1">
      <c r="B36" s="188" t="s">
        <v>863</v>
      </c>
      <c r="C36" s="56" t="s">
        <v>864</v>
      </c>
      <c r="D36" s="88" t="s">
        <v>974</v>
      </c>
      <c r="E36" s="69"/>
      <c r="F36" s="69"/>
      <c r="G36" s="5"/>
      <c r="H36" s="6" t="s">
        <v>957</v>
      </c>
      <c r="K36" s="3"/>
      <c r="M36" s="1"/>
    </row>
    <row r="37" spans="2:13" ht="15" thickBot="1">
      <c r="K37" s="3"/>
      <c r="M37" s="1"/>
    </row>
    <row r="38" spans="2:13" ht="15" thickBot="1">
      <c r="B38" s="97" t="s">
        <v>865</v>
      </c>
      <c r="C38" s="57"/>
      <c r="D38" s="84"/>
      <c r="E38" s="70"/>
      <c r="F38" s="70"/>
      <c r="K38" s="3"/>
      <c r="M38" s="1"/>
    </row>
    <row r="39" spans="2:13">
      <c r="B39" s="106" t="s">
        <v>1014</v>
      </c>
      <c r="C39" s="55" t="s">
        <v>916</v>
      </c>
      <c r="D39" s="88" t="s">
        <v>975</v>
      </c>
      <c r="E39" s="69"/>
      <c r="F39" s="69"/>
      <c r="G39" s="5"/>
      <c r="K39" s="3"/>
      <c r="M39" s="1"/>
    </row>
    <row r="40" spans="2:13">
      <c r="B40" s="106" t="s">
        <v>1015</v>
      </c>
      <c r="C40" s="55" t="s">
        <v>917</v>
      </c>
      <c r="D40" s="88" t="s">
        <v>975</v>
      </c>
      <c r="E40" s="69"/>
      <c r="F40" s="69"/>
      <c r="G40" s="5"/>
      <c r="K40" s="3"/>
      <c r="M40" s="1"/>
    </row>
    <row r="41" spans="2:13">
      <c r="B41" s="707" t="s">
        <v>866</v>
      </c>
      <c r="C41" s="90" t="s">
        <v>867</v>
      </c>
      <c r="D41" s="107" t="s">
        <v>1049</v>
      </c>
      <c r="E41" s="69"/>
      <c r="F41" s="69"/>
      <c r="G41" s="5"/>
      <c r="K41" s="3"/>
      <c r="M41" s="1"/>
    </row>
    <row r="42" spans="2:13">
      <c r="B42" s="106" t="s">
        <v>905</v>
      </c>
      <c r="C42" s="55" t="s">
        <v>918</v>
      </c>
      <c r="D42" s="88" t="s">
        <v>976</v>
      </c>
      <c r="E42" s="69"/>
      <c r="F42" s="69"/>
      <c r="G42" s="5"/>
      <c r="K42" s="3"/>
      <c r="M42" s="1"/>
    </row>
    <row r="43" spans="2:13">
      <c r="B43" s="106" t="s">
        <v>1482</v>
      </c>
      <c r="C43" s="55" t="s">
        <v>919</v>
      </c>
      <c r="D43" s="88" t="s">
        <v>976</v>
      </c>
      <c r="E43" s="69"/>
      <c r="F43" s="69"/>
      <c r="G43" s="5"/>
      <c r="K43" s="3"/>
      <c r="M43" s="1"/>
    </row>
    <row r="44" spans="2:13" ht="15" thickBot="1">
      <c r="B44" s="188" t="s">
        <v>868</v>
      </c>
      <c r="C44" s="56" t="s">
        <v>869</v>
      </c>
      <c r="D44" s="88" t="s">
        <v>977</v>
      </c>
      <c r="E44" s="69"/>
      <c r="F44" s="69"/>
      <c r="G44" s="5"/>
      <c r="K44" s="3"/>
      <c r="M44" s="1"/>
    </row>
    <row r="45" spans="2:13" ht="15" thickBot="1">
      <c r="K45" s="3"/>
      <c r="M45" s="1"/>
    </row>
    <row r="46" spans="2:13" ht="15" thickBot="1">
      <c r="B46" s="95" t="s">
        <v>870</v>
      </c>
      <c r="C46" s="49"/>
      <c r="D46" s="84"/>
      <c r="E46" s="66"/>
      <c r="F46" s="66"/>
      <c r="K46" s="3"/>
      <c r="M46" s="1"/>
    </row>
    <row r="47" spans="2:13">
      <c r="B47" s="106" t="s">
        <v>920</v>
      </c>
      <c r="C47" s="58" t="s">
        <v>922</v>
      </c>
      <c r="D47" s="88" t="s">
        <v>978</v>
      </c>
      <c r="E47" s="69"/>
      <c r="F47" s="69"/>
      <c r="G47" s="5"/>
      <c r="K47" s="3"/>
      <c r="M47" s="1"/>
    </row>
    <row r="48" spans="2:13" ht="15" thickBot="1">
      <c r="B48" s="188" t="s">
        <v>906</v>
      </c>
      <c r="C48" s="56" t="s">
        <v>921</v>
      </c>
      <c r="D48" s="88" t="s">
        <v>978</v>
      </c>
      <c r="E48" s="69"/>
      <c r="F48" s="69"/>
      <c r="G48" s="5"/>
      <c r="K48" s="3"/>
      <c r="M48" s="1"/>
    </row>
    <row r="49" spans="2:13" ht="15" thickBot="1">
      <c r="K49" s="3"/>
      <c r="M49" s="1"/>
    </row>
    <row r="50" spans="2:13" ht="15" thickBot="1">
      <c r="B50" s="97" t="s">
        <v>871</v>
      </c>
      <c r="C50" s="57"/>
      <c r="D50" s="84"/>
      <c r="E50" s="70"/>
      <c r="F50" s="70"/>
      <c r="K50" s="3"/>
    </row>
    <row r="51" spans="2:13">
      <c r="B51" s="106" t="s">
        <v>892</v>
      </c>
      <c r="C51" s="55" t="s">
        <v>872</v>
      </c>
      <c r="D51" s="88" t="s">
        <v>979</v>
      </c>
      <c r="E51" s="69"/>
      <c r="F51" s="69"/>
      <c r="G51" s="5"/>
      <c r="K51" s="3"/>
    </row>
    <row r="52" spans="2:13">
      <c r="B52" s="106" t="s">
        <v>893</v>
      </c>
      <c r="C52" s="55" t="s">
        <v>873</v>
      </c>
      <c r="D52" s="88" t="s">
        <v>980</v>
      </c>
      <c r="E52" s="69"/>
      <c r="F52" s="69"/>
      <c r="G52" s="5"/>
      <c r="K52" s="3"/>
    </row>
    <row r="53" spans="2:13">
      <c r="B53" s="106" t="s">
        <v>894</v>
      </c>
      <c r="C53" s="55" t="s">
        <v>874</v>
      </c>
      <c r="D53" s="88" t="s">
        <v>981</v>
      </c>
      <c r="E53" s="69"/>
      <c r="F53" s="69"/>
      <c r="G53" s="5"/>
      <c r="K53" s="3"/>
    </row>
    <row r="54" spans="2:13">
      <c r="B54" s="106" t="s">
        <v>924</v>
      </c>
      <c r="C54" s="55" t="s">
        <v>923</v>
      </c>
      <c r="D54" s="88" t="s">
        <v>982</v>
      </c>
      <c r="E54" s="69"/>
      <c r="F54" s="69"/>
      <c r="G54" s="5"/>
      <c r="K54" s="3"/>
    </row>
    <row r="55" spans="2:13">
      <c r="B55" s="106" t="s">
        <v>895</v>
      </c>
      <c r="C55" s="55" t="s">
        <v>925</v>
      </c>
      <c r="D55" s="88" t="s">
        <v>982</v>
      </c>
      <c r="E55" s="69"/>
      <c r="F55" s="69"/>
      <c r="G55" s="5"/>
      <c r="K55" s="3"/>
    </row>
    <row r="56" spans="2:13">
      <c r="B56" s="106" t="s">
        <v>896</v>
      </c>
      <c r="C56" s="55" t="s">
        <v>875</v>
      </c>
      <c r="D56" s="88" t="s">
        <v>983</v>
      </c>
      <c r="E56" s="69"/>
      <c r="F56" s="69"/>
      <c r="G56" s="5"/>
      <c r="K56" s="3"/>
    </row>
    <row r="57" spans="2:13">
      <c r="B57" s="106" t="s">
        <v>897</v>
      </c>
      <c r="C57" s="55" t="s">
        <v>876</v>
      </c>
      <c r="D57" s="88" t="s">
        <v>984</v>
      </c>
      <c r="E57" s="69"/>
      <c r="F57" s="69"/>
      <c r="G57" s="5"/>
      <c r="K57" s="3"/>
    </row>
    <row r="58" spans="2:13">
      <c r="B58" s="98" t="s">
        <v>898</v>
      </c>
      <c r="C58" s="90" t="s">
        <v>877</v>
      </c>
      <c r="D58" s="88" t="s">
        <v>1009</v>
      </c>
      <c r="E58" s="69"/>
      <c r="F58" s="69"/>
      <c r="G58" s="5"/>
      <c r="K58" s="3"/>
    </row>
    <row r="59" spans="2:13" ht="15" thickBot="1">
      <c r="B59" s="188" t="s">
        <v>899</v>
      </c>
      <c r="C59" s="56" t="s">
        <v>878</v>
      </c>
      <c r="D59" s="88" t="s">
        <v>986</v>
      </c>
      <c r="E59" s="69"/>
      <c r="F59" s="69"/>
      <c r="G59" s="5"/>
      <c r="K59" s="3"/>
    </row>
    <row r="60" spans="2:13" ht="15" thickBot="1">
      <c r="K60" s="3"/>
    </row>
    <row r="61" spans="2:13" ht="15" thickBot="1">
      <c r="B61" s="97" t="s">
        <v>879</v>
      </c>
      <c r="C61" s="57"/>
      <c r="D61" s="84"/>
      <c r="E61" s="70"/>
      <c r="F61" s="70"/>
      <c r="K61" s="3"/>
    </row>
    <row r="62" spans="2:13">
      <c r="B62" s="106" t="s">
        <v>907</v>
      </c>
      <c r="C62" s="55" t="s">
        <v>880</v>
      </c>
      <c r="D62" s="88" t="s">
        <v>987</v>
      </c>
      <c r="E62" s="69"/>
      <c r="F62" s="69"/>
      <c r="G62" s="5"/>
      <c r="K62" s="3"/>
    </row>
    <row r="63" spans="2:13">
      <c r="B63" s="98" t="s">
        <v>908</v>
      </c>
      <c r="C63" s="90" t="s">
        <v>948</v>
      </c>
      <c r="D63" s="88" t="s">
        <v>1008</v>
      </c>
      <c r="E63" s="69"/>
      <c r="F63" s="69"/>
      <c r="G63" s="5"/>
      <c r="K63" s="3"/>
    </row>
    <row r="64" spans="2:13">
      <c r="B64" s="106" t="s">
        <v>909</v>
      </c>
      <c r="C64" s="55" t="s">
        <v>881</v>
      </c>
      <c r="D64" s="88" t="s">
        <v>989</v>
      </c>
      <c r="E64" s="69"/>
      <c r="F64" s="69"/>
      <c r="G64" s="5"/>
      <c r="H64" s="6" t="s">
        <v>957</v>
      </c>
    </row>
    <row r="65" spans="2:13">
      <c r="B65" s="106" t="s">
        <v>910</v>
      </c>
      <c r="C65" s="55" t="s">
        <v>882</v>
      </c>
      <c r="D65" s="88" t="s">
        <v>988</v>
      </c>
      <c r="E65" s="69"/>
      <c r="F65" s="69"/>
      <c r="G65" s="5"/>
      <c r="H65" s="6" t="s">
        <v>957</v>
      </c>
    </row>
    <row r="66" spans="2:13" ht="15" thickBot="1">
      <c r="B66" s="188" t="s">
        <v>911</v>
      </c>
      <c r="C66" s="56" t="s">
        <v>883</v>
      </c>
      <c r="D66" s="88" t="s">
        <v>999</v>
      </c>
      <c r="E66" s="69"/>
      <c r="F66" s="69"/>
    </row>
    <row r="67" spans="2:13" ht="15" thickBot="1"/>
    <row r="68" spans="2:13" ht="15" thickBot="1">
      <c r="B68" s="97" t="s">
        <v>926</v>
      </c>
      <c r="C68" s="57"/>
      <c r="D68" s="84"/>
      <c r="E68" s="70"/>
      <c r="F68" s="70"/>
    </row>
    <row r="69" spans="2:13">
      <c r="B69" s="106" t="s">
        <v>884</v>
      </c>
      <c r="C69" s="58" t="s">
        <v>885</v>
      </c>
      <c r="D69" s="88" t="s">
        <v>990</v>
      </c>
      <c r="E69" s="69"/>
      <c r="F69" s="69"/>
      <c r="G69" s="5"/>
      <c r="H69" s="6" t="s">
        <v>957</v>
      </c>
    </row>
    <row r="70" spans="2:13">
      <c r="B70" s="106" t="s">
        <v>900</v>
      </c>
      <c r="C70" s="55" t="s">
        <v>886</v>
      </c>
      <c r="D70" s="88" t="s">
        <v>991</v>
      </c>
      <c r="E70" s="69"/>
      <c r="F70" s="69"/>
      <c r="G70" s="5"/>
      <c r="H70" s="6" t="s">
        <v>957</v>
      </c>
    </row>
    <row r="71" spans="2:13">
      <c r="B71" s="106" t="s">
        <v>901</v>
      </c>
      <c r="C71" s="55" t="s">
        <v>887</v>
      </c>
      <c r="D71" s="88" t="s">
        <v>985</v>
      </c>
      <c r="E71" s="69"/>
      <c r="F71" s="69"/>
      <c r="G71" s="5"/>
      <c r="H71" s="6" t="s">
        <v>957</v>
      </c>
    </row>
    <row r="72" spans="2:13">
      <c r="B72" s="106" t="s">
        <v>888</v>
      </c>
      <c r="C72" s="55" t="s">
        <v>889</v>
      </c>
      <c r="D72" s="88" t="s">
        <v>992</v>
      </c>
      <c r="E72" s="69"/>
      <c r="F72" s="69"/>
      <c r="G72" s="5"/>
      <c r="H72" s="6" t="s">
        <v>957</v>
      </c>
    </row>
    <row r="73" spans="2:13" ht="15" thickBot="1">
      <c r="B73" s="188" t="s">
        <v>890</v>
      </c>
      <c r="C73" s="51" t="s">
        <v>891</v>
      </c>
      <c r="D73" s="85" t="s">
        <v>993</v>
      </c>
      <c r="E73" s="59"/>
      <c r="F73" s="59"/>
      <c r="G73" s="5"/>
      <c r="H73" s="6" t="s">
        <v>957</v>
      </c>
    </row>
    <row r="74" spans="2:13" ht="15" thickBot="1"/>
    <row r="75" spans="2:13" ht="15" thickBot="1">
      <c r="B75" s="95" t="s">
        <v>843</v>
      </c>
      <c r="C75" s="49"/>
      <c r="D75" s="84"/>
      <c r="E75" s="66"/>
      <c r="F75" s="66"/>
      <c r="K75" s="3"/>
      <c r="M75" s="1"/>
    </row>
    <row r="76" spans="2:13">
      <c r="B76" s="106" t="s">
        <v>1006</v>
      </c>
      <c r="C76" s="50" t="s">
        <v>1005</v>
      </c>
      <c r="D76" s="85" t="s">
        <v>994</v>
      </c>
      <c r="E76" s="59"/>
      <c r="F76" s="59"/>
      <c r="G76" s="5"/>
      <c r="H76" s="6" t="s">
        <v>957</v>
      </c>
      <c r="K76" s="3"/>
      <c r="M76" s="1"/>
    </row>
    <row r="77" spans="2:13">
      <c r="B77" s="106" t="s">
        <v>844</v>
      </c>
      <c r="C77" s="53" t="s">
        <v>845</v>
      </c>
      <c r="D77" s="85" t="s">
        <v>994</v>
      </c>
      <c r="E77" s="59"/>
      <c r="F77" s="59"/>
      <c r="G77" s="5"/>
      <c r="H77" s="6" t="s">
        <v>957</v>
      </c>
      <c r="K77" s="3"/>
      <c r="M77" s="1"/>
    </row>
    <row r="78" spans="2:13" ht="15" thickBot="1">
      <c r="B78" s="188" t="s">
        <v>1483</v>
      </c>
      <c r="C78" s="51" t="s">
        <v>638</v>
      </c>
      <c r="D78" s="85" t="s">
        <v>995</v>
      </c>
      <c r="E78" s="59"/>
      <c r="F78" s="59"/>
      <c r="G78" s="5"/>
      <c r="H78" s="6" t="s">
        <v>957</v>
      </c>
      <c r="K78" s="3"/>
      <c r="M78" s="1"/>
    </row>
    <row r="79" spans="2:13" ht="15" thickBot="1">
      <c r="C79" s="59"/>
      <c r="D79" s="85"/>
      <c r="E79" s="59"/>
      <c r="F79" s="59"/>
      <c r="K79" s="3"/>
      <c r="M79" s="1"/>
    </row>
    <row r="80" spans="2:13" ht="15" thickBot="1">
      <c r="B80" s="95" t="s">
        <v>846</v>
      </c>
      <c r="C80" s="49"/>
      <c r="D80" s="84"/>
      <c r="E80" s="66"/>
      <c r="F80" s="66"/>
      <c r="K80" s="3"/>
      <c r="M80" s="1"/>
    </row>
    <row r="81" spans="2:13" ht="15" thickBot="1">
      <c r="B81" s="708" t="s">
        <v>847</v>
      </c>
      <c r="C81" s="60" t="s">
        <v>848</v>
      </c>
      <c r="D81" s="85" t="s">
        <v>1000</v>
      </c>
      <c r="E81" s="59"/>
      <c r="F81" s="59"/>
      <c r="G81" s="5"/>
      <c r="H81" s="6" t="s">
        <v>957</v>
      </c>
      <c r="K81" s="3"/>
      <c r="M81" s="1"/>
    </row>
    <row r="82" spans="2:13" ht="15" thickBot="1">
      <c r="C82" s="59"/>
      <c r="D82" s="85"/>
      <c r="E82" s="59"/>
      <c r="F82" s="59"/>
      <c r="K82" s="3"/>
      <c r="M82" s="1"/>
    </row>
    <row r="83" spans="2:13" ht="15" thickBot="1">
      <c r="B83" s="97" t="s">
        <v>1385</v>
      </c>
      <c r="C83" s="57"/>
    </row>
    <row r="84" spans="2:13">
      <c r="B84" s="106" t="s">
        <v>1386</v>
      </c>
      <c r="C84" s="55" t="s">
        <v>1181</v>
      </c>
    </row>
    <row r="85" spans="2:13">
      <c r="B85" s="106" t="s">
        <v>1387</v>
      </c>
      <c r="C85" s="55" t="s">
        <v>1248</v>
      </c>
    </row>
    <row r="86" spans="2:13">
      <c r="B86" s="106" t="s">
        <v>1388</v>
      </c>
      <c r="C86" s="55" t="s">
        <v>1273</v>
      </c>
    </row>
    <row r="87" spans="2:13">
      <c r="B87" s="106" t="s">
        <v>1389</v>
      </c>
      <c r="C87" s="55" t="s">
        <v>1278</v>
      </c>
    </row>
    <row r="88" spans="2:13">
      <c r="B88" s="106" t="s">
        <v>1390</v>
      </c>
      <c r="C88" s="55" t="s">
        <v>1393</v>
      </c>
    </row>
    <row r="89" spans="2:13">
      <c r="B89" s="106" t="s">
        <v>1391</v>
      </c>
      <c r="C89" s="55" t="s">
        <v>1394</v>
      </c>
    </row>
    <row r="90" spans="2:13" ht="15" thickBot="1">
      <c r="B90" s="188" t="s">
        <v>1392</v>
      </c>
      <c r="C90" s="51" t="s">
        <v>1395</v>
      </c>
      <c r="D90" s="85"/>
      <c r="E90" s="59"/>
      <c r="F90" s="59"/>
      <c r="G90" s="5"/>
    </row>
  </sheetData>
  <hyperlinks>
    <hyperlink ref="B6" location="'EU OV1'!A3" display="EU OV1" xr:uid="{E177FDDD-D52B-4ACE-A753-577FACCC3570}"/>
    <hyperlink ref="B7" location="'EU KM1'!A3" display="EU KM1" xr:uid="{5E812E87-D100-4AF4-BF1F-B1EFDF44BB8C}"/>
    <hyperlink ref="B10" location="'EU CC1'!A3" display="EU CC1" xr:uid="{FC31B575-927D-4E0D-95F4-9EF29D3BD55F}"/>
    <hyperlink ref="B14" location="'EU CCyB1'!A3" display="EU CCyB1" xr:uid="{D3127C09-F30D-4DB0-A174-9433641F9A10}"/>
    <hyperlink ref="B15" location="'EU CCyB2'!A3" display="EU CCyB2" xr:uid="{E5273082-BB02-4483-8954-910C69EBECFB}"/>
    <hyperlink ref="B18" location="'EU LR1'!A3" display="EU LR1" xr:uid="{22334DFB-326C-4751-8B34-5CA32C435FB5}"/>
    <hyperlink ref="B19" location="'EU LR2'!A3" display="EU LR2" xr:uid="{5CE0D633-D8F6-469D-9698-297BD0CE194E}"/>
    <hyperlink ref="B20" location="'EU LR3'!A3" display="EU LR3" xr:uid="{90979CFD-BDD5-4523-823B-9BB3C0458EDA}"/>
    <hyperlink ref="B76" location="'EU LIQ1'!A3" display="EU LIQ1 incl. LIQB" xr:uid="{A35D6FEC-0627-480E-A94D-6D1430D714E6}"/>
    <hyperlink ref="B78" location="'EU LIQ2'!A3" display="EU LIQ2" xr:uid="{A0C52A63-601C-4C61-9BAB-39C41BB9BFF5}"/>
    <hyperlink ref="B23" location="'EU CR1'!A3" display="EU CR1" xr:uid="{5D5FE2C4-805B-4D41-A3BC-A820C79C6C21}"/>
    <hyperlink ref="B24" location="'EU CR1-A'!A3" display="EU CR1-A" xr:uid="{6ABCB9B9-4887-463D-96C5-6381A25FDC20}"/>
    <hyperlink ref="B25" location="'EU CR2'!A3" display="EU CR2" xr:uid="{09101F5F-9471-42E8-A13F-B20E22C4774B}"/>
    <hyperlink ref="B26" location="'EU CQ1'!A3" display="EU CQ1" xr:uid="{A519341E-140D-4E88-9662-123080DF9B8C}"/>
    <hyperlink ref="B27" location="'EU CQ4'!A3" display="EU CQ4" xr:uid="{156F4D9A-0461-42BF-B07E-8D250BC00B11}"/>
    <hyperlink ref="B28" location="'EU CQ5'!A3" display="EU CQ5" xr:uid="{0B1FC291-61DE-4722-99F4-CEE35BB52FBA}"/>
    <hyperlink ref="B29" location="'EU CQ7'!A3" display="EU CQ7 " xr:uid="{F1EAE6C5-30BC-4A09-89FA-181E9491928A}"/>
    <hyperlink ref="B32" location="'EU CR3'!A3" display="EU CR3" xr:uid="{4C1E50BF-242D-4E4E-A2BE-C70FD05C8C05}"/>
    <hyperlink ref="B35" location="'EU CR4'!A3" display="EU CR4" xr:uid="{7594D020-29F6-4F1F-9077-B22FDD7F7497}"/>
    <hyperlink ref="B36" location="'EU CR5'!A3" display="EU CR5" xr:uid="{1EC65305-C5C3-44BB-AB89-45C963A37815}"/>
    <hyperlink ref="B39" location="'EU CR6-B'!A3" display="EU CR6 A-IRB" xr:uid="{D8BFD886-1768-4CEC-86C9-EA2EA6FEFCDD}"/>
    <hyperlink ref="B40" location="'EU CR6-B'!A93" display="EU CR6 F-IRB" xr:uid="{0DDFC21F-0359-472F-BBAC-758DC19E67F3}"/>
    <hyperlink ref="B41" location="Index!A3" display="EU CR7" xr:uid="{0AD8A328-DDD7-4959-9AA3-A0C61456646D}"/>
    <hyperlink ref="B42" location="'EU CR7-A'!A3" display="EU CR7-A - A-IRB" xr:uid="{58D303E3-5F33-4106-9DD2-0CB8B95EC0A3}"/>
    <hyperlink ref="B43" location="'EU CR7-A'!A25" display="EU CR7-A - F-IRB" xr:uid="{D0C1754F-D8BF-46A8-BAED-222D26846D39}"/>
    <hyperlink ref="B44" location="'EU CR8'!A3" display="EU CR8" xr:uid="{B133AA8C-F2C1-4473-9D64-A0CDF46894B1}"/>
    <hyperlink ref="B48" location="'EU CR10 Equity'!A3" display="EU CR10 Equity" xr:uid="{03235DC5-E167-40E5-9D89-8EC561481819}"/>
    <hyperlink ref="B47" location="'EU CR10 SL'!A3" display="EU CR10 SL" xr:uid="{DC1E6D3F-8B49-4077-80E8-FD3B9BB6391D}"/>
    <hyperlink ref="B51" location="'EU CCR1'!A3" display="EU CCR1" xr:uid="{D39FEF5D-BBCE-4B3B-BC14-458088743DAC}"/>
    <hyperlink ref="B52" location="'EU CCR2 '!A3" display="EU CCR2 " xr:uid="{545C91F1-A125-4A3C-990C-7F088EE9B681}"/>
    <hyperlink ref="B53" location="'EU CCR3'!A3" display="EU CCR3" xr:uid="{0D0B683F-4767-4D6C-B233-B23AC29B598A}"/>
    <hyperlink ref="B54" location="'EU CCR4 - F-IRB'!A3" display="EU CCR4 - F-IRB" xr:uid="{1D124140-EC60-42D6-A499-ABDBA34CFB24}"/>
    <hyperlink ref="B55" location="'EU CCR4 - A-IRB'!A3" display="EU CCR4 - A-IRB" xr:uid="{62423E7A-F100-45D6-A6B0-220EC4B61303}"/>
    <hyperlink ref="B56" location="'EU CCR5'!A3" display="EU CCR5" xr:uid="{1816287C-76F2-403B-9DDC-6F49F9FD4E31}"/>
    <hyperlink ref="B57" location="'EU CCR6'!A3" display="EU CCR6" xr:uid="{15775EE4-C733-4EE5-A1C2-3E9301FD2EE4}"/>
    <hyperlink ref="B59" location="'EU CCR8'!A3" display="EU CCR8" xr:uid="{0B70E74E-168B-486B-98EC-6E2EAC7D3070}"/>
    <hyperlink ref="B62" location="'EU SEC1'!A3" display="EU SEC1" xr:uid="{7DEA4C23-CFBF-4453-AD8D-71D4FD741368}"/>
    <hyperlink ref="B63" location="'EU SEC2'!A1" display="EU SEC2" xr:uid="{2C56D596-2440-4B2B-A8DD-976755BC4298}"/>
    <hyperlink ref="B64" location="'EU SEC3'!A3" display="EU SEC3" xr:uid="{E365FD35-2579-4009-BD78-88B0C1DF9857}"/>
    <hyperlink ref="B65" location="'EU SEC4'!A3" display="EU SEC4" xr:uid="{8AD15107-3FCD-4CF3-A4AF-8433E081FCD5}"/>
    <hyperlink ref="B66" location="'EU SEC5'!A3" display="EU SEC5" xr:uid="{37CEABC6-6681-487B-A0D5-8E424C9671CC}"/>
    <hyperlink ref="B69" location="'EU MR1'!A3" display="EU MR1" xr:uid="{6B317DCD-0021-4F6F-A340-0D1F4B3A894E}"/>
    <hyperlink ref="B70" location="'EU MR2-A'!A3" display="EU MR2-A" xr:uid="{00C444A6-55D5-479E-8352-FA11376349F8}"/>
    <hyperlink ref="B71" location="'EU MR2-B'!A3" display="EU MR2-B" xr:uid="{40AEE11C-F636-48AD-8879-965A1D0F908D}"/>
    <hyperlink ref="B72" location="'EU MR3'!A3" display="EU MR3" xr:uid="{EADBCB85-E03B-4449-A194-45C70D54E63C}"/>
    <hyperlink ref="B11" location="'EU CC2'!A3" display="EU CC2" xr:uid="{E5E462CD-AFE4-4F92-BE3F-F5E6488C05EB}"/>
    <hyperlink ref="B81" location="'EU IRRBB1'!A3" display="EU IRRBB1" xr:uid="{515C0A7E-4D31-4CCC-ABE9-722E6C262D37}"/>
    <hyperlink ref="B73" location="'EU MR4'!A3" display="EU MR4" xr:uid="{AFFC7C6F-3F9A-47B4-B070-755EDB44F802}"/>
    <hyperlink ref="B58" location="'EU CCR7'!A1" display="EU CCR7" xr:uid="{B17CAF1F-445A-40F5-8EAB-9390BE0FCE5C}"/>
    <hyperlink ref="B77" location="'EU LIQ1'!A3" display="EU LIQB" xr:uid="{1E090B27-E2F0-4342-B1F3-8A142309E349}"/>
    <hyperlink ref="B84" location="'1.CC Transition risk-Banking b.'!A3" display="Template 1" xr:uid="{085A16F5-B6E0-43D4-A11D-9D99F9CE6970}"/>
    <hyperlink ref="B85" location="'2.CC Trans-BB.RE collateral'!A3" display="Template 2" xr:uid="{32E59500-67A6-4340-B3EF-1CC326308A31}"/>
    <hyperlink ref="B86" location="'4.CC Transition-toppollutcomp'!A3" display="Template 4" xr:uid="{964B199B-55FE-4F78-AE70-D8B307BF44D0}"/>
    <hyperlink ref="B87" location="'5.CC Physical risk'!A3" display="Template 5" xr:uid="{2CF9BD41-AD6C-4877-A961-E364D357AAFB}"/>
    <hyperlink ref="B88" location="Qualitative_Environmental_risk!A1" display="Environmental risk" xr:uid="{998BF59E-E9B9-4BF0-A4BF-B34BC10B28B2}"/>
    <hyperlink ref="B89" location="Qualitative_Social_risk!A1" display="Social risk" xr:uid="{FDF9627C-2A8C-4FBE-97D9-812A3791E6DB}"/>
    <hyperlink ref="B90" location="Qualitative_Governance_risk!A1" display="Governance risk" xr:uid="{8A5217F6-D819-4C4B-9842-74D7D4E64E80}"/>
  </hyperlinks>
  <pageMargins left="0.7" right="0.7" top="0.75" bottom="0.75" header="0.3" footer="0.3"/>
  <pageSetup paperSize="9" scale="2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N18"/>
  <sheetViews>
    <sheetView showGridLines="0" zoomScale="80" zoomScaleNormal="80" workbookViewId="0">
      <selection activeCell="A3" sqref="A3"/>
    </sheetView>
  </sheetViews>
  <sheetFormatPr defaultRowHeight="13.2"/>
  <cols>
    <col min="1" max="1" width="10.88671875" style="257" customWidth="1"/>
    <col min="2" max="2" width="54.44140625" style="257" customWidth="1"/>
    <col min="3" max="13" width="13.33203125" style="257" customWidth="1"/>
    <col min="14" max="14" width="24.109375" style="257" bestFit="1" customWidth="1"/>
    <col min="15" max="16384" width="8.88671875" style="257"/>
  </cols>
  <sheetData>
    <row r="1" spans="1:14">
      <c r="A1" s="713" t="s">
        <v>1485</v>
      </c>
    </row>
    <row r="3" spans="1:14" ht="24" customHeight="1">
      <c r="A3" s="482" t="s">
        <v>48</v>
      </c>
      <c r="B3" s="455"/>
      <c r="N3" s="30"/>
    </row>
    <row r="4" spans="1:14" ht="14.4" customHeight="1">
      <c r="A4" s="113"/>
      <c r="B4" s="455"/>
      <c r="N4" s="30"/>
    </row>
    <row r="5" spans="1:14" ht="18.600000000000001" customHeight="1">
      <c r="A5" s="29"/>
      <c r="N5" s="109" t="s">
        <v>959</v>
      </c>
    </row>
    <row r="6" spans="1:14" s="487" customFormat="1" ht="19.05" customHeight="1">
      <c r="A6" s="488"/>
      <c r="B6" s="216"/>
      <c r="C6" s="848" t="s">
        <v>49</v>
      </c>
      <c r="D6" s="848"/>
      <c r="E6" s="848"/>
      <c r="F6" s="848"/>
      <c r="G6" s="848"/>
      <c r="H6" s="848"/>
      <c r="I6" s="848"/>
      <c r="J6" s="848"/>
      <c r="K6" s="848"/>
      <c r="L6" s="848"/>
      <c r="M6" s="848"/>
      <c r="N6" s="849" t="s">
        <v>65</v>
      </c>
    </row>
    <row r="7" spans="1:14" s="487" customFormat="1" ht="19.05" customHeight="1">
      <c r="A7" s="497"/>
      <c r="B7" s="498" t="s">
        <v>50</v>
      </c>
      <c r="C7" s="214" t="s">
        <v>54</v>
      </c>
      <c r="D7" s="214" t="s">
        <v>55</v>
      </c>
      <c r="E7" s="214" t="s">
        <v>56</v>
      </c>
      <c r="F7" s="214" t="s">
        <v>57</v>
      </c>
      <c r="G7" s="214" t="s">
        <v>58</v>
      </c>
      <c r="H7" s="214" t="s">
        <v>59</v>
      </c>
      <c r="I7" s="214" t="s">
        <v>60</v>
      </c>
      <c r="J7" s="214" t="s">
        <v>61</v>
      </c>
      <c r="K7" s="214" t="s">
        <v>62</v>
      </c>
      <c r="L7" s="214" t="s">
        <v>63</v>
      </c>
      <c r="M7" s="214" t="s">
        <v>64</v>
      </c>
      <c r="N7" s="850"/>
    </row>
    <row r="8" spans="1:14" ht="19.05" customHeight="1">
      <c r="A8" s="10" t="s">
        <v>22</v>
      </c>
      <c r="B8" s="15" t="s">
        <v>66</v>
      </c>
      <c r="C8" s="23">
        <v>17186.372075580002</v>
      </c>
      <c r="D8" s="23" t="s">
        <v>1443</v>
      </c>
      <c r="E8" s="23" t="s">
        <v>1443</v>
      </c>
      <c r="F8" s="23" t="s">
        <v>1443</v>
      </c>
      <c r="G8" s="23" t="s">
        <v>1443</v>
      </c>
      <c r="H8" s="23" t="s">
        <v>1443</v>
      </c>
      <c r="I8" s="23" t="s">
        <v>1443</v>
      </c>
      <c r="J8" s="23" t="s">
        <v>1443</v>
      </c>
      <c r="K8" s="23" t="s">
        <v>1443</v>
      </c>
      <c r="L8" s="23" t="s">
        <v>1443</v>
      </c>
      <c r="M8" s="23" t="s">
        <v>1443</v>
      </c>
      <c r="N8" s="62">
        <v>17186.372075580002</v>
      </c>
    </row>
    <row r="9" spans="1:14" ht="19.05" customHeight="1">
      <c r="A9" s="10" t="s">
        <v>24</v>
      </c>
      <c r="B9" s="15" t="s">
        <v>67</v>
      </c>
      <c r="C9" s="23">
        <v>2.5391508900000002</v>
      </c>
      <c r="D9" s="23" t="s">
        <v>1443</v>
      </c>
      <c r="E9" s="23" t="s">
        <v>1443</v>
      </c>
      <c r="F9" s="23" t="s">
        <v>1443</v>
      </c>
      <c r="G9" s="23">
        <v>7.6427529999999994E-2</v>
      </c>
      <c r="H9" s="23" t="s">
        <v>1443</v>
      </c>
      <c r="I9" s="23" t="s">
        <v>1443</v>
      </c>
      <c r="J9" s="23" t="s">
        <v>1443</v>
      </c>
      <c r="K9" s="23" t="s">
        <v>1443</v>
      </c>
      <c r="L9" s="23" t="s">
        <v>1443</v>
      </c>
      <c r="M9" s="23" t="s">
        <v>1443</v>
      </c>
      <c r="N9" s="62">
        <v>2.6155784199999998</v>
      </c>
    </row>
    <row r="10" spans="1:14" ht="19.05" customHeight="1">
      <c r="A10" s="10" t="s">
        <v>32</v>
      </c>
      <c r="B10" s="15" t="s">
        <v>68</v>
      </c>
      <c r="C10" s="23">
        <v>0.12513891999999999</v>
      </c>
      <c r="D10" s="23" t="s">
        <v>1443</v>
      </c>
      <c r="E10" s="23" t="s">
        <v>1443</v>
      </c>
      <c r="F10" s="23" t="s">
        <v>1443</v>
      </c>
      <c r="G10" s="23">
        <v>0.38580474999999997</v>
      </c>
      <c r="H10" s="23" t="s">
        <v>1443</v>
      </c>
      <c r="I10" s="23" t="s">
        <v>1443</v>
      </c>
      <c r="J10" s="23" t="s">
        <v>1443</v>
      </c>
      <c r="K10" s="23" t="s">
        <v>1443</v>
      </c>
      <c r="L10" s="23" t="s">
        <v>1443</v>
      </c>
      <c r="M10" s="23" t="s">
        <v>1443</v>
      </c>
      <c r="N10" s="62">
        <v>0.51094366999999996</v>
      </c>
    </row>
    <row r="11" spans="1:14" ht="19.05" customHeight="1">
      <c r="A11" s="10" t="s">
        <v>34</v>
      </c>
      <c r="B11" s="15" t="s">
        <v>69</v>
      </c>
      <c r="C11" s="23">
        <v>15.3108588</v>
      </c>
      <c r="D11" s="23" t="s">
        <v>1443</v>
      </c>
      <c r="E11" s="23" t="s">
        <v>1443</v>
      </c>
      <c r="F11" s="23" t="s">
        <v>1443</v>
      </c>
      <c r="G11" s="23" t="s">
        <v>1443</v>
      </c>
      <c r="H11" s="23" t="s">
        <v>1443</v>
      </c>
      <c r="I11" s="23" t="s">
        <v>1443</v>
      </c>
      <c r="J11" s="23" t="s">
        <v>1443</v>
      </c>
      <c r="K11" s="23" t="s">
        <v>1443</v>
      </c>
      <c r="L11" s="23" t="s">
        <v>1443</v>
      </c>
      <c r="M11" s="23" t="s">
        <v>1443</v>
      </c>
      <c r="N11" s="62">
        <v>15.3108588</v>
      </c>
    </row>
    <row r="12" spans="1:14" ht="19.05" customHeight="1">
      <c r="A12" s="10" t="s">
        <v>36</v>
      </c>
      <c r="B12" s="15" t="s">
        <v>70</v>
      </c>
      <c r="C12" s="23">
        <v>3.96640931</v>
      </c>
      <c r="D12" s="23" t="s">
        <v>1443</v>
      </c>
      <c r="E12" s="23" t="s">
        <v>1443</v>
      </c>
      <c r="F12" s="23" t="s">
        <v>1443</v>
      </c>
      <c r="G12" s="23" t="s">
        <v>1443</v>
      </c>
      <c r="H12" s="23" t="s">
        <v>1443</v>
      </c>
      <c r="I12" s="23" t="s">
        <v>1443</v>
      </c>
      <c r="J12" s="23" t="s">
        <v>1443</v>
      </c>
      <c r="K12" s="23" t="s">
        <v>1443</v>
      </c>
      <c r="L12" s="23" t="s">
        <v>1443</v>
      </c>
      <c r="M12" s="23" t="s">
        <v>1443</v>
      </c>
      <c r="N12" s="62">
        <v>3.96640931</v>
      </c>
    </row>
    <row r="13" spans="1:14" ht="19.05" customHeight="1">
      <c r="A13" s="10" t="s">
        <v>38</v>
      </c>
      <c r="B13" s="15" t="s">
        <v>71</v>
      </c>
      <c r="C13" s="23" t="s">
        <v>1443</v>
      </c>
      <c r="D13" s="23">
        <v>45.386559950000006</v>
      </c>
      <c r="E13" s="23" t="s">
        <v>1443</v>
      </c>
      <c r="F13" s="23" t="s">
        <v>1443</v>
      </c>
      <c r="G13" s="23">
        <v>61.198917569999999</v>
      </c>
      <c r="H13" s="23">
        <v>1.83189161</v>
      </c>
      <c r="I13" s="23" t="s">
        <v>1443</v>
      </c>
      <c r="J13" s="23" t="s">
        <v>1443</v>
      </c>
      <c r="K13" s="23">
        <v>0.19789335</v>
      </c>
      <c r="L13" s="23" t="s">
        <v>1443</v>
      </c>
      <c r="M13" s="23" t="s">
        <v>1443</v>
      </c>
      <c r="N13" s="62">
        <v>108.61526248</v>
      </c>
    </row>
    <row r="14" spans="1:14" ht="19.05" customHeight="1">
      <c r="A14" s="10" t="s">
        <v>72</v>
      </c>
      <c r="B14" s="15" t="s">
        <v>73</v>
      </c>
      <c r="C14" s="23" t="s">
        <v>1443</v>
      </c>
      <c r="D14" s="23">
        <v>31.95725229</v>
      </c>
      <c r="E14" s="23" t="s">
        <v>1443</v>
      </c>
      <c r="F14" s="23" t="s">
        <v>1443</v>
      </c>
      <c r="G14" s="23">
        <v>0.45898359999999999</v>
      </c>
      <c r="H14" s="23">
        <v>2.8875989900000003</v>
      </c>
      <c r="I14" s="23" t="s">
        <v>1443</v>
      </c>
      <c r="J14" s="23" t="s">
        <v>1443</v>
      </c>
      <c r="K14" s="23">
        <v>118.46961204</v>
      </c>
      <c r="L14" s="23">
        <v>0.57101493999999997</v>
      </c>
      <c r="M14" s="23" t="s">
        <v>1443</v>
      </c>
      <c r="N14" s="62">
        <v>154.34446186000002</v>
      </c>
    </row>
    <row r="15" spans="1:14" ht="19.05" customHeight="1">
      <c r="A15" s="10" t="s">
        <v>74</v>
      </c>
      <c r="B15" s="15" t="s">
        <v>75</v>
      </c>
      <c r="C15" s="23" t="s">
        <v>1443</v>
      </c>
      <c r="D15" s="23" t="s">
        <v>1443</v>
      </c>
      <c r="E15" s="23" t="s">
        <v>1443</v>
      </c>
      <c r="F15" s="23" t="s">
        <v>1443</v>
      </c>
      <c r="G15" s="23" t="s">
        <v>1443</v>
      </c>
      <c r="H15" s="23" t="s">
        <v>1443</v>
      </c>
      <c r="I15" s="23" t="s">
        <v>1443</v>
      </c>
      <c r="J15" s="23">
        <v>8.465081210000001</v>
      </c>
      <c r="K15" s="23" t="s">
        <v>1443</v>
      </c>
      <c r="L15" s="23" t="s">
        <v>1443</v>
      </c>
      <c r="M15" s="23" t="s">
        <v>1443</v>
      </c>
      <c r="N15" s="62">
        <v>8.465081210000001</v>
      </c>
    </row>
    <row r="16" spans="1:14" ht="19.05" customHeight="1">
      <c r="A16" s="10" t="s">
        <v>76</v>
      </c>
      <c r="B16" s="15" t="s">
        <v>77</v>
      </c>
      <c r="C16" s="23" t="s">
        <v>1443</v>
      </c>
      <c r="D16" s="23" t="s">
        <v>1443</v>
      </c>
      <c r="E16" s="23" t="s">
        <v>1443</v>
      </c>
      <c r="F16" s="23" t="s">
        <v>1443</v>
      </c>
      <c r="G16" s="23" t="s">
        <v>1443</v>
      </c>
      <c r="H16" s="23" t="s">
        <v>1443</v>
      </c>
      <c r="I16" s="23" t="s">
        <v>1443</v>
      </c>
      <c r="J16" s="23" t="s">
        <v>1443</v>
      </c>
      <c r="K16" s="23" t="s">
        <v>1443</v>
      </c>
      <c r="L16" s="23" t="s">
        <v>1443</v>
      </c>
      <c r="M16" s="23" t="s">
        <v>1443</v>
      </c>
      <c r="N16" s="62" t="s">
        <v>1443</v>
      </c>
    </row>
    <row r="17" spans="1:14" ht="19.05" customHeight="1">
      <c r="A17" s="10" t="s">
        <v>78</v>
      </c>
      <c r="B17" s="15" t="s">
        <v>79</v>
      </c>
      <c r="C17" s="23">
        <v>48.717537409999998</v>
      </c>
      <c r="D17" s="23" t="s">
        <v>1443</v>
      </c>
      <c r="E17" s="23" t="s">
        <v>1443</v>
      </c>
      <c r="F17" s="23" t="s">
        <v>1443</v>
      </c>
      <c r="G17" s="23" t="s">
        <v>1443</v>
      </c>
      <c r="H17" s="23" t="s">
        <v>1443</v>
      </c>
      <c r="I17" s="23" t="s">
        <v>1443</v>
      </c>
      <c r="J17" s="23" t="s">
        <v>1443</v>
      </c>
      <c r="K17" s="23">
        <v>2.424376E-2</v>
      </c>
      <c r="L17" s="23">
        <v>0.16083728</v>
      </c>
      <c r="M17" s="23">
        <v>0.46556765999999999</v>
      </c>
      <c r="N17" s="62">
        <v>49.368186109999989</v>
      </c>
    </row>
    <row r="18" spans="1:14" s="487" customFormat="1" ht="19.05" customHeight="1">
      <c r="A18" s="214" t="s">
        <v>80</v>
      </c>
      <c r="B18" s="226" t="s">
        <v>81</v>
      </c>
      <c r="C18" s="63">
        <v>17257.031170909999</v>
      </c>
      <c r="D18" s="63">
        <v>77.343812240000005</v>
      </c>
      <c r="E18" s="63" t="s">
        <v>1443</v>
      </c>
      <c r="F18" s="63" t="s">
        <v>1443</v>
      </c>
      <c r="G18" s="63">
        <v>62.120133450000004</v>
      </c>
      <c r="H18" s="63">
        <v>4.7194906000000003</v>
      </c>
      <c r="I18" s="63" t="s">
        <v>1443</v>
      </c>
      <c r="J18" s="63">
        <v>8.465081210000001</v>
      </c>
      <c r="K18" s="63">
        <v>118.69174915000001</v>
      </c>
      <c r="L18" s="63">
        <v>0.73185221999999994</v>
      </c>
      <c r="M18" s="63">
        <v>0.46556765999999999</v>
      </c>
      <c r="N18" s="63">
        <v>17529.568857440001</v>
      </c>
    </row>
  </sheetData>
  <mergeCells count="2">
    <mergeCell ref="C6:M6"/>
    <mergeCell ref="N6:N7"/>
  </mergeCells>
  <hyperlinks>
    <hyperlink ref="A1" location="Index!B5" display="&lt;- back" xr:uid="{2F68AB1B-EC18-40A5-BA25-F5B27DB11ADB}"/>
  </hyperlinks>
  <pageMargins left="0.7" right="0.7" top="0.75" bottom="0.75" header="0.3" footer="0.3"/>
  <pageSetup paperSize="9" scale="3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I44"/>
  <sheetViews>
    <sheetView showGridLines="0" zoomScale="80" zoomScaleNormal="80" workbookViewId="0">
      <selection activeCell="A3" sqref="A3"/>
    </sheetView>
  </sheetViews>
  <sheetFormatPr defaultRowHeight="13.2"/>
  <cols>
    <col min="1" max="1" width="10.88671875" style="257" customWidth="1"/>
    <col min="2" max="3" width="21.88671875" style="257" customWidth="1"/>
    <col min="4" max="4" width="32.77734375" style="257" customWidth="1"/>
    <col min="5" max="9" width="21.88671875" style="257" customWidth="1"/>
    <col min="10" max="16384" width="8.88671875" style="257"/>
  </cols>
  <sheetData>
    <row r="1" spans="1:9">
      <c r="A1" s="713" t="s">
        <v>1485</v>
      </c>
    </row>
    <row r="3" spans="1:9" ht="24" customHeight="1">
      <c r="A3" s="482" t="s">
        <v>82</v>
      </c>
      <c r="B3" s="483"/>
    </row>
    <row r="4" spans="1:9" ht="19.05" customHeight="1">
      <c r="A4" s="210"/>
      <c r="B4" s="210"/>
    </row>
    <row r="5" spans="1:9" ht="19.05" customHeight="1">
      <c r="A5" s="210"/>
      <c r="B5" s="210"/>
    </row>
    <row r="6" spans="1:9" ht="19.05" customHeight="1">
      <c r="A6" s="851" t="s">
        <v>83</v>
      </c>
      <c r="B6" s="851"/>
      <c r="C6" s="851"/>
      <c r="D6" s="17"/>
      <c r="E6" s="17"/>
      <c r="F6" s="17"/>
      <c r="G6" s="17"/>
      <c r="H6" s="17"/>
      <c r="I6" s="109" t="s">
        <v>959</v>
      </c>
    </row>
    <row r="7" spans="1:9" ht="18.600000000000001" customHeight="1">
      <c r="A7" s="220"/>
      <c r="B7" s="214"/>
      <c r="C7" s="214" t="s">
        <v>2</v>
      </c>
      <c r="D7" s="214" t="s">
        <v>3</v>
      </c>
      <c r="E7" s="214" t="s">
        <v>4</v>
      </c>
      <c r="F7" s="214" t="s">
        <v>5</v>
      </c>
      <c r="G7" s="214" t="s">
        <v>6</v>
      </c>
      <c r="H7" s="214" t="s">
        <v>7</v>
      </c>
      <c r="I7" s="214" t="s">
        <v>8</v>
      </c>
    </row>
    <row r="8" spans="1:9" ht="39.6" customHeight="1">
      <c r="A8" s="209"/>
      <c r="B8" s="214" t="s">
        <v>84</v>
      </c>
      <c r="C8" s="218" t="s">
        <v>16</v>
      </c>
      <c r="D8" s="218" t="s">
        <v>85</v>
      </c>
      <c r="E8" s="218" t="s">
        <v>86</v>
      </c>
      <c r="F8" s="218" t="s">
        <v>87</v>
      </c>
      <c r="G8" s="218" t="s">
        <v>88</v>
      </c>
      <c r="H8" s="218" t="s">
        <v>17</v>
      </c>
      <c r="I8" s="218" t="s">
        <v>89</v>
      </c>
    </row>
    <row r="9" spans="1:9" ht="19.05" customHeight="1">
      <c r="A9" s="10" t="s">
        <v>22</v>
      </c>
      <c r="B9" s="10" t="s">
        <v>90</v>
      </c>
      <c r="C9" s="23">
        <v>8680.3530582999992</v>
      </c>
      <c r="D9" s="35">
        <v>8.8999999999999995E-5</v>
      </c>
      <c r="E9" s="28">
        <v>3</v>
      </c>
      <c r="F9" s="35">
        <v>0.44952599999999998</v>
      </c>
      <c r="G9" s="23">
        <v>1</v>
      </c>
      <c r="H9" s="23">
        <v>142.37934649000002</v>
      </c>
      <c r="I9" s="35">
        <v>1.6402483347594001E-2</v>
      </c>
    </row>
    <row r="10" spans="1:9" ht="19.05" customHeight="1">
      <c r="A10" s="10" t="s">
        <v>24</v>
      </c>
      <c r="B10" s="10" t="s">
        <v>91</v>
      </c>
      <c r="C10" s="23" t="s">
        <v>1443</v>
      </c>
      <c r="D10" s="35" t="s">
        <v>1443</v>
      </c>
      <c r="E10" s="28" t="s">
        <v>1443</v>
      </c>
      <c r="F10" s="35" t="s">
        <v>1443</v>
      </c>
      <c r="G10" s="23" t="s">
        <v>1443</v>
      </c>
      <c r="H10" s="23" t="s">
        <v>1443</v>
      </c>
      <c r="I10" s="35" t="s">
        <v>1443</v>
      </c>
    </row>
    <row r="11" spans="1:9" ht="19.05" customHeight="1">
      <c r="A11" s="10" t="s">
        <v>32</v>
      </c>
      <c r="B11" s="10" t="s">
        <v>92</v>
      </c>
      <c r="C11" s="23" t="s">
        <v>1443</v>
      </c>
      <c r="D11" s="35" t="s">
        <v>1443</v>
      </c>
      <c r="E11" s="28" t="s">
        <v>1443</v>
      </c>
      <c r="F11" s="35" t="s">
        <v>1443</v>
      </c>
      <c r="G11" s="23" t="s">
        <v>1443</v>
      </c>
      <c r="H11" s="23" t="s">
        <v>1443</v>
      </c>
      <c r="I11" s="35" t="s">
        <v>1443</v>
      </c>
    </row>
    <row r="12" spans="1:9" ht="19.05" customHeight="1">
      <c r="A12" s="10" t="s">
        <v>34</v>
      </c>
      <c r="B12" s="10" t="s">
        <v>93</v>
      </c>
      <c r="C12" s="23" t="s">
        <v>1443</v>
      </c>
      <c r="D12" s="35" t="s">
        <v>1443</v>
      </c>
      <c r="E12" s="28" t="s">
        <v>1443</v>
      </c>
      <c r="F12" s="35" t="s">
        <v>1443</v>
      </c>
      <c r="G12" s="23" t="s">
        <v>1443</v>
      </c>
      <c r="H12" s="23" t="s">
        <v>1443</v>
      </c>
      <c r="I12" s="35" t="s">
        <v>1443</v>
      </c>
    </row>
    <row r="13" spans="1:9" ht="19.05" customHeight="1">
      <c r="A13" s="10" t="s">
        <v>36</v>
      </c>
      <c r="B13" s="10" t="s">
        <v>94</v>
      </c>
      <c r="C13" s="23" t="s">
        <v>1443</v>
      </c>
      <c r="D13" s="35" t="s">
        <v>1443</v>
      </c>
      <c r="E13" s="28" t="s">
        <v>1443</v>
      </c>
      <c r="F13" s="35" t="s">
        <v>1443</v>
      </c>
      <c r="G13" s="23" t="s">
        <v>1443</v>
      </c>
      <c r="H13" s="23" t="s">
        <v>1443</v>
      </c>
      <c r="I13" s="35" t="s">
        <v>1443</v>
      </c>
    </row>
    <row r="14" spans="1:9" ht="19.05" customHeight="1">
      <c r="A14" s="10" t="s">
        <v>38</v>
      </c>
      <c r="B14" s="10" t="s">
        <v>95</v>
      </c>
      <c r="C14" s="23" t="s">
        <v>1443</v>
      </c>
      <c r="D14" s="35" t="s">
        <v>1443</v>
      </c>
      <c r="E14" s="28" t="s">
        <v>1443</v>
      </c>
      <c r="F14" s="35" t="s">
        <v>1443</v>
      </c>
      <c r="G14" s="23" t="s">
        <v>1443</v>
      </c>
      <c r="H14" s="23" t="s">
        <v>1443</v>
      </c>
      <c r="I14" s="35" t="s">
        <v>1443</v>
      </c>
    </row>
    <row r="15" spans="1:9" ht="19.05" customHeight="1">
      <c r="A15" s="10" t="s">
        <v>72</v>
      </c>
      <c r="B15" s="10" t="s">
        <v>96</v>
      </c>
      <c r="C15" s="23" t="s">
        <v>1443</v>
      </c>
      <c r="D15" s="35" t="s">
        <v>1443</v>
      </c>
      <c r="E15" s="28" t="s">
        <v>1443</v>
      </c>
      <c r="F15" s="35" t="s">
        <v>1443</v>
      </c>
      <c r="G15" s="23" t="s">
        <v>1443</v>
      </c>
      <c r="H15" s="23" t="s">
        <v>1443</v>
      </c>
      <c r="I15" s="35" t="s">
        <v>1443</v>
      </c>
    </row>
    <row r="16" spans="1:9" ht="19.05" customHeight="1">
      <c r="A16" s="10" t="s">
        <v>74</v>
      </c>
      <c r="B16" s="10" t="s">
        <v>97</v>
      </c>
      <c r="C16" s="23" t="s">
        <v>1443</v>
      </c>
      <c r="D16" s="35" t="s">
        <v>1443</v>
      </c>
      <c r="E16" s="28" t="s">
        <v>1443</v>
      </c>
      <c r="F16" s="35" t="s">
        <v>1443</v>
      </c>
      <c r="G16" s="23" t="s">
        <v>1443</v>
      </c>
      <c r="H16" s="23" t="s">
        <v>1443</v>
      </c>
      <c r="I16" s="35" t="s">
        <v>1443</v>
      </c>
    </row>
    <row r="17" spans="1:9" ht="19.05" customHeight="1">
      <c r="A17" s="10" t="s">
        <v>98</v>
      </c>
      <c r="B17" s="10" t="s">
        <v>748</v>
      </c>
      <c r="C17" s="23">
        <v>8680.3530582999992</v>
      </c>
      <c r="D17" s="35">
        <v>8.8999999999999995E-5</v>
      </c>
      <c r="E17" s="28">
        <v>3</v>
      </c>
      <c r="F17" s="35">
        <v>0.44952599999999998</v>
      </c>
      <c r="G17" s="23">
        <v>1</v>
      </c>
      <c r="H17" s="23">
        <v>142.37934649000002</v>
      </c>
      <c r="I17" s="35">
        <v>1.6402483347594001E-2</v>
      </c>
    </row>
    <row r="18" spans="1:9" ht="19.05" customHeight="1">
      <c r="A18" s="210"/>
      <c r="B18" s="210"/>
    </row>
    <row r="19" spans="1:9" ht="19.05" customHeight="1">
      <c r="A19" s="210" t="s">
        <v>71</v>
      </c>
      <c r="B19" s="17"/>
      <c r="C19" s="17"/>
      <c r="D19" s="17"/>
      <c r="E19" s="17"/>
      <c r="F19" s="17"/>
      <c r="G19" s="17"/>
      <c r="H19" s="17"/>
      <c r="I19" s="109" t="s">
        <v>959</v>
      </c>
    </row>
    <row r="20" spans="1:9" s="487" customFormat="1" ht="19.05" customHeight="1">
      <c r="A20" s="220"/>
      <c r="B20" s="214"/>
      <c r="C20" s="214" t="s">
        <v>2</v>
      </c>
      <c r="D20" s="214" t="s">
        <v>3</v>
      </c>
      <c r="E20" s="214" t="s">
        <v>4</v>
      </c>
      <c r="F20" s="214" t="s">
        <v>5</v>
      </c>
      <c r="G20" s="214" t="s">
        <v>6</v>
      </c>
      <c r="H20" s="214" t="s">
        <v>7</v>
      </c>
      <c r="I20" s="214" t="s">
        <v>8</v>
      </c>
    </row>
    <row r="21" spans="1:9" s="487" customFormat="1" ht="40.049999999999997" customHeight="1">
      <c r="A21" s="209"/>
      <c r="B21" s="214" t="s">
        <v>84</v>
      </c>
      <c r="C21" s="218" t="s">
        <v>16</v>
      </c>
      <c r="D21" s="218" t="s">
        <v>85</v>
      </c>
      <c r="E21" s="218" t="s">
        <v>86</v>
      </c>
      <c r="F21" s="218" t="s">
        <v>87</v>
      </c>
      <c r="G21" s="218" t="s">
        <v>88</v>
      </c>
      <c r="H21" s="218" t="s">
        <v>17</v>
      </c>
      <c r="I21" s="218" t="s">
        <v>89</v>
      </c>
    </row>
    <row r="22" spans="1:9" ht="19.05" customHeight="1">
      <c r="A22" s="10" t="s">
        <v>22</v>
      </c>
      <c r="B22" s="10" t="s">
        <v>90</v>
      </c>
      <c r="C22" s="23">
        <v>7396.9040126999998</v>
      </c>
      <c r="D22" s="35">
        <v>7.2000000000000005E-4</v>
      </c>
      <c r="E22" s="28">
        <v>91</v>
      </c>
      <c r="F22" s="35">
        <v>9.2856999999999995E-2</v>
      </c>
      <c r="G22" s="23">
        <v>1</v>
      </c>
      <c r="H22" s="23">
        <v>416.90833633999995</v>
      </c>
      <c r="I22" s="35">
        <v>5.6362545143778003E-2</v>
      </c>
    </row>
    <row r="23" spans="1:9" ht="19.05" customHeight="1">
      <c r="A23" s="10" t="s">
        <v>24</v>
      </c>
      <c r="B23" s="10" t="s">
        <v>91</v>
      </c>
      <c r="C23" s="23">
        <v>3277.7563239699998</v>
      </c>
      <c r="D23" s="35">
        <v>1.557E-3</v>
      </c>
      <c r="E23" s="28">
        <v>24</v>
      </c>
      <c r="F23" s="35">
        <v>3.1248000000000001E-2</v>
      </c>
      <c r="G23" s="23">
        <v>1</v>
      </c>
      <c r="H23" s="23">
        <v>88.070972680000011</v>
      </c>
      <c r="I23" s="35">
        <v>2.6869286174796999E-2</v>
      </c>
    </row>
    <row r="24" spans="1:9" ht="19.05" customHeight="1">
      <c r="A24" s="10" t="s">
        <v>32</v>
      </c>
      <c r="B24" s="10" t="s">
        <v>92</v>
      </c>
      <c r="C24" s="23">
        <v>162.67134487999999</v>
      </c>
      <c r="D24" s="35">
        <v>2.996E-3</v>
      </c>
      <c r="E24" s="28">
        <v>21</v>
      </c>
      <c r="F24" s="35">
        <v>0.119599</v>
      </c>
      <c r="G24" s="23">
        <v>1</v>
      </c>
      <c r="H24" s="23">
        <v>30.441074710000002</v>
      </c>
      <c r="I24" s="35">
        <v>0.18713237252975201</v>
      </c>
    </row>
    <row r="25" spans="1:9" ht="19.05" customHeight="1">
      <c r="A25" s="10" t="s">
        <v>34</v>
      </c>
      <c r="B25" s="10" t="s">
        <v>93</v>
      </c>
      <c r="C25" s="23" t="s">
        <v>1443</v>
      </c>
      <c r="D25" s="35" t="s">
        <v>1443</v>
      </c>
      <c r="E25" s="28" t="s">
        <v>1443</v>
      </c>
      <c r="F25" s="35" t="s">
        <v>1443</v>
      </c>
      <c r="G25" s="23" t="s">
        <v>1443</v>
      </c>
      <c r="H25" s="23" t="s">
        <v>1443</v>
      </c>
      <c r="I25" s="35" t="s">
        <v>1443</v>
      </c>
    </row>
    <row r="26" spans="1:9" ht="19.05" customHeight="1">
      <c r="A26" s="10" t="s">
        <v>36</v>
      </c>
      <c r="B26" s="10" t="s">
        <v>94</v>
      </c>
      <c r="C26" s="23">
        <v>54.718282369999997</v>
      </c>
      <c r="D26" s="35">
        <v>8.3599999999999994E-3</v>
      </c>
      <c r="E26" s="28">
        <v>8</v>
      </c>
      <c r="F26" s="35">
        <v>3.4348999999999998E-2</v>
      </c>
      <c r="G26" s="23">
        <v>1</v>
      </c>
      <c r="H26" s="23">
        <v>4.3153534800000006</v>
      </c>
      <c r="I26" s="35">
        <v>7.8864929473114007E-2</v>
      </c>
    </row>
    <row r="27" spans="1:9" ht="19.05" customHeight="1">
      <c r="A27" s="10" t="s">
        <v>38</v>
      </c>
      <c r="B27" s="10" t="s">
        <v>95</v>
      </c>
      <c r="C27" s="23">
        <v>60.705513530000005</v>
      </c>
      <c r="D27" s="35">
        <v>8.2770107903993001E-2</v>
      </c>
      <c r="E27" s="28">
        <v>4</v>
      </c>
      <c r="F27" s="35">
        <v>3.1702352942937002E-2</v>
      </c>
      <c r="G27" s="23">
        <v>1.001936231376116</v>
      </c>
      <c r="H27" s="23">
        <v>8.2359311999999996</v>
      </c>
      <c r="I27" s="35">
        <v>0.135670233576558</v>
      </c>
    </row>
    <row r="28" spans="1:9" ht="19.05" customHeight="1">
      <c r="A28" s="10" t="s">
        <v>72</v>
      </c>
      <c r="B28" s="10" t="s">
        <v>96</v>
      </c>
      <c r="C28" s="23">
        <v>0.25376517000000004</v>
      </c>
      <c r="D28" s="35">
        <v>0.14623800000000001</v>
      </c>
      <c r="E28" s="28">
        <v>3</v>
      </c>
      <c r="F28" s="35">
        <v>0.45</v>
      </c>
      <c r="G28" s="23">
        <v>3</v>
      </c>
      <c r="H28" s="23">
        <v>0.66728708999999997</v>
      </c>
      <c r="I28" s="35">
        <v>2.6295456149478671</v>
      </c>
    </row>
    <row r="29" spans="1:9" ht="19.05" customHeight="1">
      <c r="A29" s="10" t="s">
        <v>74</v>
      </c>
      <c r="B29" s="10" t="s">
        <v>97</v>
      </c>
      <c r="C29" s="23" t="s">
        <v>1443</v>
      </c>
      <c r="D29" s="35" t="s">
        <v>1443</v>
      </c>
      <c r="E29" s="28" t="s">
        <v>1443</v>
      </c>
      <c r="F29" s="35" t="s">
        <v>1443</v>
      </c>
      <c r="G29" s="23" t="s">
        <v>1443</v>
      </c>
      <c r="H29" s="23" t="s">
        <v>1443</v>
      </c>
      <c r="I29" s="35" t="s">
        <v>1443</v>
      </c>
    </row>
    <row r="30" spans="1:9" ht="30" customHeight="1">
      <c r="A30" s="10" t="s">
        <v>98</v>
      </c>
      <c r="B30" s="10" t="s">
        <v>748</v>
      </c>
      <c r="C30" s="23">
        <v>10953.009242620001</v>
      </c>
      <c r="D30" s="35">
        <v>1.500570055913E-3</v>
      </c>
      <c r="E30" s="28">
        <v>151</v>
      </c>
      <c r="F30" s="35">
        <v>7.4194331248801995E-2</v>
      </c>
      <c r="G30" s="23">
        <v>1.000057068358672</v>
      </c>
      <c r="H30" s="23">
        <v>548.63895549999995</v>
      </c>
      <c r="I30" s="35">
        <v>5.0090248565220999E-2</v>
      </c>
    </row>
    <row r="31" spans="1:9" ht="19.05" customHeight="1">
      <c r="A31" s="210"/>
      <c r="B31" s="210"/>
      <c r="C31" s="223"/>
      <c r="D31" s="223"/>
      <c r="E31" s="223"/>
      <c r="F31" s="223"/>
      <c r="G31" s="223"/>
      <c r="H31" s="223"/>
      <c r="I31" s="223"/>
    </row>
    <row r="32" spans="1:9" ht="19.05" customHeight="1">
      <c r="A32" s="210" t="s">
        <v>73</v>
      </c>
      <c r="B32" s="17"/>
      <c r="C32" s="17"/>
      <c r="D32" s="17"/>
      <c r="E32" s="17"/>
      <c r="F32" s="17"/>
      <c r="G32" s="17"/>
      <c r="H32" s="17"/>
      <c r="I32" s="109" t="s">
        <v>959</v>
      </c>
    </row>
    <row r="33" spans="1:9" s="487" customFormat="1" ht="19.05" customHeight="1">
      <c r="A33" s="220"/>
      <c r="B33" s="214"/>
      <c r="C33" s="214" t="s">
        <v>2</v>
      </c>
      <c r="D33" s="214" t="s">
        <v>3</v>
      </c>
      <c r="E33" s="214" t="s">
        <v>4</v>
      </c>
      <c r="F33" s="214" t="s">
        <v>5</v>
      </c>
      <c r="G33" s="214" t="s">
        <v>6</v>
      </c>
      <c r="H33" s="214" t="s">
        <v>7</v>
      </c>
      <c r="I33" s="214" t="s">
        <v>8</v>
      </c>
    </row>
    <row r="34" spans="1:9" s="487" customFormat="1" ht="40.049999999999997" customHeight="1">
      <c r="A34" s="209"/>
      <c r="B34" s="214" t="s">
        <v>84</v>
      </c>
      <c r="C34" s="218" t="s">
        <v>16</v>
      </c>
      <c r="D34" s="218" t="s">
        <v>85</v>
      </c>
      <c r="E34" s="218" t="s">
        <v>86</v>
      </c>
      <c r="F34" s="218" t="s">
        <v>87</v>
      </c>
      <c r="G34" s="218" t="s">
        <v>88</v>
      </c>
      <c r="H34" s="218" t="s">
        <v>17</v>
      </c>
      <c r="I34" s="218" t="s">
        <v>89</v>
      </c>
    </row>
    <row r="35" spans="1:9" ht="19.05" customHeight="1">
      <c r="A35" s="10" t="s">
        <v>22</v>
      </c>
      <c r="B35" s="10" t="s">
        <v>90</v>
      </c>
      <c r="C35" s="23">
        <v>3775.5633150899998</v>
      </c>
      <c r="D35" s="35">
        <v>7.7966903890799996E-4</v>
      </c>
      <c r="E35" s="28">
        <v>125</v>
      </c>
      <c r="F35" s="35">
        <v>2.0486752819519002E-2</v>
      </c>
      <c r="G35" s="23">
        <v>1.0001204832291339</v>
      </c>
      <c r="H35" s="23">
        <v>49.032699010000009</v>
      </c>
      <c r="I35" s="35">
        <v>1.2986856508015E-2</v>
      </c>
    </row>
    <row r="36" spans="1:9" ht="19.05" customHeight="1">
      <c r="A36" s="10" t="s">
        <v>24</v>
      </c>
      <c r="B36" s="10" t="s">
        <v>91</v>
      </c>
      <c r="C36" s="23">
        <v>101.73730956</v>
      </c>
      <c r="D36" s="35">
        <v>2.0685312391290002E-3</v>
      </c>
      <c r="E36" s="28">
        <v>72</v>
      </c>
      <c r="F36" s="35">
        <v>0.32883586948135901</v>
      </c>
      <c r="G36" s="23">
        <v>2.0121710907763859</v>
      </c>
      <c r="H36" s="23">
        <v>41.544941960000003</v>
      </c>
      <c r="I36" s="35">
        <v>0.408355028648548</v>
      </c>
    </row>
    <row r="37" spans="1:9" ht="19.05" customHeight="1">
      <c r="A37" s="10" t="s">
        <v>32</v>
      </c>
      <c r="B37" s="10" t="s">
        <v>92</v>
      </c>
      <c r="C37" s="23">
        <v>268.90632926000001</v>
      </c>
      <c r="D37" s="35">
        <v>3.3022939707280001E-3</v>
      </c>
      <c r="E37" s="28">
        <v>200</v>
      </c>
      <c r="F37" s="35">
        <v>8.9061860315720998E-2</v>
      </c>
      <c r="G37" s="23">
        <v>1</v>
      </c>
      <c r="H37" s="23">
        <v>36.775317009999995</v>
      </c>
      <c r="I37" s="35">
        <v>0.136758837589288</v>
      </c>
    </row>
    <row r="38" spans="1:9" ht="19.05" customHeight="1">
      <c r="A38" s="10" t="s">
        <v>34</v>
      </c>
      <c r="B38" s="10" t="s">
        <v>93</v>
      </c>
      <c r="C38" s="23">
        <v>34.038137759999998</v>
      </c>
      <c r="D38" s="35">
        <v>6.3472701118770002E-3</v>
      </c>
      <c r="E38" s="28">
        <v>168</v>
      </c>
      <c r="F38" s="35">
        <v>0.33834121423013103</v>
      </c>
      <c r="G38" s="23">
        <v>2.1368234993593851</v>
      </c>
      <c r="H38" s="23">
        <v>23.043243359999998</v>
      </c>
      <c r="I38" s="35">
        <v>0.676983080639603</v>
      </c>
    </row>
    <row r="39" spans="1:9" ht="19.05" customHeight="1">
      <c r="A39" s="10" t="s">
        <v>36</v>
      </c>
      <c r="B39" s="10" t="s">
        <v>94</v>
      </c>
      <c r="C39" s="23">
        <v>562.02011608999987</v>
      </c>
      <c r="D39" s="35">
        <v>1.6861420199802999E-2</v>
      </c>
      <c r="E39" s="28">
        <v>346</v>
      </c>
      <c r="F39" s="35">
        <v>3.8401977643351001E-2</v>
      </c>
      <c r="G39" s="23">
        <v>1</v>
      </c>
      <c r="H39" s="23">
        <v>47.070441979999998</v>
      </c>
      <c r="I39" s="35">
        <v>8.3752237032851007E-2</v>
      </c>
    </row>
    <row r="40" spans="1:9" ht="19.05" customHeight="1">
      <c r="A40" s="10" t="s">
        <v>38</v>
      </c>
      <c r="B40" s="10" t="s">
        <v>95</v>
      </c>
      <c r="C40" s="23">
        <v>889.47137195999994</v>
      </c>
      <c r="D40" s="35">
        <v>4.0299534655758001E-2</v>
      </c>
      <c r="E40" s="28">
        <v>295</v>
      </c>
      <c r="F40" s="35">
        <v>4.9630748857514E-2</v>
      </c>
      <c r="G40" s="23">
        <v>1.0127729894723481</v>
      </c>
      <c r="H40" s="23">
        <v>176.05920518000002</v>
      </c>
      <c r="I40" s="35">
        <v>0.197936899073034</v>
      </c>
    </row>
    <row r="41" spans="1:9" ht="19.05" customHeight="1">
      <c r="A41" s="10" t="s">
        <v>72</v>
      </c>
      <c r="B41" s="10" t="s">
        <v>96</v>
      </c>
      <c r="C41" s="23">
        <v>1.03230293</v>
      </c>
      <c r="D41" s="35">
        <v>0.21750595070502299</v>
      </c>
      <c r="E41" s="28">
        <v>66</v>
      </c>
      <c r="F41" s="35">
        <v>0.45</v>
      </c>
      <c r="G41" s="23">
        <v>3.0000000000000009</v>
      </c>
      <c r="H41" s="23">
        <v>2.0373109200000004</v>
      </c>
      <c r="I41" s="35">
        <v>1.973559176084098</v>
      </c>
    </row>
    <row r="42" spans="1:9" ht="19.05" customHeight="1">
      <c r="A42" s="10" t="s">
        <v>74</v>
      </c>
      <c r="B42" s="10" t="s">
        <v>97</v>
      </c>
      <c r="C42" s="23">
        <v>4.7147024900000005</v>
      </c>
      <c r="D42" s="35">
        <v>1</v>
      </c>
      <c r="E42" s="28">
        <v>39</v>
      </c>
      <c r="F42" s="35">
        <v>0.45</v>
      </c>
      <c r="G42" s="23">
        <v>3</v>
      </c>
      <c r="H42" s="23" t="s">
        <v>1443</v>
      </c>
      <c r="I42" s="35" t="s">
        <v>1443</v>
      </c>
    </row>
    <row r="43" spans="1:9" ht="30" customHeight="1">
      <c r="A43" s="10" t="s">
        <v>98</v>
      </c>
      <c r="B43" s="10" t="s">
        <v>748</v>
      </c>
      <c r="C43" s="23">
        <v>5637.4835851399994</v>
      </c>
      <c r="D43" s="35">
        <v>9.6708339887949992E-3</v>
      </c>
      <c r="E43" s="28">
        <v>1311</v>
      </c>
      <c r="F43" s="35">
        <v>3.8063734508867998E-2</v>
      </c>
      <c r="G43" s="23">
        <v>1.029265012899528</v>
      </c>
      <c r="H43" s="23">
        <v>375.56315941999998</v>
      </c>
      <c r="I43" s="35">
        <v>6.6618936223593994E-2</v>
      </c>
    </row>
    <row r="44" spans="1:9" ht="36" customHeight="1">
      <c r="A44" s="10" t="s">
        <v>100</v>
      </c>
      <c r="B44" s="213" t="s">
        <v>101</v>
      </c>
      <c r="C44" s="63">
        <v>25270.845886059997</v>
      </c>
      <c r="D44" s="108">
        <v>2.8383157767210001E-3</v>
      </c>
      <c r="E44" s="11">
        <v>1465</v>
      </c>
      <c r="F44" s="108">
        <v>0.195058452257274</v>
      </c>
      <c r="G44" s="63">
        <v>1.0018218495394879</v>
      </c>
      <c r="H44" s="63">
        <v>1066.58146141</v>
      </c>
      <c r="I44" s="108">
        <v>4.2206005537723003E-2</v>
      </c>
    </row>
  </sheetData>
  <mergeCells count="1">
    <mergeCell ref="A6:C6"/>
  </mergeCells>
  <hyperlinks>
    <hyperlink ref="A1" location="Index!B5" display="&lt;- back" xr:uid="{0766E303-26B7-4657-A0B6-38F2DF9F6D83}"/>
  </hyperlinks>
  <pageMargins left="0.7" right="0.7" top="0.75" bottom="0.75" header="0.3" footer="0.3"/>
  <pageSetup paperSize="9" scale="4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I17"/>
  <sheetViews>
    <sheetView showGridLines="0" zoomScale="80" zoomScaleNormal="80" zoomScaleSheetLayoutView="85" workbookViewId="0">
      <selection activeCell="A3" sqref="A3"/>
    </sheetView>
  </sheetViews>
  <sheetFormatPr defaultRowHeight="13.2"/>
  <cols>
    <col min="1" max="1" width="10.88671875" style="257" customWidth="1"/>
    <col min="2" max="2" width="28.6640625" style="257" customWidth="1"/>
    <col min="3" max="3" width="21.88671875" style="257" customWidth="1"/>
    <col min="4" max="4" width="32.77734375" style="257" customWidth="1"/>
    <col min="5" max="9" width="21.88671875" style="257" customWidth="1"/>
    <col min="10" max="16384" width="8.88671875" style="257"/>
  </cols>
  <sheetData>
    <row r="1" spans="1:9">
      <c r="A1" s="713" t="s">
        <v>1485</v>
      </c>
    </row>
    <row r="3" spans="1:9" ht="24" customHeight="1">
      <c r="A3" s="482" t="s">
        <v>102</v>
      </c>
      <c r="B3" s="483"/>
    </row>
    <row r="4" spans="1:9" ht="13.05" customHeight="1">
      <c r="A4" s="210"/>
      <c r="B4" s="210"/>
    </row>
    <row r="5" spans="1:9" ht="13.05" customHeight="1">
      <c r="A5" s="210" t="s">
        <v>75</v>
      </c>
      <c r="B5" s="17"/>
      <c r="C5" s="17"/>
      <c r="D5" s="17"/>
      <c r="E5" s="17"/>
      <c r="F5" s="17"/>
      <c r="G5" s="17"/>
      <c r="H5" s="17"/>
      <c r="I5" s="109" t="s">
        <v>959</v>
      </c>
    </row>
    <row r="6" spans="1:9" s="487" customFormat="1" ht="18.600000000000001" customHeight="1">
      <c r="A6" s="220"/>
      <c r="B6" s="214"/>
      <c r="C6" s="214" t="s">
        <v>2</v>
      </c>
      <c r="D6" s="214" t="s">
        <v>3</v>
      </c>
      <c r="E6" s="214" t="s">
        <v>4</v>
      </c>
      <c r="F6" s="214" t="s">
        <v>5</v>
      </c>
      <c r="G6" s="214" t="s">
        <v>6</v>
      </c>
      <c r="H6" s="214" t="s">
        <v>7</v>
      </c>
      <c r="I6" s="214" t="s">
        <v>8</v>
      </c>
    </row>
    <row r="7" spans="1:9" s="487" customFormat="1" ht="39" customHeight="1">
      <c r="A7" s="209"/>
      <c r="B7" s="214" t="s">
        <v>84</v>
      </c>
      <c r="C7" s="218" t="s">
        <v>16</v>
      </c>
      <c r="D7" s="218" t="s">
        <v>85</v>
      </c>
      <c r="E7" s="218" t="s">
        <v>86</v>
      </c>
      <c r="F7" s="218" t="s">
        <v>87</v>
      </c>
      <c r="G7" s="218" t="s">
        <v>88</v>
      </c>
      <c r="H7" s="218" t="s">
        <v>17</v>
      </c>
      <c r="I7" s="218" t="s">
        <v>89</v>
      </c>
    </row>
    <row r="8" spans="1:9" ht="18.600000000000001" customHeight="1">
      <c r="A8" s="10" t="s">
        <v>22</v>
      </c>
      <c r="B8" s="10" t="s">
        <v>90</v>
      </c>
      <c r="C8" s="23">
        <v>0.27988424000000001</v>
      </c>
      <c r="D8" s="35">
        <v>1.005084151505E-3</v>
      </c>
      <c r="E8" s="28">
        <v>35</v>
      </c>
      <c r="F8" s="35">
        <v>1.086354610391782</v>
      </c>
      <c r="G8" s="23" t="s">
        <v>1443</v>
      </c>
      <c r="H8" s="91">
        <v>7.5010209999999994E-2</v>
      </c>
      <c r="I8" s="35">
        <v>0.26800440782231999</v>
      </c>
    </row>
    <row r="9" spans="1:9" ht="18.600000000000001" customHeight="1">
      <c r="A9" s="10" t="s">
        <v>24</v>
      </c>
      <c r="B9" s="10" t="s">
        <v>91</v>
      </c>
      <c r="C9" s="23">
        <v>0.20628307999999998</v>
      </c>
      <c r="D9" s="35">
        <v>2.09397227538E-3</v>
      </c>
      <c r="E9" s="28">
        <v>25</v>
      </c>
      <c r="F9" s="35">
        <v>1.021204480894119</v>
      </c>
      <c r="G9" s="23" t="s">
        <v>1443</v>
      </c>
      <c r="H9" s="91">
        <v>9.1883789999999993E-2</v>
      </c>
      <c r="I9" s="35">
        <v>0.44542572274953401</v>
      </c>
    </row>
    <row r="10" spans="1:9" ht="18.600000000000001" customHeight="1">
      <c r="A10" s="10" t="s">
        <v>32</v>
      </c>
      <c r="B10" s="10" t="s">
        <v>92</v>
      </c>
      <c r="C10" s="23">
        <v>9.2916009999999993E-2</v>
      </c>
      <c r="D10" s="35">
        <v>4.0701728085400001E-3</v>
      </c>
      <c r="E10" s="28">
        <v>9</v>
      </c>
      <c r="F10" s="35">
        <v>1.018513946089592</v>
      </c>
      <c r="G10" s="23" t="s">
        <v>1443</v>
      </c>
      <c r="H10" s="91">
        <v>5.079736E-2</v>
      </c>
      <c r="I10" s="35">
        <v>0.54670190853008005</v>
      </c>
    </row>
    <row r="11" spans="1:9" ht="18.600000000000001" customHeight="1">
      <c r="A11" s="10" t="s">
        <v>34</v>
      </c>
      <c r="B11" s="10" t="s">
        <v>93</v>
      </c>
      <c r="C11" s="23">
        <v>0.17315778000000001</v>
      </c>
      <c r="D11" s="35">
        <v>6.1460000000000004E-3</v>
      </c>
      <c r="E11" s="28">
        <v>29</v>
      </c>
      <c r="F11" s="35">
        <v>1.1421460000000001</v>
      </c>
      <c r="G11" s="23" t="s">
        <v>1443</v>
      </c>
      <c r="H11" s="91">
        <v>0.16870636999999999</v>
      </c>
      <c r="I11" s="35">
        <v>0.97429275196297904</v>
      </c>
    </row>
    <row r="12" spans="1:9" ht="18.600000000000001" customHeight="1">
      <c r="A12" s="10" t="s">
        <v>36</v>
      </c>
      <c r="B12" s="10" t="s">
        <v>94</v>
      </c>
      <c r="C12" s="23">
        <v>0.1100573</v>
      </c>
      <c r="D12" s="35">
        <v>1.8568289003454998E-2</v>
      </c>
      <c r="E12" s="28">
        <v>16</v>
      </c>
      <c r="F12" s="35">
        <v>1.074702595829627</v>
      </c>
      <c r="G12" s="23" t="s">
        <v>1443</v>
      </c>
      <c r="H12" s="91">
        <v>0.14132559</v>
      </c>
      <c r="I12" s="35">
        <v>1.2841091867599881</v>
      </c>
    </row>
    <row r="13" spans="1:9" ht="18.600000000000001" customHeight="1">
      <c r="A13" s="10" t="s">
        <v>38</v>
      </c>
      <c r="B13" s="10" t="s">
        <v>95</v>
      </c>
      <c r="C13" s="23">
        <v>0.13891371</v>
      </c>
      <c r="D13" s="35">
        <v>6.1941522334116997E-2</v>
      </c>
      <c r="E13" s="28">
        <v>14</v>
      </c>
      <c r="F13" s="35">
        <v>1.1458401514148611</v>
      </c>
      <c r="G13" s="23" t="s">
        <v>1443</v>
      </c>
      <c r="H13" s="91">
        <v>0.25367475</v>
      </c>
      <c r="I13" s="35">
        <v>1.8261318483251221</v>
      </c>
    </row>
    <row r="14" spans="1:9" ht="18.600000000000001" customHeight="1">
      <c r="A14" s="10" t="s">
        <v>72</v>
      </c>
      <c r="B14" s="10" t="s">
        <v>96</v>
      </c>
      <c r="C14" s="23">
        <v>9.0248519999999985E-2</v>
      </c>
      <c r="D14" s="35">
        <v>0.34943718764651199</v>
      </c>
      <c r="E14" s="28">
        <v>15</v>
      </c>
      <c r="F14" s="35">
        <v>0.84940763632356597</v>
      </c>
      <c r="G14" s="23" t="s">
        <v>1443</v>
      </c>
      <c r="H14" s="91">
        <v>0.17444224</v>
      </c>
      <c r="I14" s="35">
        <v>1.932909703117569</v>
      </c>
    </row>
    <row r="15" spans="1:9" ht="18.600000000000001" customHeight="1">
      <c r="A15" s="10" t="s">
        <v>74</v>
      </c>
      <c r="B15" s="10" t="s">
        <v>97</v>
      </c>
      <c r="C15" s="23">
        <v>1.446E-5</v>
      </c>
      <c r="D15" s="35">
        <v>1</v>
      </c>
      <c r="E15" s="28">
        <v>1</v>
      </c>
      <c r="F15" s="35">
        <v>1</v>
      </c>
      <c r="G15" s="23" t="s">
        <v>1443</v>
      </c>
      <c r="H15" s="91" t="s">
        <v>1443</v>
      </c>
      <c r="I15" s="35" t="s">
        <v>1443</v>
      </c>
    </row>
    <row r="16" spans="1:9" ht="18.600000000000001" customHeight="1">
      <c r="A16" s="10" t="s">
        <v>98</v>
      </c>
      <c r="B16" s="10" t="s">
        <v>99</v>
      </c>
      <c r="C16" s="23">
        <v>1.0914751</v>
      </c>
      <c r="D16" s="35">
        <v>4.0637135596972997E-2</v>
      </c>
      <c r="E16" s="28">
        <v>144</v>
      </c>
      <c r="F16" s="35">
        <v>1.063920260278425</v>
      </c>
      <c r="G16" s="23" t="s">
        <v>1443</v>
      </c>
      <c r="H16" s="91">
        <v>0.95584031000000003</v>
      </c>
      <c r="I16" s="35">
        <v>1</v>
      </c>
    </row>
    <row r="17" spans="1:9" ht="35.4" customHeight="1">
      <c r="A17" s="10" t="s">
        <v>100</v>
      </c>
      <c r="B17" s="213" t="s">
        <v>101</v>
      </c>
      <c r="C17" s="63">
        <v>1.0914751</v>
      </c>
      <c r="D17" s="108">
        <v>4.0637240300552997E-2</v>
      </c>
      <c r="E17" s="11">
        <v>144</v>
      </c>
      <c r="F17" s="108">
        <v>1.063920237619731</v>
      </c>
      <c r="G17" s="63" t="s">
        <v>1443</v>
      </c>
      <c r="H17" s="92">
        <v>0.95584031000000003</v>
      </c>
      <c r="I17" s="108">
        <v>0.87573258427975098</v>
      </c>
    </row>
  </sheetData>
  <hyperlinks>
    <hyperlink ref="A1" location="Index!B5" display="&lt;- back" xr:uid="{2F61ADCA-8613-4A7C-B769-AA2C621D39C1}"/>
  </hyperlinks>
  <pageMargins left="0.7" right="0.7" top="0.75" bottom="0.75" header="0.3" footer="0.3"/>
  <pageSetup paperSize="9" scale="4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J17"/>
  <sheetViews>
    <sheetView showGridLines="0" zoomScale="80" zoomScaleNormal="80" workbookViewId="0">
      <selection activeCell="A3" sqref="A3"/>
    </sheetView>
  </sheetViews>
  <sheetFormatPr defaultRowHeight="13.2"/>
  <cols>
    <col min="1" max="1" width="10.88671875" style="257" customWidth="1"/>
    <col min="2" max="2" width="33" style="257" customWidth="1"/>
    <col min="3" max="10" width="21.88671875" style="257" customWidth="1"/>
    <col min="11" max="16384" width="8.88671875" style="257"/>
  </cols>
  <sheetData>
    <row r="1" spans="1:10">
      <c r="A1" s="713" t="s">
        <v>1485</v>
      </c>
    </row>
    <row r="3" spans="1:10" ht="24" customHeight="1">
      <c r="A3" s="482" t="s">
        <v>103</v>
      </c>
      <c r="B3" s="451"/>
    </row>
    <row r="4" spans="1:10" ht="19.05" customHeight="1">
      <c r="B4" s="221"/>
      <c r="C4" s="501"/>
      <c r="D4" s="501"/>
      <c r="E4" s="501"/>
      <c r="F4" s="501"/>
      <c r="G4" s="501"/>
      <c r="H4" s="501"/>
      <c r="I4" s="501"/>
      <c r="J4" s="501"/>
    </row>
    <row r="5" spans="1:10" ht="19.05" customHeight="1">
      <c r="C5" s="502"/>
      <c r="D5" s="224"/>
      <c r="E5" s="224"/>
      <c r="F5" s="224"/>
      <c r="G5" s="224"/>
      <c r="H5" s="224"/>
      <c r="I5" s="224"/>
      <c r="J5" s="500" t="s">
        <v>959</v>
      </c>
    </row>
    <row r="6" spans="1:10" s="487" customFormat="1" ht="19.05" customHeight="1">
      <c r="A6" s="503"/>
      <c r="B6" s="496"/>
      <c r="C6" s="848" t="s">
        <v>105</v>
      </c>
      <c r="D6" s="848"/>
      <c r="E6" s="848"/>
      <c r="F6" s="848"/>
      <c r="G6" s="848" t="s">
        <v>106</v>
      </c>
      <c r="H6" s="848"/>
      <c r="I6" s="848"/>
      <c r="J6" s="848"/>
    </row>
    <row r="7" spans="1:10" s="487" customFormat="1" ht="19.05" customHeight="1">
      <c r="A7" s="222"/>
      <c r="B7" s="217"/>
      <c r="C7" s="848" t="s">
        <v>107</v>
      </c>
      <c r="D7" s="848"/>
      <c r="E7" s="848" t="s">
        <v>108</v>
      </c>
      <c r="F7" s="848"/>
      <c r="G7" s="845" t="s">
        <v>107</v>
      </c>
      <c r="H7" s="847"/>
      <c r="I7" s="848" t="s">
        <v>108</v>
      </c>
      <c r="J7" s="848"/>
    </row>
    <row r="8" spans="1:10" s="487" customFormat="1" ht="19.05" customHeight="1">
      <c r="A8" s="499"/>
      <c r="B8" s="498" t="s">
        <v>104</v>
      </c>
      <c r="C8" s="214" t="s">
        <v>109</v>
      </c>
      <c r="D8" s="214" t="s">
        <v>110</v>
      </c>
      <c r="E8" s="214" t="s">
        <v>109</v>
      </c>
      <c r="F8" s="214" t="s">
        <v>110</v>
      </c>
      <c r="G8" s="214" t="s">
        <v>109</v>
      </c>
      <c r="H8" s="214" t="s">
        <v>110</v>
      </c>
      <c r="I8" s="214" t="s">
        <v>109</v>
      </c>
      <c r="J8" s="214" t="s">
        <v>110</v>
      </c>
    </row>
    <row r="9" spans="1:10" ht="19.05" customHeight="1">
      <c r="A9" s="10" t="s">
        <v>22</v>
      </c>
      <c r="B9" s="15" t="s">
        <v>111</v>
      </c>
      <c r="C9" s="23" t="s">
        <v>1443</v>
      </c>
      <c r="D9" s="23">
        <v>871.30950611000003</v>
      </c>
      <c r="E9" s="23" t="s">
        <v>1443</v>
      </c>
      <c r="F9" s="23">
        <v>2030.63248232</v>
      </c>
      <c r="G9" s="23" t="s">
        <v>1443</v>
      </c>
      <c r="H9" s="23">
        <v>123.69202197</v>
      </c>
      <c r="I9" s="23" t="s">
        <v>1443</v>
      </c>
      <c r="J9" s="23">
        <v>7115.7538947100002</v>
      </c>
    </row>
    <row r="10" spans="1:10" ht="19.05" customHeight="1">
      <c r="A10" s="10" t="s">
        <v>24</v>
      </c>
      <c r="B10" s="15" t="s">
        <v>112</v>
      </c>
      <c r="C10" s="23" t="s">
        <v>1443</v>
      </c>
      <c r="D10" s="23">
        <v>173.72425524000002</v>
      </c>
      <c r="E10" s="23">
        <v>22.85609801</v>
      </c>
      <c r="F10" s="23">
        <v>103.43832773999999</v>
      </c>
      <c r="G10" s="23" t="s">
        <v>1443</v>
      </c>
      <c r="H10" s="23">
        <v>52.662920990000003</v>
      </c>
      <c r="I10" s="23" t="s">
        <v>1443</v>
      </c>
      <c r="J10" s="23">
        <v>12222.718916329999</v>
      </c>
    </row>
    <row r="11" spans="1:10" ht="19.05" customHeight="1">
      <c r="A11" s="10" t="s">
        <v>32</v>
      </c>
      <c r="B11" s="15" t="s">
        <v>113</v>
      </c>
      <c r="C11" s="23" t="s">
        <v>1443</v>
      </c>
      <c r="D11" s="23" t="s">
        <v>1443</v>
      </c>
      <c r="E11" s="23">
        <v>111.29118185</v>
      </c>
      <c r="F11" s="23">
        <v>19.816940989999999</v>
      </c>
      <c r="G11" s="23" t="s">
        <v>1443</v>
      </c>
      <c r="H11" s="23">
        <v>149.76309359999999</v>
      </c>
      <c r="I11" s="23" t="s">
        <v>1443</v>
      </c>
      <c r="J11" s="23">
        <v>27.39717748</v>
      </c>
    </row>
    <row r="12" spans="1:10" ht="19.05" customHeight="1">
      <c r="A12" s="10" t="s">
        <v>34</v>
      </c>
      <c r="B12" s="15" t="s">
        <v>114</v>
      </c>
      <c r="C12" s="23" t="s">
        <v>1443</v>
      </c>
      <c r="D12" s="23">
        <v>14.623093069999999</v>
      </c>
      <c r="E12" s="23">
        <v>167.58368241999997</v>
      </c>
      <c r="F12" s="23">
        <v>27.637813550000001</v>
      </c>
      <c r="G12" s="23" t="s">
        <v>1443</v>
      </c>
      <c r="H12" s="23">
        <v>17976.410542189999</v>
      </c>
      <c r="I12" s="23" t="s">
        <v>1443</v>
      </c>
      <c r="J12" s="23">
        <v>3.92038895</v>
      </c>
    </row>
    <row r="13" spans="1:10" ht="19.05" customHeight="1">
      <c r="A13" s="10" t="s">
        <v>36</v>
      </c>
      <c r="B13" s="15" t="s">
        <v>115</v>
      </c>
      <c r="C13" s="23" t="s">
        <v>1443</v>
      </c>
      <c r="D13" s="23" t="s">
        <v>1443</v>
      </c>
      <c r="E13" s="23" t="s">
        <v>1443</v>
      </c>
      <c r="F13" s="23" t="s">
        <v>1443</v>
      </c>
      <c r="G13" s="23" t="s">
        <v>1443</v>
      </c>
      <c r="H13" s="23" t="s">
        <v>1443</v>
      </c>
      <c r="I13" s="23" t="s">
        <v>1443</v>
      </c>
      <c r="J13" s="23" t="s">
        <v>1443</v>
      </c>
    </row>
    <row r="14" spans="1:10" ht="19.05" customHeight="1">
      <c r="A14" s="10" t="s">
        <v>38</v>
      </c>
      <c r="B14" s="15" t="s">
        <v>116</v>
      </c>
      <c r="C14" s="23" t="s">
        <v>1443</v>
      </c>
      <c r="D14" s="23">
        <v>56.135310670000003</v>
      </c>
      <c r="E14" s="23">
        <v>442.11698951</v>
      </c>
      <c r="F14" s="23">
        <v>132.01467477</v>
      </c>
      <c r="G14" s="23" t="s">
        <v>1443</v>
      </c>
      <c r="H14" s="23">
        <v>522.79491072999997</v>
      </c>
      <c r="I14" s="23" t="s">
        <v>1443</v>
      </c>
      <c r="J14" s="23">
        <v>6.2184046799999999</v>
      </c>
    </row>
    <row r="15" spans="1:10" ht="19.05" customHeight="1">
      <c r="A15" s="10" t="s">
        <v>72</v>
      </c>
      <c r="B15" s="15" t="s">
        <v>117</v>
      </c>
      <c r="C15" s="23" t="s">
        <v>1443</v>
      </c>
      <c r="D15" s="23" t="s">
        <v>1443</v>
      </c>
      <c r="E15" s="23" t="s">
        <v>1443</v>
      </c>
      <c r="F15" s="23" t="s">
        <v>1443</v>
      </c>
      <c r="G15" s="23" t="s">
        <v>1443</v>
      </c>
      <c r="H15" s="23" t="s">
        <v>1443</v>
      </c>
      <c r="I15" s="23" t="s">
        <v>1443</v>
      </c>
      <c r="J15" s="23" t="s">
        <v>1443</v>
      </c>
    </row>
    <row r="16" spans="1:10" ht="19.05" customHeight="1">
      <c r="A16" s="10" t="s">
        <v>74</v>
      </c>
      <c r="B16" s="15" t="s">
        <v>118</v>
      </c>
      <c r="C16" s="23" t="s">
        <v>1443</v>
      </c>
      <c r="D16" s="23" t="s">
        <v>1443</v>
      </c>
      <c r="E16" s="23" t="s">
        <v>1443</v>
      </c>
      <c r="F16" s="23" t="s">
        <v>1443</v>
      </c>
      <c r="G16" s="23" t="s">
        <v>1443</v>
      </c>
      <c r="H16" s="23">
        <v>10935.26652014</v>
      </c>
      <c r="I16" s="23" t="s">
        <v>1443</v>
      </c>
      <c r="J16" s="23">
        <v>4122.90254912</v>
      </c>
    </row>
    <row r="17" spans="1:10" s="487" customFormat="1" ht="19.05" customHeight="1">
      <c r="A17" s="214" t="s">
        <v>76</v>
      </c>
      <c r="B17" s="226" t="s">
        <v>39</v>
      </c>
      <c r="C17" s="63" t="s">
        <v>1443</v>
      </c>
      <c r="D17" s="63">
        <v>1115.7921650900003</v>
      </c>
      <c r="E17" s="63">
        <v>743.84795178999991</v>
      </c>
      <c r="F17" s="63">
        <v>2313.5402393700001</v>
      </c>
      <c r="G17" s="63" t="s">
        <v>1443</v>
      </c>
      <c r="H17" s="63">
        <v>29760.590009619998</v>
      </c>
      <c r="I17" s="63" t="s">
        <v>1443</v>
      </c>
      <c r="J17" s="63">
        <v>23498.911331269999</v>
      </c>
    </row>
  </sheetData>
  <mergeCells count="6">
    <mergeCell ref="C7:D7"/>
    <mergeCell ref="E7:F7"/>
    <mergeCell ref="G7:H7"/>
    <mergeCell ref="I7:J7"/>
    <mergeCell ref="C6:F6"/>
    <mergeCell ref="G6:J6"/>
  </mergeCells>
  <hyperlinks>
    <hyperlink ref="A1" location="Index!B5" display="&lt;- back" xr:uid="{E6801D80-A38A-4BFA-B56E-D0AE8ECA7970}"/>
  </hyperlinks>
  <pageMargins left="0.7" right="0.7" top="0.75" bottom="0.75" header="0.3" footer="0.3"/>
  <pageSetup paperSize="9" scale="3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D16"/>
  <sheetViews>
    <sheetView showGridLines="0" zoomScale="80" zoomScaleNormal="80" workbookViewId="0">
      <selection activeCell="A3" sqref="A3"/>
    </sheetView>
  </sheetViews>
  <sheetFormatPr defaultRowHeight="13.2"/>
  <cols>
    <col min="1" max="1" width="10.88671875" style="257" customWidth="1"/>
    <col min="2" max="2" width="43.77734375" style="257" customWidth="1"/>
    <col min="3" max="4" width="21.88671875" style="257" customWidth="1"/>
    <col min="5" max="16384" width="8.88671875" style="257"/>
  </cols>
  <sheetData>
    <row r="1" spans="1:4">
      <c r="A1" s="713" t="s">
        <v>1485</v>
      </c>
    </row>
    <row r="3" spans="1:4" ht="24" customHeight="1">
      <c r="A3" s="482" t="s">
        <v>119</v>
      </c>
      <c r="B3" s="451"/>
    </row>
    <row r="4" spans="1:4" ht="19.05" customHeight="1">
      <c r="A4" s="113"/>
      <c r="B4" s="113"/>
    </row>
    <row r="5" spans="1:4" ht="19.05" customHeight="1">
      <c r="B5" s="18"/>
      <c r="C5" s="17"/>
      <c r="D5" s="109" t="s">
        <v>959</v>
      </c>
    </row>
    <row r="6" spans="1:4" ht="37.200000000000003" customHeight="1">
      <c r="A6" s="224"/>
      <c r="B6" s="227"/>
      <c r="C6" s="213" t="s">
        <v>120</v>
      </c>
      <c r="D6" s="214" t="s">
        <v>121</v>
      </c>
    </row>
    <row r="7" spans="1:4" ht="19.05" customHeight="1">
      <c r="A7" s="840" t="s">
        <v>122</v>
      </c>
      <c r="B7" s="852"/>
      <c r="C7" s="551"/>
      <c r="D7" s="552"/>
    </row>
    <row r="8" spans="1:4" ht="19.05" customHeight="1">
      <c r="A8" s="10" t="s">
        <v>22</v>
      </c>
      <c r="B8" s="211" t="s">
        <v>123</v>
      </c>
      <c r="C8" s="23">
        <v>10</v>
      </c>
      <c r="D8" s="23">
        <v>115.24135837</v>
      </c>
    </row>
    <row r="9" spans="1:4" ht="19.05" customHeight="1">
      <c r="A9" s="10" t="s">
        <v>24</v>
      </c>
      <c r="B9" s="211" t="s">
        <v>124</v>
      </c>
      <c r="C9" s="23">
        <v>220</v>
      </c>
      <c r="D9" s="23">
        <v>90</v>
      </c>
    </row>
    <row r="10" spans="1:4" ht="19.05" customHeight="1">
      <c r="A10" s="10" t="s">
        <v>32</v>
      </c>
      <c r="B10" s="211" t="s">
        <v>125</v>
      </c>
      <c r="C10" s="23" t="s">
        <v>1443</v>
      </c>
      <c r="D10" s="23" t="s">
        <v>1443</v>
      </c>
    </row>
    <row r="11" spans="1:4" ht="19.05" customHeight="1">
      <c r="A11" s="10" t="s">
        <v>34</v>
      </c>
      <c r="B11" s="211" t="s">
        <v>126</v>
      </c>
      <c r="C11" s="23" t="s">
        <v>1443</v>
      </c>
      <c r="D11" s="23" t="s">
        <v>1443</v>
      </c>
    </row>
    <row r="12" spans="1:4" ht="19.05" customHeight="1">
      <c r="A12" s="10" t="s">
        <v>36</v>
      </c>
      <c r="B12" s="211" t="s">
        <v>127</v>
      </c>
      <c r="C12" s="23" t="s">
        <v>1443</v>
      </c>
      <c r="D12" s="23" t="s">
        <v>1443</v>
      </c>
    </row>
    <row r="13" spans="1:4" ht="19.05" customHeight="1">
      <c r="A13" s="10" t="s">
        <v>38</v>
      </c>
      <c r="B13" s="212" t="s">
        <v>128</v>
      </c>
      <c r="C13" s="61">
        <v>230</v>
      </c>
      <c r="D13" s="61">
        <v>205.24135837</v>
      </c>
    </row>
    <row r="14" spans="1:4" ht="19.05" customHeight="1">
      <c r="A14" s="840" t="s">
        <v>129</v>
      </c>
      <c r="B14" s="852"/>
      <c r="C14" s="553"/>
      <c r="D14" s="554"/>
    </row>
    <row r="15" spans="1:4" ht="19.05" customHeight="1">
      <c r="A15" s="10" t="s">
        <v>72</v>
      </c>
      <c r="B15" s="211" t="s">
        <v>130</v>
      </c>
      <c r="C15" s="23">
        <v>0.34069857000000003</v>
      </c>
      <c r="D15" s="23">
        <v>2.8286238500000001</v>
      </c>
    </row>
    <row r="16" spans="1:4" ht="19.05" customHeight="1">
      <c r="A16" s="10" t="s">
        <v>74</v>
      </c>
      <c r="B16" s="211" t="s">
        <v>131</v>
      </c>
      <c r="C16" s="23">
        <v>-6.5312077000000004</v>
      </c>
      <c r="D16" s="23">
        <v>-0.58916939000000002</v>
      </c>
    </row>
  </sheetData>
  <mergeCells count="2">
    <mergeCell ref="A7:B7"/>
    <mergeCell ref="A14:B14"/>
  </mergeCells>
  <hyperlinks>
    <hyperlink ref="A1" location="Index!B5" display="&lt;- back" xr:uid="{6E3954AE-AFE0-4B90-9CB3-1C12B432E850}"/>
  </hyperlinks>
  <pageMargins left="0.7" right="0.7" top="0.75" bottom="0.75" header="0.3" footer="0.3"/>
  <pageSetup paperSize="9" scale="8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D26"/>
  <sheetViews>
    <sheetView showGridLines="0" zoomScale="80" zoomScaleNormal="80" workbookViewId="0">
      <selection activeCell="A3" sqref="A3"/>
    </sheetView>
  </sheetViews>
  <sheetFormatPr defaultRowHeight="13.2"/>
  <cols>
    <col min="1" max="1" width="10.88671875" style="257" customWidth="1"/>
    <col min="2" max="2" width="81.44140625" style="257" customWidth="1"/>
    <col min="3" max="4" width="21.88671875" style="257" customWidth="1"/>
    <col min="5" max="16384" width="8.88671875" style="257"/>
  </cols>
  <sheetData>
    <row r="1" spans="1:4">
      <c r="A1" s="713" t="s">
        <v>1485</v>
      </c>
    </row>
    <row r="3" spans="1:4" ht="24" customHeight="1">
      <c r="A3" s="482" t="s">
        <v>133</v>
      </c>
      <c r="B3" s="113"/>
      <c r="C3" s="30"/>
      <c r="D3" s="30"/>
    </row>
    <row r="4" spans="1:4" ht="13.2" customHeight="1">
      <c r="A4" s="210"/>
      <c r="B4" s="210"/>
      <c r="C4" s="30"/>
      <c r="D4" s="30"/>
    </row>
    <row r="5" spans="1:4" ht="19.05" customHeight="1">
      <c r="A5" s="17"/>
      <c r="B5" s="17"/>
      <c r="C5" s="17"/>
      <c r="D5" s="109" t="s">
        <v>959</v>
      </c>
    </row>
    <row r="6" spans="1:4" s="487" customFormat="1" ht="37.200000000000003" customHeight="1">
      <c r="A6" s="73"/>
      <c r="B6" s="74"/>
      <c r="C6" s="214" t="s">
        <v>134</v>
      </c>
      <c r="D6" s="214" t="s">
        <v>17</v>
      </c>
    </row>
    <row r="7" spans="1:4" ht="19.05" customHeight="1">
      <c r="A7" s="214" t="s">
        <v>22</v>
      </c>
      <c r="B7" s="490" t="s">
        <v>135</v>
      </c>
      <c r="C7" s="546"/>
      <c r="D7" s="23">
        <v>6.8512214299999998</v>
      </c>
    </row>
    <row r="8" spans="1:4" ht="18.600000000000001" customHeight="1">
      <c r="A8" s="10" t="s">
        <v>24</v>
      </c>
      <c r="B8" s="489" t="s">
        <v>136</v>
      </c>
      <c r="C8" s="23">
        <v>77.472005459999991</v>
      </c>
      <c r="D8" s="23">
        <v>1.5495858500000002</v>
      </c>
    </row>
    <row r="9" spans="1:4" ht="19.05" customHeight="1">
      <c r="A9" s="10" t="s">
        <v>32</v>
      </c>
      <c r="B9" s="493" t="s">
        <v>137</v>
      </c>
      <c r="C9" s="23">
        <v>66.32454229999999</v>
      </c>
      <c r="D9" s="23">
        <v>1.32662397</v>
      </c>
    </row>
    <row r="10" spans="1:4" ht="19.05" customHeight="1">
      <c r="A10" s="10" t="s">
        <v>34</v>
      </c>
      <c r="B10" s="493" t="s">
        <v>138</v>
      </c>
      <c r="C10" s="23">
        <v>11.147463160000001</v>
      </c>
      <c r="D10" s="23">
        <v>0.22296188</v>
      </c>
    </row>
    <row r="11" spans="1:4" ht="19.05" customHeight="1">
      <c r="A11" s="10" t="s">
        <v>36</v>
      </c>
      <c r="B11" s="493" t="s">
        <v>139</v>
      </c>
      <c r="C11" s="23" t="s">
        <v>1443</v>
      </c>
      <c r="D11" s="23" t="s">
        <v>1443</v>
      </c>
    </row>
    <row r="12" spans="1:4" ht="19.05" customHeight="1">
      <c r="A12" s="10" t="s">
        <v>38</v>
      </c>
      <c r="B12" s="493" t="s">
        <v>140</v>
      </c>
      <c r="C12" s="23" t="s">
        <v>1443</v>
      </c>
      <c r="D12" s="23" t="s">
        <v>1443</v>
      </c>
    </row>
    <row r="13" spans="1:4" ht="19.05" customHeight="1">
      <c r="A13" s="10" t="s">
        <v>72</v>
      </c>
      <c r="B13" s="489" t="s">
        <v>141</v>
      </c>
      <c r="C13" s="62">
        <v>743.84795178999991</v>
      </c>
      <c r="D13" s="546"/>
    </row>
    <row r="14" spans="1:4" ht="19.05" customHeight="1">
      <c r="A14" s="10" t="s">
        <v>74</v>
      </c>
      <c r="B14" s="489" t="s">
        <v>142</v>
      </c>
      <c r="C14" s="23" t="s">
        <v>1443</v>
      </c>
      <c r="D14" s="23" t="s">
        <v>1443</v>
      </c>
    </row>
    <row r="15" spans="1:4" ht="19.05" customHeight="1">
      <c r="A15" s="10" t="s">
        <v>76</v>
      </c>
      <c r="B15" s="489" t="s">
        <v>143</v>
      </c>
      <c r="C15" s="23">
        <v>27.64348811</v>
      </c>
      <c r="D15" s="23">
        <v>5.3016355800000001</v>
      </c>
    </row>
    <row r="16" spans="1:4" ht="19.05" customHeight="1">
      <c r="A16" s="10" t="s">
        <v>78</v>
      </c>
      <c r="B16" s="489" t="s">
        <v>144</v>
      </c>
      <c r="C16" s="23" t="s">
        <v>1443</v>
      </c>
      <c r="D16" s="23" t="s">
        <v>1443</v>
      </c>
    </row>
    <row r="17" spans="1:4" s="487" customFormat="1" ht="18.600000000000001" customHeight="1">
      <c r="A17" s="214" t="s">
        <v>80</v>
      </c>
      <c r="B17" s="490" t="s">
        <v>145</v>
      </c>
      <c r="C17" s="555"/>
      <c r="D17" s="61" t="s">
        <v>1443</v>
      </c>
    </row>
    <row r="18" spans="1:4" ht="18.600000000000001" customHeight="1">
      <c r="A18" s="10" t="s">
        <v>146</v>
      </c>
      <c r="B18" s="489" t="s">
        <v>147</v>
      </c>
      <c r="C18" s="23" t="s">
        <v>1443</v>
      </c>
      <c r="D18" s="23" t="s">
        <v>1443</v>
      </c>
    </row>
    <row r="19" spans="1:4" ht="19.05" customHeight="1">
      <c r="A19" s="10" t="s">
        <v>148</v>
      </c>
      <c r="B19" s="493" t="s">
        <v>137</v>
      </c>
      <c r="C19" s="23" t="s">
        <v>1443</v>
      </c>
      <c r="D19" s="23" t="s">
        <v>1443</v>
      </c>
    </row>
    <row r="20" spans="1:4" ht="19.05" customHeight="1">
      <c r="A20" s="10" t="s">
        <v>149</v>
      </c>
      <c r="B20" s="493" t="s">
        <v>138</v>
      </c>
      <c r="C20" s="23" t="s">
        <v>1443</v>
      </c>
      <c r="D20" s="23" t="s">
        <v>1443</v>
      </c>
    </row>
    <row r="21" spans="1:4" ht="19.05" customHeight="1">
      <c r="A21" s="10" t="s">
        <v>150</v>
      </c>
      <c r="B21" s="493" t="s">
        <v>139</v>
      </c>
      <c r="C21" s="23" t="s">
        <v>1443</v>
      </c>
      <c r="D21" s="23" t="s">
        <v>1443</v>
      </c>
    </row>
    <row r="22" spans="1:4" ht="19.05" customHeight="1">
      <c r="A22" s="10" t="s">
        <v>151</v>
      </c>
      <c r="B22" s="493" t="s">
        <v>140</v>
      </c>
      <c r="C22" s="23" t="s">
        <v>1443</v>
      </c>
      <c r="D22" s="23" t="s">
        <v>1443</v>
      </c>
    </row>
    <row r="23" spans="1:4" ht="19.05" customHeight="1">
      <c r="A23" s="10" t="s">
        <v>152</v>
      </c>
      <c r="B23" s="489" t="s">
        <v>141</v>
      </c>
      <c r="C23" s="23" t="s">
        <v>1443</v>
      </c>
      <c r="D23" s="546"/>
    </row>
    <row r="24" spans="1:4" ht="19.05" customHeight="1">
      <c r="A24" s="10" t="s">
        <v>153</v>
      </c>
      <c r="B24" s="489" t="s">
        <v>142</v>
      </c>
      <c r="C24" s="23" t="s">
        <v>1443</v>
      </c>
      <c r="D24" s="23" t="s">
        <v>1443</v>
      </c>
    </row>
    <row r="25" spans="1:4" ht="19.05" customHeight="1">
      <c r="A25" s="10" t="s">
        <v>154</v>
      </c>
      <c r="B25" s="489" t="s">
        <v>143</v>
      </c>
      <c r="C25" s="23" t="s">
        <v>1443</v>
      </c>
      <c r="D25" s="23" t="s">
        <v>1443</v>
      </c>
    </row>
    <row r="26" spans="1:4" ht="19.05" customHeight="1">
      <c r="A26" s="10" t="s">
        <v>155</v>
      </c>
      <c r="B26" s="489" t="s">
        <v>144</v>
      </c>
      <c r="C26" s="23" t="s">
        <v>1443</v>
      </c>
      <c r="D26" s="23" t="s">
        <v>1443</v>
      </c>
    </row>
  </sheetData>
  <hyperlinks>
    <hyperlink ref="A1" location="Index!B5" display="&lt;- back" xr:uid="{EE7D361F-7FF8-4549-8F35-98E572D01324}"/>
  </hyperlinks>
  <pageMargins left="0.7" right="0.7" top="0.75" bottom="0.75" header="0.3" footer="0.3"/>
  <pageSetup paperSize="9" scale="71"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3">
    <pageSetUpPr fitToPage="1"/>
  </sheetPr>
  <dimension ref="A1:Q21"/>
  <sheetViews>
    <sheetView showGridLines="0" zoomScale="80" zoomScaleNormal="80" workbookViewId="0">
      <selection activeCell="A3" sqref="A3"/>
    </sheetView>
  </sheetViews>
  <sheetFormatPr defaultRowHeight="13.2"/>
  <cols>
    <col min="1" max="1" width="10.88671875" style="257" customWidth="1"/>
    <col min="2" max="2" width="31.21875" style="257" customWidth="1"/>
    <col min="3" max="17" width="14.33203125" style="257" customWidth="1"/>
    <col min="18" max="16384" width="8.88671875" style="257"/>
  </cols>
  <sheetData>
    <row r="1" spans="1:17">
      <c r="A1" s="713" t="s">
        <v>1485</v>
      </c>
    </row>
    <row r="3" spans="1:17" ht="24" customHeight="1">
      <c r="A3" s="482" t="s">
        <v>742</v>
      </c>
      <c r="B3" s="451"/>
      <c r="C3" s="221"/>
      <c r="D3" s="221"/>
      <c r="E3" s="221"/>
      <c r="F3" s="221"/>
      <c r="G3" s="221"/>
      <c r="H3" s="221"/>
      <c r="I3" s="221"/>
      <c r="J3" s="221"/>
      <c r="K3" s="221"/>
      <c r="L3" s="221"/>
      <c r="M3" s="221"/>
      <c r="N3" s="221"/>
      <c r="O3" s="221"/>
      <c r="P3" s="221"/>
      <c r="Q3" s="221"/>
    </row>
    <row r="4" spans="1:17" ht="18" customHeight="1">
      <c r="A4" s="451"/>
      <c r="B4" s="451"/>
      <c r="C4" s="221"/>
      <c r="D4" s="221"/>
      <c r="E4" s="221"/>
      <c r="F4" s="221"/>
      <c r="G4" s="221"/>
      <c r="H4" s="221"/>
      <c r="I4" s="221"/>
      <c r="J4" s="221"/>
      <c r="K4" s="221"/>
      <c r="L4" s="221"/>
      <c r="M4" s="221"/>
      <c r="N4" s="221"/>
      <c r="O4" s="221"/>
      <c r="P4" s="221"/>
      <c r="Q4" s="221"/>
    </row>
    <row r="5" spans="1:17" ht="19.05" customHeight="1">
      <c r="Q5" s="109" t="s">
        <v>959</v>
      </c>
    </row>
    <row r="6" spans="1:17" s="487" customFormat="1" ht="40.049999999999997" customHeight="1">
      <c r="A6" s="855"/>
      <c r="B6" s="856"/>
      <c r="C6" s="848" t="s">
        <v>743</v>
      </c>
      <c r="D6" s="848"/>
      <c r="E6" s="848"/>
      <c r="F6" s="848"/>
      <c r="G6" s="848"/>
      <c r="H6" s="848"/>
      <c r="I6" s="848"/>
      <c r="J6" s="848" t="s">
        <v>744</v>
      </c>
      <c r="K6" s="848"/>
      <c r="L6" s="848"/>
      <c r="M6" s="848"/>
      <c r="N6" s="848" t="s">
        <v>745</v>
      </c>
      <c r="O6" s="848"/>
      <c r="P6" s="848"/>
      <c r="Q6" s="848"/>
    </row>
    <row r="7" spans="1:17" s="487" customFormat="1" ht="19.05" customHeight="1">
      <c r="A7" s="855"/>
      <c r="B7" s="856"/>
      <c r="C7" s="845" t="s">
        <v>746</v>
      </c>
      <c r="D7" s="846"/>
      <c r="E7" s="846"/>
      <c r="F7" s="847"/>
      <c r="G7" s="849" t="s">
        <v>747</v>
      </c>
      <c r="H7" s="848"/>
      <c r="I7" s="849" t="s">
        <v>748</v>
      </c>
      <c r="J7" s="848" t="s">
        <v>746</v>
      </c>
      <c r="K7" s="848"/>
      <c r="L7" s="849" t="s">
        <v>747</v>
      </c>
      <c r="M7" s="849" t="s">
        <v>748</v>
      </c>
      <c r="N7" s="848" t="s">
        <v>746</v>
      </c>
      <c r="O7" s="848"/>
      <c r="P7" s="849" t="s">
        <v>747</v>
      </c>
      <c r="Q7" s="849" t="s">
        <v>748</v>
      </c>
    </row>
    <row r="8" spans="1:17" s="487" customFormat="1" ht="19.05" customHeight="1">
      <c r="A8" s="855"/>
      <c r="B8" s="856"/>
      <c r="C8" s="857" t="s">
        <v>749</v>
      </c>
      <c r="D8" s="847"/>
      <c r="E8" s="857" t="s">
        <v>750</v>
      </c>
      <c r="F8" s="847"/>
      <c r="G8" s="77"/>
      <c r="H8" s="849" t="s">
        <v>751</v>
      </c>
      <c r="I8" s="858"/>
      <c r="J8" s="849" t="s">
        <v>749</v>
      </c>
      <c r="K8" s="849" t="s">
        <v>750</v>
      </c>
      <c r="L8" s="858"/>
      <c r="M8" s="858"/>
      <c r="N8" s="849" t="s">
        <v>749</v>
      </c>
      <c r="O8" s="849" t="s">
        <v>750</v>
      </c>
      <c r="P8" s="858"/>
      <c r="Q8" s="858"/>
    </row>
    <row r="9" spans="1:17" s="487" customFormat="1" ht="19.05" customHeight="1">
      <c r="A9" s="853"/>
      <c r="B9" s="854"/>
      <c r="C9" s="33"/>
      <c r="D9" s="214" t="s">
        <v>751</v>
      </c>
      <c r="E9" s="33"/>
      <c r="F9" s="214" t="s">
        <v>751</v>
      </c>
      <c r="G9" s="225"/>
      <c r="H9" s="858"/>
      <c r="I9" s="850"/>
      <c r="J9" s="858"/>
      <c r="K9" s="858"/>
      <c r="L9" s="850"/>
      <c r="M9" s="850"/>
      <c r="N9" s="858"/>
      <c r="O9" s="858"/>
      <c r="P9" s="850"/>
      <c r="Q9" s="850"/>
    </row>
    <row r="10" spans="1:17" s="487" customFormat="1" ht="19.05" customHeight="1">
      <c r="A10" s="214" t="s">
        <v>22</v>
      </c>
      <c r="B10" s="490" t="s">
        <v>712</v>
      </c>
      <c r="C10" s="61" t="s">
        <v>1443</v>
      </c>
      <c r="D10" s="61" t="s">
        <v>1443</v>
      </c>
      <c r="E10" s="61" t="s">
        <v>1443</v>
      </c>
      <c r="F10" s="61" t="s">
        <v>1443</v>
      </c>
      <c r="G10" s="23">
        <v>906.35744901999999</v>
      </c>
      <c r="H10" s="23">
        <v>906.35744901999999</v>
      </c>
      <c r="I10" s="23">
        <v>906.35744901999999</v>
      </c>
      <c r="J10" s="61" t="s">
        <v>1443</v>
      </c>
      <c r="K10" s="61" t="s">
        <v>1443</v>
      </c>
      <c r="L10" s="61" t="s">
        <v>1443</v>
      </c>
      <c r="M10" s="61" t="s">
        <v>1443</v>
      </c>
      <c r="N10" s="61" t="s">
        <v>1443</v>
      </c>
      <c r="O10" s="61" t="s">
        <v>1443</v>
      </c>
      <c r="P10" s="61" t="s">
        <v>1443</v>
      </c>
      <c r="Q10" s="61">
        <v>1.6939996000000002</v>
      </c>
    </row>
    <row r="11" spans="1:17" ht="19.05" customHeight="1">
      <c r="A11" s="10" t="s">
        <v>24</v>
      </c>
      <c r="B11" s="489" t="s">
        <v>752</v>
      </c>
      <c r="C11" s="23" t="s">
        <v>1443</v>
      </c>
      <c r="D11" s="23" t="s">
        <v>1443</v>
      </c>
      <c r="E11" s="23" t="s">
        <v>1443</v>
      </c>
      <c r="F11" s="23" t="s">
        <v>1443</v>
      </c>
      <c r="G11" s="23" t="s">
        <v>1443</v>
      </c>
      <c r="H11" s="23" t="s">
        <v>1443</v>
      </c>
      <c r="I11" s="23" t="s">
        <v>1443</v>
      </c>
      <c r="J11" s="23" t="s">
        <v>1443</v>
      </c>
      <c r="K11" s="23" t="s">
        <v>1443</v>
      </c>
      <c r="L11" s="23" t="s">
        <v>1443</v>
      </c>
      <c r="M11" s="23" t="s">
        <v>1443</v>
      </c>
      <c r="N11" s="23" t="s">
        <v>1443</v>
      </c>
      <c r="O11" s="23" t="s">
        <v>1443</v>
      </c>
      <c r="P11" s="23" t="s">
        <v>1443</v>
      </c>
      <c r="Q11" s="23">
        <v>1.6939996000000002</v>
      </c>
    </row>
    <row r="12" spans="1:17" ht="19.05" customHeight="1">
      <c r="A12" s="10" t="s">
        <v>32</v>
      </c>
      <c r="B12" s="493" t="s">
        <v>753</v>
      </c>
      <c r="C12" s="23" t="s">
        <v>1443</v>
      </c>
      <c r="D12" s="23" t="s">
        <v>1443</v>
      </c>
      <c r="E12" s="23" t="s">
        <v>1443</v>
      </c>
      <c r="F12" s="23" t="s">
        <v>1443</v>
      </c>
      <c r="G12" s="23" t="s">
        <v>1443</v>
      </c>
      <c r="H12" s="23" t="s">
        <v>1443</v>
      </c>
      <c r="I12" s="23" t="s">
        <v>1443</v>
      </c>
      <c r="J12" s="23" t="s">
        <v>1443</v>
      </c>
      <c r="K12" s="23" t="s">
        <v>1443</v>
      </c>
      <c r="L12" s="23" t="s">
        <v>1443</v>
      </c>
      <c r="M12" s="23" t="s">
        <v>1443</v>
      </c>
      <c r="N12" s="23" t="s">
        <v>1443</v>
      </c>
      <c r="O12" s="23" t="s">
        <v>1443</v>
      </c>
      <c r="P12" s="23" t="s">
        <v>1443</v>
      </c>
      <c r="Q12" s="23">
        <v>1.6939996000000002</v>
      </c>
    </row>
    <row r="13" spans="1:17" ht="19.05" customHeight="1">
      <c r="A13" s="10" t="s">
        <v>34</v>
      </c>
      <c r="B13" s="493" t="s">
        <v>754</v>
      </c>
      <c r="C13" s="23" t="s">
        <v>1443</v>
      </c>
      <c r="D13" s="23" t="s">
        <v>1443</v>
      </c>
      <c r="E13" s="23" t="s">
        <v>1443</v>
      </c>
      <c r="F13" s="23" t="s">
        <v>1443</v>
      </c>
      <c r="G13" s="23" t="s">
        <v>1443</v>
      </c>
      <c r="H13" s="23" t="s">
        <v>1443</v>
      </c>
      <c r="I13" s="23" t="s">
        <v>1443</v>
      </c>
      <c r="J13" s="23" t="s">
        <v>1443</v>
      </c>
      <c r="K13" s="23" t="s">
        <v>1443</v>
      </c>
      <c r="L13" s="23" t="s">
        <v>1443</v>
      </c>
      <c r="M13" s="23" t="s">
        <v>1443</v>
      </c>
      <c r="N13" s="23" t="s">
        <v>1443</v>
      </c>
      <c r="O13" s="23" t="s">
        <v>1443</v>
      </c>
      <c r="P13" s="23" t="s">
        <v>1443</v>
      </c>
      <c r="Q13" s="23" t="s">
        <v>1443</v>
      </c>
    </row>
    <row r="14" spans="1:17" ht="19.05" customHeight="1">
      <c r="A14" s="10" t="s">
        <v>36</v>
      </c>
      <c r="B14" s="493" t="s">
        <v>755</v>
      </c>
      <c r="C14" s="23" t="s">
        <v>1443</v>
      </c>
      <c r="D14" s="23" t="s">
        <v>1443</v>
      </c>
      <c r="E14" s="23" t="s">
        <v>1443</v>
      </c>
      <c r="F14" s="23" t="s">
        <v>1443</v>
      </c>
      <c r="G14" s="23" t="s">
        <v>1443</v>
      </c>
      <c r="H14" s="23" t="s">
        <v>1443</v>
      </c>
      <c r="I14" s="23" t="s">
        <v>1443</v>
      </c>
      <c r="J14" s="23" t="s">
        <v>1443</v>
      </c>
      <c r="K14" s="23" t="s">
        <v>1443</v>
      </c>
      <c r="L14" s="23" t="s">
        <v>1443</v>
      </c>
      <c r="M14" s="23" t="s">
        <v>1443</v>
      </c>
      <c r="N14" s="23" t="s">
        <v>1443</v>
      </c>
      <c r="O14" s="23" t="s">
        <v>1443</v>
      </c>
      <c r="P14" s="23" t="s">
        <v>1443</v>
      </c>
      <c r="Q14" s="23" t="s">
        <v>1443</v>
      </c>
    </row>
    <row r="15" spans="1:17" ht="19.05" customHeight="1">
      <c r="A15" s="10" t="s">
        <v>38</v>
      </c>
      <c r="B15" s="493" t="s">
        <v>756</v>
      </c>
      <c r="C15" s="23" t="s">
        <v>1443</v>
      </c>
      <c r="D15" s="23" t="s">
        <v>1443</v>
      </c>
      <c r="E15" s="23" t="s">
        <v>1443</v>
      </c>
      <c r="F15" s="23" t="s">
        <v>1443</v>
      </c>
      <c r="G15" s="23" t="s">
        <v>1443</v>
      </c>
      <c r="H15" s="23" t="s">
        <v>1443</v>
      </c>
      <c r="I15" s="23" t="s">
        <v>1443</v>
      </c>
      <c r="J15" s="23" t="s">
        <v>1443</v>
      </c>
      <c r="K15" s="23" t="s">
        <v>1443</v>
      </c>
      <c r="L15" s="23" t="s">
        <v>1443</v>
      </c>
      <c r="M15" s="23" t="s">
        <v>1443</v>
      </c>
      <c r="N15" s="23" t="s">
        <v>1443</v>
      </c>
      <c r="O15" s="23" t="s">
        <v>1443</v>
      </c>
      <c r="P15" s="23" t="s">
        <v>1443</v>
      </c>
      <c r="Q15" s="23" t="s">
        <v>1443</v>
      </c>
    </row>
    <row r="16" spans="1:17" ht="19.05" customHeight="1">
      <c r="A16" s="10" t="s">
        <v>72</v>
      </c>
      <c r="B16" s="489" t="s">
        <v>757</v>
      </c>
      <c r="C16" s="23" t="s">
        <v>1443</v>
      </c>
      <c r="D16" s="23" t="s">
        <v>1443</v>
      </c>
      <c r="E16" s="23" t="s">
        <v>1443</v>
      </c>
      <c r="F16" s="23" t="s">
        <v>1443</v>
      </c>
      <c r="G16" s="23">
        <v>906.35744901999999</v>
      </c>
      <c r="H16" s="23">
        <v>906.35744901999999</v>
      </c>
      <c r="I16" s="23">
        <v>906.35744901999999</v>
      </c>
      <c r="J16" s="23" t="s">
        <v>1443</v>
      </c>
      <c r="K16" s="23" t="s">
        <v>1443</v>
      </c>
      <c r="L16" s="23" t="s">
        <v>1443</v>
      </c>
      <c r="M16" s="23" t="s">
        <v>1443</v>
      </c>
      <c r="N16" s="23" t="s">
        <v>1443</v>
      </c>
      <c r="O16" s="23" t="s">
        <v>1443</v>
      </c>
      <c r="P16" s="23" t="s">
        <v>1443</v>
      </c>
      <c r="Q16" s="23" t="s">
        <v>1443</v>
      </c>
    </row>
    <row r="17" spans="1:17" ht="19.05" customHeight="1">
      <c r="A17" s="10" t="s">
        <v>74</v>
      </c>
      <c r="B17" s="493" t="s">
        <v>758</v>
      </c>
      <c r="C17" s="23" t="s">
        <v>1443</v>
      </c>
      <c r="D17" s="23" t="s">
        <v>1443</v>
      </c>
      <c r="E17" s="23" t="s">
        <v>1443</v>
      </c>
      <c r="F17" s="23" t="s">
        <v>1443</v>
      </c>
      <c r="G17" s="23">
        <v>906.35744901999999</v>
      </c>
      <c r="H17" s="23">
        <v>906.35744901999999</v>
      </c>
      <c r="I17" s="23">
        <v>906.35744901999999</v>
      </c>
      <c r="J17" s="23" t="s">
        <v>1443</v>
      </c>
      <c r="K17" s="23" t="s">
        <v>1443</v>
      </c>
      <c r="L17" s="23" t="s">
        <v>1443</v>
      </c>
      <c r="M17" s="23" t="s">
        <v>1443</v>
      </c>
      <c r="N17" s="23" t="s">
        <v>1443</v>
      </c>
      <c r="O17" s="23" t="s">
        <v>1443</v>
      </c>
      <c r="P17" s="23" t="s">
        <v>1443</v>
      </c>
      <c r="Q17" s="23" t="s">
        <v>1443</v>
      </c>
    </row>
    <row r="18" spans="1:17" ht="19.05" customHeight="1">
      <c r="A18" s="10" t="s">
        <v>76</v>
      </c>
      <c r="B18" s="493" t="s">
        <v>759</v>
      </c>
      <c r="C18" s="23" t="s">
        <v>1443</v>
      </c>
      <c r="D18" s="23" t="s">
        <v>1443</v>
      </c>
      <c r="E18" s="23" t="s">
        <v>1443</v>
      </c>
      <c r="F18" s="23" t="s">
        <v>1443</v>
      </c>
      <c r="G18" s="23" t="s">
        <v>1443</v>
      </c>
      <c r="H18" s="23" t="s">
        <v>1443</v>
      </c>
      <c r="I18" s="23" t="s">
        <v>1443</v>
      </c>
      <c r="J18" s="23" t="s">
        <v>1443</v>
      </c>
      <c r="K18" s="23" t="s">
        <v>1443</v>
      </c>
      <c r="L18" s="23" t="s">
        <v>1443</v>
      </c>
      <c r="M18" s="23" t="s">
        <v>1443</v>
      </c>
      <c r="N18" s="23" t="s">
        <v>1443</v>
      </c>
      <c r="O18" s="23" t="s">
        <v>1443</v>
      </c>
      <c r="P18" s="23" t="s">
        <v>1443</v>
      </c>
      <c r="Q18" s="23" t="s">
        <v>1443</v>
      </c>
    </row>
    <row r="19" spans="1:17" ht="19.05" customHeight="1">
      <c r="A19" s="10" t="s">
        <v>78</v>
      </c>
      <c r="B19" s="493" t="s">
        <v>760</v>
      </c>
      <c r="C19" s="23" t="s">
        <v>1443</v>
      </c>
      <c r="D19" s="23" t="s">
        <v>1443</v>
      </c>
      <c r="E19" s="23" t="s">
        <v>1443</v>
      </c>
      <c r="F19" s="23" t="s">
        <v>1443</v>
      </c>
      <c r="G19" s="23" t="s">
        <v>1443</v>
      </c>
      <c r="H19" s="23" t="s">
        <v>1443</v>
      </c>
      <c r="I19" s="23" t="s">
        <v>1443</v>
      </c>
      <c r="J19" s="23" t="s">
        <v>1443</v>
      </c>
      <c r="K19" s="23" t="s">
        <v>1443</v>
      </c>
      <c r="L19" s="23" t="s">
        <v>1443</v>
      </c>
      <c r="M19" s="23" t="s">
        <v>1443</v>
      </c>
      <c r="N19" s="23" t="s">
        <v>1443</v>
      </c>
      <c r="O19" s="23" t="s">
        <v>1443</v>
      </c>
      <c r="P19" s="23" t="s">
        <v>1443</v>
      </c>
      <c r="Q19" s="23" t="s">
        <v>1443</v>
      </c>
    </row>
    <row r="20" spans="1:17" ht="19.05" customHeight="1">
      <c r="A20" s="10" t="s">
        <v>80</v>
      </c>
      <c r="B20" s="493" t="s">
        <v>761</v>
      </c>
      <c r="C20" s="23" t="s">
        <v>1443</v>
      </c>
      <c r="D20" s="23" t="s">
        <v>1443</v>
      </c>
      <c r="E20" s="23" t="s">
        <v>1443</v>
      </c>
      <c r="F20" s="23" t="s">
        <v>1443</v>
      </c>
      <c r="G20" s="23" t="s">
        <v>1443</v>
      </c>
      <c r="H20" s="23" t="s">
        <v>1443</v>
      </c>
      <c r="I20" s="23" t="s">
        <v>1443</v>
      </c>
      <c r="J20" s="23" t="s">
        <v>1443</v>
      </c>
      <c r="K20" s="23" t="s">
        <v>1443</v>
      </c>
      <c r="L20" s="23" t="s">
        <v>1443</v>
      </c>
      <c r="M20" s="23" t="s">
        <v>1443</v>
      </c>
      <c r="N20" s="23" t="s">
        <v>1443</v>
      </c>
      <c r="O20" s="23" t="s">
        <v>1443</v>
      </c>
      <c r="P20" s="23" t="s">
        <v>1443</v>
      </c>
      <c r="Q20" s="23" t="s">
        <v>1443</v>
      </c>
    </row>
    <row r="21" spans="1:17" ht="19.05" customHeight="1">
      <c r="A21" s="10" t="s">
        <v>146</v>
      </c>
      <c r="B21" s="493" t="s">
        <v>756</v>
      </c>
      <c r="C21" s="23" t="s">
        <v>1443</v>
      </c>
      <c r="D21" s="23" t="s">
        <v>1443</v>
      </c>
      <c r="E21" s="23" t="s">
        <v>1443</v>
      </c>
      <c r="F21" s="23" t="s">
        <v>1443</v>
      </c>
      <c r="G21" s="23" t="s">
        <v>1443</v>
      </c>
      <c r="H21" s="23" t="s">
        <v>1443</v>
      </c>
      <c r="I21" s="23" t="s">
        <v>1443</v>
      </c>
      <c r="J21" s="23" t="s">
        <v>1443</v>
      </c>
      <c r="K21" s="23" t="s">
        <v>1443</v>
      </c>
      <c r="L21" s="23" t="s">
        <v>1443</v>
      </c>
      <c r="M21" s="23" t="s">
        <v>1443</v>
      </c>
      <c r="N21" s="23" t="s">
        <v>1443</v>
      </c>
      <c r="O21" s="23" t="s">
        <v>1443</v>
      </c>
      <c r="P21" s="23" t="s">
        <v>1443</v>
      </c>
      <c r="Q21" s="23" t="s">
        <v>1443</v>
      </c>
    </row>
  </sheetData>
  <mergeCells count="23">
    <mergeCell ref="L7:L9"/>
    <mergeCell ref="M7:M9"/>
    <mergeCell ref="P7:P9"/>
    <mergeCell ref="J8:J9"/>
    <mergeCell ref="K8:K9"/>
    <mergeCell ref="N8:N9"/>
    <mergeCell ref="O8:O9"/>
    <mergeCell ref="A9:B9"/>
    <mergeCell ref="N6:Q6"/>
    <mergeCell ref="A7:B7"/>
    <mergeCell ref="C7:F7"/>
    <mergeCell ref="G7:H7"/>
    <mergeCell ref="J7:K7"/>
    <mergeCell ref="A6:B6"/>
    <mergeCell ref="C6:I6"/>
    <mergeCell ref="J6:M6"/>
    <mergeCell ref="A8:B8"/>
    <mergeCell ref="C8:D8"/>
    <mergeCell ref="E8:F8"/>
    <mergeCell ref="Q7:Q9"/>
    <mergeCell ref="H8:H9"/>
    <mergeCell ref="N7:O7"/>
    <mergeCell ref="I7:I9"/>
  </mergeCells>
  <hyperlinks>
    <hyperlink ref="A1" location="Index!B5" display="&lt;- back" xr:uid="{AC2D42AF-AEAD-4A69-B2B5-7EE1CDBC10A8}"/>
  </hyperlinks>
  <pageMargins left="0.7" right="0.7" top="0.75" bottom="0.75" header="0.3" footer="0.3"/>
  <pageSetup paperSize="9" scale="2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5">
    <pageSetUpPr fitToPage="1"/>
  </sheetPr>
  <dimension ref="A1:S20"/>
  <sheetViews>
    <sheetView showGridLines="0" zoomScale="80" zoomScaleNormal="80" workbookViewId="0">
      <selection activeCell="A3" sqref="A3"/>
    </sheetView>
  </sheetViews>
  <sheetFormatPr defaultRowHeight="13.2"/>
  <cols>
    <col min="1" max="1" width="10.88671875" style="257" customWidth="1"/>
    <col min="2" max="2" width="30.5546875" style="257" customWidth="1"/>
    <col min="3" max="19" width="17.6640625" style="257" customWidth="1"/>
    <col min="20" max="16384" width="8.88671875" style="257"/>
  </cols>
  <sheetData>
    <row r="1" spans="1:19">
      <c r="A1" s="713" t="s">
        <v>1485</v>
      </c>
    </row>
    <row r="3" spans="1:19" ht="24" customHeight="1">
      <c r="A3" s="482" t="s">
        <v>762</v>
      </c>
      <c r="B3" s="455"/>
      <c r="C3" s="455"/>
      <c r="D3" s="455"/>
      <c r="L3" s="485"/>
    </row>
    <row r="4" spans="1:19" ht="19.95" customHeight="1"/>
    <row r="5" spans="1:19" ht="19.95" customHeight="1">
      <c r="S5" s="109" t="s">
        <v>959</v>
      </c>
    </row>
    <row r="6" spans="1:19" s="487" customFormat="1" ht="39.6" customHeight="1">
      <c r="A6" s="859"/>
      <c r="B6" s="860"/>
      <c r="C6" s="848" t="s">
        <v>763</v>
      </c>
      <c r="D6" s="848"/>
      <c r="E6" s="848"/>
      <c r="F6" s="848"/>
      <c r="G6" s="848"/>
      <c r="H6" s="848" t="s">
        <v>764</v>
      </c>
      <c r="I6" s="848"/>
      <c r="J6" s="848"/>
      <c r="K6" s="848"/>
      <c r="L6" s="848" t="s">
        <v>765</v>
      </c>
      <c r="M6" s="848"/>
      <c r="N6" s="848"/>
      <c r="O6" s="848"/>
      <c r="P6" s="848" t="s">
        <v>766</v>
      </c>
      <c r="Q6" s="848"/>
      <c r="R6" s="848"/>
      <c r="S6" s="848"/>
    </row>
    <row r="7" spans="1:19" s="487" customFormat="1" ht="40.049999999999997" customHeight="1">
      <c r="A7" s="853"/>
      <c r="B7" s="854"/>
      <c r="C7" s="218" t="s">
        <v>767</v>
      </c>
      <c r="D7" s="218" t="s">
        <v>768</v>
      </c>
      <c r="E7" s="218" t="s">
        <v>769</v>
      </c>
      <c r="F7" s="218" t="s">
        <v>770</v>
      </c>
      <c r="G7" s="218" t="s">
        <v>771</v>
      </c>
      <c r="H7" s="218" t="s">
        <v>772</v>
      </c>
      <c r="I7" s="218" t="s">
        <v>773</v>
      </c>
      <c r="J7" s="218" t="s">
        <v>774</v>
      </c>
      <c r="K7" s="218" t="s">
        <v>771</v>
      </c>
      <c r="L7" s="80" t="s">
        <v>772</v>
      </c>
      <c r="M7" s="80" t="s">
        <v>773</v>
      </c>
      <c r="N7" s="218" t="s">
        <v>774</v>
      </c>
      <c r="O7" s="218" t="s">
        <v>1016</v>
      </c>
      <c r="P7" s="218" t="s">
        <v>772</v>
      </c>
      <c r="Q7" s="218" t="s">
        <v>773</v>
      </c>
      <c r="R7" s="218" t="s">
        <v>774</v>
      </c>
      <c r="S7" s="218" t="s">
        <v>1016</v>
      </c>
    </row>
    <row r="8" spans="1:19" s="487" customFormat="1" ht="19.95" customHeight="1">
      <c r="A8" s="214" t="s">
        <v>22</v>
      </c>
      <c r="B8" s="490" t="s">
        <v>712</v>
      </c>
      <c r="C8" s="63" t="s">
        <v>1443</v>
      </c>
      <c r="D8" s="63" t="s">
        <v>1443</v>
      </c>
      <c r="E8" s="63">
        <v>906.35744901999999</v>
      </c>
      <c r="F8" s="63" t="s">
        <v>1443</v>
      </c>
      <c r="G8" s="63" t="s">
        <v>1443</v>
      </c>
      <c r="H8" s="63">
        <v>309.93404276000001</v>
      </c>
      <c r="I8" s="63" t="s">
        <v>1443</v>
      </c>
      <c r="J8" s="63">
        <v>596.42340625999998</v>
      </c>
      <c r="K8" s="63">
        <v>14.164542939999999</v>
      </c>
      <c r="L8" s="63">
        <v>272.93244727999996</v>
      </c>
      <c r="M8" s="63" t="s">
        <v>1443</v>
      </c>
      <c r="N8" s="63">
        <v>325.79994519000002</v>
      </c>
      <c r="O8" s="63" t="s">
        <v>1443</v>
      </c>
      <c r="P8" s="63">
        <v>21.834595782400001</v>
      </c>
      <c r="Q8" s="63" t="s">
        <v>1443</v>
      </c>
      <c r="R8" s="63">
        <v>26.063995615200003</v>
      </c>
      <c r="S8" s="63" t="s">
        <v>1443</v>
      </c>
    </row>
    <row r="9" spans="1:19" ht="19.95" customHeight="1">
      <c r="A9" s="10" t="s">
        <v>24</v>
      </c>
      <c r="B9" s="489" t="s">
        <v>775</v>
      </c>
      <c r="C9" s="62" t="s">
        <v>1443</v>
      </c>
      <c r="D9" s="62" t="s">
        <v>1443</v>
      </c>
      <c r="E9" s="62" t="s">
        <v>1443</v>
      </c>
      <c r="F9" s="62" t="s">
        <v>1443</v>
      </c>
      <c r="G9" s="62" t="s">
        <v>1443</v>
      </c>
      <c r="H9" s="62" t="s">
        <v>1443</v>
      </c>
      <c r="I9" s="62" t="s">
        <v>1443</v>
      </c>
      <c r="J9" s="62" t="s">
        <v>1443</v>
      </c>
      <c r="K9" s="62" t="s">
        <v>1443</v>
      </c>
      <c r="L9" s="62" t="s">
        <v>1443</v>
      </c>
      <c r="M9" s="62" t="s">
        <v>1443</v>
      </c>
      <c r="N9" s="62" t="s">
        <v>1443</v>
      </c>
      <c r="O9" s="62" t="s">
        <v>1443</v>
      </c>
      <c r="P9" s="62" t="s">
        <v>1443</v>
      </c>
      <c r="Q9" s="62" t="s">
        <v>1443</v>
      </c>
      <c r="R9" s="62" t="s">
        <v>1443</v>
      </c>
      <c r="S9" s="62" t="s">
        <v>1443</v>
      </c>
    </row>
    <row r="10" spans="1:19" ht="19.95" customHeight="1">
      <c r="A10" s="10" t="s">
        <v>32</v>
      </c>
      <c r="B10" s="510" t="s">
        <v>776</v>
      </c>
      <c r="C10" s="62" t="s">
        <v>1443</v>
      </c>
      <c r="D10" s="62" t="s">
        <v>1443</v>
      </c>
      <c r="E10" s="62" t="s">
        <v>1443</v>
      </c>
      <c r="F10" s="62" t="s">
        <v>1443</v>
      </c>
      <c r="G10" s="62" t="s">
        <v>1443</v>
      </c>
      <c r="H10" s="62" t="s">
        <v>1443</v>
      </c>
      <c r="I10" s="62" t="s">
        <v>1443</v>
      </c>
      <c r="J10" s="62" t="s">
        <v>1443</v>
      </c>
      <c r="K10" s="62" t="s">
        <v>1443</v>
      </c>
      <c r="L10" s="62" t="s">
        <v>1443</v>
      </c>
      <c r="M10" s="62" t="s">
        <v>1443</v>
      </c>
      <c r="N10" s="62" t="s">
        <v>1443</v>
      </c>
      <c r="O10" s="62" t="s">
        <v>1443</v>
      </c>
      <c r="P10" s="62" t="s">
        <v>1443</v>
      </c>
      <c r="Q10" s="62" t="s">
        <v>1443</v>
      </c>
      <c r="R10" s="62" t="s">
        <v>1443</v>
      </c>
      <c r="S10" s="62" t="s">
        <v>1443</v>
      </c>
    </row>
    <row r="11" spans="1:19" ht="19.95" customHeight="1">
      <c r="A11" s="10" t="s">
        <v>34</v>
      </c>
      <c r="B11" s="511" t="s">
        <v>75</v>
      </c>
      <c r="C11" s="62" t="s">
        <v>1443</v>
      </c>
      <c r="D11" s="62" t="s">
        <v>1443</v>
      </c>
      <c r="E11" s="62" t="s">
        <v>1443</v>
      </c>
      <c r="F11" s="62" t="s">
        <v>1443</v>
      </c>
      <c r="G11" s="62" t="s">
        <v>1443</v>
      </c>
      <c r="H11" s="62" t="s">
        <v>1443</v>
      </c>
      <c r="I11" s="62" t="s">
        <v>1443</v>
      </c>
      <c r="J11" s="62" t="s">
        <v>1443</v>
      </c>
      <c r="K11" s="62" t="s">
        <v>1443</v>
      </c>
      <c r="L11" s="62" t="s">
        <v>1443</v>
      </c>
      <c r="M11" s="62" t="s">
        <v>1443</v>
      </c>
      <c r="N11" s="62" t="s">
        <v>1443</v>
      </c>
      <c r="O11" s="62" t="s">
        <v>1443</v>
      </c>
      <c r="P11" s="62" t="s">
        <v>1443</v>
      </c>
      <c r="Q11" s="62" t="s">
        <v>1443</v>
      </c>
      <c r="R11" s="62" t="s">
        <v>1443</v>
      </c>
      <c r="S11" s="62" t="s">
        <v>1443</v>
      </c>
    </row>
    <row r="12" spans="1:19" ht="19.95" customHeight="1">
      <c r="A12" s="10" t="s">
        <v>36</v>
      </c>
      <c r="B12" s="509" t="s">
        <v>777</v>
      </c>
      <c r="C12" s="62" t="s">
        <v>1443</v>
      </c>
      <c r="D12" s="62" t="s">
        <v>1443</v>
      </c>
      <c r="E12" s="62" t="s">
        <v>1443</v>
      </c>
      <c r="F12" s="62" t="s">
        <v>1443</v>
      </c>
      <c r="G12" s="62" t="s">
        <v>1443</v>
      </c>
      <c r="H12" s="62" t="s">
        <v>1443</v>
      </c>
      <c r="I12" s="62" t="s">
        <v>1443</v>
      </c>
      <c r="J12" s="62" t="s">
        <v>1443</v>
      </c>
      <c r="K12" s="62" t="s">
        <v>1443</v>
      </c>
      <c r="L12" s="62" t="s">
        <v>1443</v>
      </c>
      <c r="M12" s="62" t="s">
        <v>1443</v>
      </c>
      <c r="N12" s="62" t="s">
        <v>1443</v>
      </c>
      <c r="O12" s="62" t="s">
        <v>1443</v>
      </c>
      <c r="P12" s="62" t="s">
        <v>1443</v>
      </c>
      <c r="Q12" s="62" t="s">
        <v>1443</v>
      </c>
      <c r="R12" s="62" t="s">
        <v>1443</v>
      </c>
      <c r="S12" s="62" t="s">
        <v>1443</v>
      </c>
    </row>
    <row r="13" spans="1:19" ht="19.95" customHeight="1">
      <c r="A13" s="10" t="s">
        <v>38</v>
      </c>
      <c r="B13" s="511" t="s">
        <v>778</v>
      </c>
      <c r="C13" s="62" t="s">
        <v>1443</v>
      </c>
      <c r="D13" s="62" t="s">
        <v>1443</v>
      </c>
      <c r="E13" s="62" t="s">
        <v>1443</v>
      </c>
      <c r="F13" s="62" t="s">
        <v>1443</v>
      </c>
      <c r="G13" s="62" t="s">
        <v>1443</v>
      </c>
      <c r="H13" s="62" t="s">
        <v>1443</v>
      </c>
      <c r="I13" s="62" t="s">
        <v>1443</v>
      </c>
      <c r="J13" s="62" t="s">
        <v>1443</v>
      </c>
      <c r="K13" s="62" t="s">
        <v>1443</v>
      </c>
      <c r="L13" s="62" t="s">
        <v>1443</v>
      </c>
      <c r="M13" s="62" t="s">
        <v>1443</v>
      </c>
      <c r="N13" s="62" t="s">
        <v>1443</v>
      </c>
      <c r="O13" s="62" t="s">
        <v>1443</v>
      </c>
      <c r="P13" s="62" t="s">
        <v>1443</v>
      </c>
      <c r="Q13" s="62" t="s">
        <v>1443</v>
      </c>
      <c r="R13" s="62" t="s">
        <v>1443</v>
      </c>
      <c r="S13" s="62" t="s">
        <v>1443</v>
      </c>
    </row>
    <row r="14" spans="1:19" ht="19.95" customHeight="1">
      <c r="A14" s="10" t="s">
        <v>72</v>
      </c>
      <c r="B14" s="509" t="s">
        <v>777</v>
      </c>
      <c r="C14" s="62" t="s">
        <v>1443</v>
      </c>
      <c r="D14" s="62" t="s">
        <v>1443</v>
      </c>
      <c r="E14" s="62" t="s">
        <v>1443</v>
      </c>
      <c r="F14" s="62" t="s">
        <v>1443</v>
      </c>
      <c r="G14" s="62" t="s">
        <v>1443</v>
      </c>
      <c r="H14" s="62" t="s">
        <v>1443</v>
      </c>
      <c r="I14" s="62" t="s">
        <v>1443</v>
      </c>
      <c r="J14" s="62" t="s">
        <v>1443</v>
      </c>
      <c r="K14" s="62" t="s">
        <v>1443</v>
      </c>
      <c r="L14" s="62" t="s">
        <v>1443</v>
      </c>
      <c r="M14" s="62" t="s">
        <v>1443</v>
      </c>
      <c r="N14" s="62" t="s">
        <v>1443</v>
      </c>
      <c r="O14" s="62" t="s">
        <v>1443</v>
      </c>
      <c r="P14" s="62" t="s">
        <v>1443</v>
      </c>
      <c r="Q14" s="62" t="s">
        <v>1443</v>
      </c>
      <c r="R14" s="62" t="s">
        <v>1443</v>
      </c>
      <c r="S14" s="62" t="s">
        <v>1443</v>
      </c>
    </row>
    <row r="15" spans="1:19" ht="19.95" customHeight="1">
      <c r="A15" s="10" t="s">
        <v>74</v>
      </c>
      <c r="B15" s="510" t="s">
        <v>779</v>
      </c>
      <c r="C15" s="62" t="s">
        <v>1443</v>
      </c>
      <c r="D15" s="62" t="s">
        <v>1443</v>
      </c>
      <c r="E15" s="62" t="s">
        <v>1443</v>
      </c>
      <c r="F15" s="62" t="s">
        <v>1443</v>
      </c>
      <c r="G15" s="62" t="s">
        <v>1443</v>
      </c>
      <c r="H15" s="62" t="s">
        <v>1443</v>
      </c>
      <c r="I15" s="62" t="s">
        <v>1443</v>
      </c>
      <c r="J15" s="62" t="s">
        <v>1443</v>
      </c>
      <c r="K15" s="62" t="s">
        <v>1443</v>
      </c>
      <c r="L15" s="62" t="s">
        <v>1443</v>
      </c>
      <c r="M15" s="62" t="s">
        <v>1443</v>
      </c>
      <c r="N15" s="62" t="s">
        <v>1443</v>
      </c>
      <c r="O15" s="62" t="s">
        <v>1443</v>
      </c>
      <c r="P15" s="62" t="s">
        <v>1443</v>
      </c>
      <c r="Q15" s="62" t="s">
        <v>1443</v>
      </c>
      <c r="R15" s="62" t="s">
        <v>1443</v>
      </c>
      <c r="S15" s="62" t="s">
        <v>1443</v>
      </c>
    </row>
    <row r="16" spans="1:19" ht="19.95" customHeight="1">
      <c r="A16" s="10" t="s">
        <v>76</v>
      </c>
      <c r="B16" s="489" t="s">
        <v>780</v>
      </c>
      <c r="C16" s="62" t="s">
        <v>1443</v>
      </c>
      <c r="D16" s="62" t="s">
        <v>1443</v>
      </c>
      <c r="E16" s="62">
        <v>906.35744901999999</v>
      </c>
      <c r="F16" s="62" t="s">
        <v>1443</v>
      </c>
      <c r="G16" s="62" t="s">
        <v>1443</v>
      </c>
      <c r="H16" s="62">
        <v>309.93404276000001</v>
      </c>
      <c r="I16" s="62" t="s">
        <v>1443</v>
      </c>
      <c r="J16" s="62">
        <v>596.42340625999998</v>
      </c>
      <c r="K16" s="62">
        <v>14.164542939999999</v>
      </c>
      <c r="L16" s="62">
        <v>272.93244727999996</v>
      </c>
      <c r="M16" s="62" t="s">
        <v>1443</v>
      </c>
      <c r="N16" s="62">
        <v>325.79994519000002</v>
      </c>
      <c r="O16" s="62" t="s">
        <v>1443</v>
      </c>
      <c r="P16" s="62">
        <v>21.834595782400001</v>
      </c>
      <c r="Q16" s="62" t="s">
        <v>1443</v>
      </c>
      <c r="R16" s="62">
        <v>26.063995615200003</v>
      </c>
      <c r="S16" s="62" t="s">
        <v>1443</v>
      </c>
    </row>
    <row r="17" spans="1:19" ht="19.95" customHeight="1">
      <c r="A17" s="10" t="s">
        <v>78</v>
      </c>
      <c r="B17" s="510" t="s">
        <v>776</v>
      </c>
      <c r="C17" s="62" t="s">
        <v>1443</v>
      </c>
      <c r="D17" s="62" t="s">
        <v>1443</v>
      </c>
      <c r="E17" s="62">
        <v>906.35744901999999</v>
      </c>
      <c r="F17" s="62" t="s">
        <v>1443</v>
      </c>
      <c r="G17" s="62" t="s">
        <v>1443</v>
      </c>
      <c r="H17" s="62">
        <v>309.93404276000001</v>
      </c>
      <c r="I17" s="62" t="s">
        <v>1443</v>
      </c>
      <c r="J17" s="62">
        <v>596.42340625999998</v>
      </c>
      <c r="K17" s="62">
        <v>14.164542939999999</v>
      </c>
      <c r="L17" s="62">
        <v>272.93244727999996</v>
      </c>
      <c r="M17" s="62" t="s">
        <v>1443</v>
      </c>
      <c r="N17" s="62">
        <v>325.79994519000002</v>
      </c>
      <c r="O17" s="62" t="s">
        <v>1443</v>
      </c>
      <c r="P17" s="62">
        <v>21.834595782400001</v>
      </c>
      <c r="Q17" s="62" t="s">
        <v>1443</v>
      </c>
      <c r="R17" s="62">
        <v>26.063995615200003</v>
      </c>
      <c r="S17" s="62" t="s">
        <v>1443</v>
      </c>
    </row>
    <row r="18" spans="1:19" ht="19.95" customHeight="1">
      <c r="A18" s="10" t="s">
        <v>80</v>
      </c>
      <c r="B18" s="511" t="s">
        <v>781</v>
      </c>
      <c r="C18" s="62" t="s">
        <v>1443</v>
      </c>
      <c r="D18" s="62" t="s">
        <v>1443</v>
      </c>
      <c r="E18" s="62" t="s">
        <v>1443</v>
      </c>
      <c r="F18" s="62" t="s">
        <v>1443</v>
      </c>
      <c r="G18" s="62" t="s">
        <v>1443</v>
      </c>
      <c r="H18" s="62" t="s">
        <v>1443</v>
      </c>
      <c r="I18" s="62" t="s">
        <v>1443</v>
      </c>
      <c r="J18" s="62" t="s">
        <v>1443</v>
      </c>
      <c r="K18" s="62" t="s">
        <v>1443</v>
      </c>
      <c r="L18" s="62" t="s">
        <v>1443</v>
      </c>
      <c r="M18" s="62" t="s">
        <v>1443</v>
      </c>
      <c r="N18" s="62" t="s">
        <v>1443</v>
      </c>
      <c r="O18" s="62" t="s">
        <v>1443</v>
      </c>
      <c r="P18" s="62" t="s">
        <v>1443</v>
      </c>
      <c r="Q18" s="62" t="s">
        <v>1443</v>
      </c>
      <c r="R18" s="62" t="s">
        <v>1443</v>
      </c>
      <c r="S18" s="62" t="s">
        <v>1443</v>
      </c>
    </row>
    <row r="19" spans="1:19" ht="19.95" customHeight="1">
      <c r="A19" s="10" t="s">
        <v>146</v>
      </c>
      <c r="B19" s="511" t="s">
        <v>778</v>
      </c>
      <c r="C19" s="62" t="s">
        <v>1443</v>
      </c>
      <c r="D19" s="62" t="s">
        <v>1443</v>
      </c>
      <c r="E19" s="62">
        <v>906.35744901999999</v>
      </c>
      <c r="F19" s="62" t="s">
        <v>1443</v>
      </c>
      <c r="G19" s="62" t="s">
        <v>1443</v>
      </c>
      <c r="H19" s="62">
        <v>309.93404276000001</v>
      </c>
      <c r="I19" s="62" t="s">
        <v>1443</v>
      </c>
      <c r="J19" s="62">
        <v>596.42340625999998</v>
      </c>
      <c r="K19" s="62">
        <v>14.164542939999999</v>
      </c>
      <c r="L19" s="62">
        <v>272.93244727999996</v>
      </c>
      <c r="M19" s="62" t="s">
        <v>1443</v>
      </c>
      <c r="N19" s="62">
        <v>325.79994519000002</v>
      </c>
      <c r="O19" s="62" t="s">
        <v>1443</v>
      </c>
      <c r="P19" s="62">
        <v>21.834595782400001</v>
      </c>
      <c r="Q19" s="62" t="s">
        <v>1443</v>
      </c>
      <c r="R19" s="62">
        <v>26.063995615200003</v>
      </c>
      <c r="S19" s="62" t="s">
        <v>1443</v>
      </c>
    </row>
    <row r="20" spans="1:19" ht="19.95" customHeight="1">
      <c r="A20" s="10" t="s">
        <v>148</v>
      </c>
      <c r="B20" s="510" t="s">
        <v>779</v>
      </c>
      <c r="C20" s="62" t="s">
        <v>1443</v>
      </c>
      <c r="D20" s="62" t="s">
        <v>1443</v>
      </c>
      <c r="E20" s="62" t="s">
        <v>1443</v>
      </c>
      <c r="F20" s="62" t="s">
        <v>1443</v>
      </c>
      <c r="G20" s="62" t="s">
        <v>1443</v>
      </c>
      <c r="H20" s="62" t="s">
        <v>1443</v>
      </c>
      <c r="I20" s="62" t="s">
        <v>1443</v>
      </c>
      <c r="J20" s="62" t="s">
        <v>1443</v>
      </c>
      <c r="K20" s="62" t="s">
        <v>1443</v>
      </c>
      <c r="L20" s="62" t="s">
        <v>1443</v>
      </c>
      <c r="M20" s="62" t="s">
        <v>1443</v>
      </c>
      <c r="N20" s="62" t="s">
        <v>1443</v>
      </c>
      <c r="O20" s="62" t="s">
        <v>1443</v>
      </c>
      <c r="P20" s="62" t="s">
        <v>1443</v>
      </c>
      <c r="Q20" s="62" t="s">
        <v>1443</v>
      </c>
      <c r="R20" s="62" t="s">
        <v>1443</v>
      </c>
      <c r="S20" s="62" t="s">
        <v>1443</v>
      </c>
    </row>
  </sheetData>
  <mergeCells count="6">
    <mergeCell ref="L6:O6"/>
    <mergeCell ref="P6:S6"/>
    <mergeCell ref="A7:B7"/>
    <mergeCell ref="A6:B6"/>
    <mergeCell ref="C6:G6"/>
    <mergeCell ref="H6:K6"/>
  </mergeCells>
  <hyperlinks>
    <hyperlink ref="A1" location="Index!B5" display="&lt;- back" xr:uid="{50E4A3F1-3E4E-403C-B3EE-BC9DF20A451E}"/>
  </hyperlinks>
  <pageMargins left="0.7" right="0.7" top="0.75" bottom="0.75" header="0.3" footer="0.3"/>
  <pageSetup paperSize="9" scale="2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6">
    <pageSetUpPr fitToPage="1"/>
  </sheetPr>
  <dimension ref="A1:S20"/>
  <sheetViews>
    <sheetView showGridLines="0" zoomScale="80" zoomScaleNormal="80" workbookViewId="0">
      <selection activeCell="A3" sqref="A3"/>
    </sheetView>
  </sheetViews>
  <sheetFormatPr defaultRowHeight="13.2"/>
  <cols>
    <col min="1" max="1" width="10.88671875" style="257" customWidth="1"/>
    <col min="2" max="2" width="30.44140625" style="257" customWidth="1"/>
    <col min="3" max="19" width="17.5546875" style="257" customWidth="1"/>
    <col min="20" max="16384" width="8.88671875" style="257"/>
  </cols>
  <sheetData>
    <row r="1" spans="1:19">
      <c r="A1" s="713" t="s">
        <v>1485</v>
      </c>
    </row>
    <row r="3" spans="1:19" ht="24" customHeight="1">
      <c r="A3" s="482" t="s">
        <v>782</v>
      </c>
      <c r="B3" s="113"/>
      <c r="C3" s="221"/>
      <c r="D3" s="221"/>
      <c r="E3" s="221"/>
      <c r="F3" s="221"/>
      <c r="G3" s="221"/>
      <c r="H3" s="221"/>
      <c r="I3" s="221"/>
      <c r="J3" s="221"/>
    </row>
    <row r="4" spans="1:19" ht="18" customHeight="1">
      <c r="A4" s="113"/>
      <c r="B4" s="113"/>
      <c r="C4" s="221"/>
      <c r="D4" s="221"/>
      <c r="E4" s="221"/>
      <c r="F4" s="221"/>
      <c r="G4" s="221"/>
      <c r="H4" s="221"/>
      <c r="I4" s="221"/>
      <c r="J4" s="221"/>
    </row>
    <row r="5" spans="1:19" ht="19.95" customHeight="1">
      <c r="S5" s="109" t="s">
        <v>959</v>
      </c>
    </row>
    <row r="6" spans="1:19" s="487" customFormat="1" ht="19.95" customHeight="1">
      <c r="A6" s="861"/>
      <c r="B6" s="860"/>
      <c r="C6" s="848" t="s">
        <v>763</v>
      </c>
      <c r="D6" s="848"/>
      <c r="E6" s="848"/>
      <c r="F6" s="848"/>
      <c r="G6" s="848"/>
      <c r="H6" s="848" t="s">
        <v>764</v>
      </c>
      <c r="I6" s="848"/>
      <c r="J6" s="848"/>
      <c r="K6" s="848"/>
      <c r="L6" s="848" t="s">
        <v>765</v>
      </c>
      <c r="M6" s="848"/>
      <c r="N6" s="848"/>
      <c r="O6" s="848"/>
      <c r="P6" s="848" t="s">
        <v>766</v>
      </c>
      <c r="Q6" s="848"/>
      <c r="R6" s="848"/>
      <c r="S6" s="848"/>
    </row>
    <row r="7" spans="1:19" s="487" customFormat="1" ht="39" customHeight="1">
      <c r="A7" s="835"/>
      <c r="B7" s="836"/>
      <c r="C7" s="218" t="s">
        <v>767</v>
      </c>
      <c r="D7" s="218" t="s">
        <v>768</v>
      </c>
      <c r="E7" s="218" t="s">
        <v>769</v>
      </c>
      <c r="F7" s="218" t="s">
        <v>770</v>
      </c>
      <c r="G7" s="218" t="s">
        <v>771</v>
      </c>
      <c r="H7" s="218" t="s">
        <v>772</v>
      </c>
      <c r="I7" s="218" t="s">
        <v>773</v>
      </c>
      <c r="J7" s="218" t="s">
        <v>774</v>
      </c>
      <c r="K7" s="218" t="s">
        <v>771</v>
      </c>
      <c r="L7" s="218" t="s">
        <v>772</v>
      </c>
      <c r="M7" s="218" t="s">
        <v>773</v>
      </c>
      <c r="N7" s="218" t="s">
        <v>774</v>
      </c>
      <c r="O7" s="218" t="s">
        <v>1016</v>
      </c>
      <c r="P7" s="218" t="s">
        <v>772</v>
      </c>
      <c r="Q7" s="218" t="s">
        <v>773</v>
      </c>
      <c r="R7" s="218" t="s">
        <v>774</v>
      </c>
      <c r="S7" s="218" t="s">
        <v>1016</v>
      </c>
    </row>
    <row r="8" spans="1:19" s="487" customFormat="1" ht="19.95" customHeight="1">
      <c r="A8" s="214" t="s">
        <v>22</v>
      </c>
      <c r="B8" s="490" t="s">
        <v>712</v>
      </c>
      <c r="C8" s="61" t="s">
        <v>1443</v>
      </c>
      <c r="D8" s="61">
        <v>0.92896144999999997</v>
      </c>
      <c r="E8" s="61" t="s">
        <v>1443</v>
      </c>
      <c r="F8" s="61">
        <v>0.76503814999999997</v>
      </c>
      <c r="G8" s="61" t="s">
        <v>1443</v>
      </c>
      <c r="H8" s="61" t="s">
        <v>1443</v>
      </c>
      <c r="I8" s="61">
        <v>1.6939996000000002</v>
      </c>
      <c r="J8" s="61" t="s">
        <v>1443</v>
      </c>
      <c r="K8" s="61" t="s">
        <v>1443</v>
      </c>
      <c r="L8" s="61" t="s">
        <v>1443</v>
      </c>
      <c r="M8" s="61">
        <v>1.0819785</v>
      </c>
      <c r="N8" s="61" t="s">
        <v>1443</v>
      </c>
      <c r="O8" s="61" t="s">
        <v>1443</v>
      </c>
      <c r="P8" s="61" t="s">
        <v>1443</v>
      </c>
      <c r="Q8" s="61">
        <v>8.6558280000000001E-2</v>
      </c>
      <c r="R8" s="61" t="s">
        <v>1443</v>
      </c>
      <c r="S8" s="61" t="s">
        <v>1443</v>
      </c>
    </row>
    <row r="9" spans="1:19" ht="19.95" customHeight="1">
      <c r="A9" s="10" t="s">
        <v>24</v>
      </c>
      <c r="B9" s="489" t="s">
        <v>775</v>
      </c>
      <c r="C9" s="23" t="s">
        <v>1443</v>
      </c>
      <c r="D9" s="23" t="s">
        <v>1443</v>
      </c>
      <c r="E9" s="23" t="s">
        <v>1443</v>
      </c>
      <c r="F9" s="23" t="s">
        <v>1443</v>
      </c>
      <c r="G9" s="23" t="s">
        <v>1443</v>
      </c>
      <c r="H9" s="23" t="s">
        <v>1443</v>
      </c>
      <c r="I9" s="23" t="s">
        <v>1443</v>
      </c>
      <c r="J9" s="23" t="s">
        <v>1443</v>
      </c>
      <c r="K9" s="23" t="s">
        <v>1443</v>
      </c>
      <c r="L9" s="23" t="s">
        <v>1443</v>
      </c>
      <c r="M9" s="23" t="s">
        <v>1443</v>
      </c>
      <c r="N9" s="23" t="s">
        <v>1443</v>
      </c>
      <c r="O9" s="23" t="s">
        <v>1443</v>
      </c>
      <c r="P9" s="23" t="s">
        <v>1443</v>
      </c>
      <c r="Q9" s="23" t="s">
        <v>1443</v>
      </c>
      <c r="R9" s="23" t="s">
        <v>1443</v>
      </c>
      <c r="S9" s="23" t="s">
        <v>1443</v>
      </c>
    </row>
    <row r="10" spans="1:19" ht="19.95" customHeight="1">
      <c r="A10" s="10" t="s">
        <v>32</v>
      </c>
      <c r="B10" s="510" t="s">
        <v>776</v>
      </c>
      <c r="C10" s="23" t="s">
        <v>1443</v>
      </c>
      <c r="D10" s="23" t="s">
        <v>1443</v>
      </c>
      <c r="E10" s="23" t="s">
        <v>1443</v>
      </c>
      <c r="F10" s="23" t="s">
        <v>1443</v>
      </c>
      <c r="G10" s="23" t="s">
        <v>1443</v>
      </c>
      <c r="H10" s="23" t="s">
        <v>1443</v>
      </c>
      <c r="I10" s="23" t="s">
        <v>1443</v>
      </c>
      <c r="J10" s="23" t="s">
        <v>1443</v>
      </c>
      <c r="K10" s="23" t="s">
        <v>1443</v>
      </c>
      <c r="L10" s="23" t="s">
        <v>1443</v>
      </c>
      <c r="M10" s="23" t="s">
        <v>1443</v>
      </c>
      <c r="N10" s="23" t="s">
        <v>1443</v>
      </c>
      <c r="O10" s="23" t="s">
        <v>1443</v>
      </c>
      <c r="P10" s="23" t="s">
        <v>1443</v>
      </c>
      <c r="Q10" s="23" t="s">
        <v>1443</v>
      </c>
      <c r="R10" s="23" t="s">
        <v>1443</v>
      </c>
      <c r="S10" s="23" t="s">
        <v>1443</v>
      </c>
    </row>
    <row r="11" spans="1:19" ht="19.95" customHeight="1">
      <c r="A11" s="10" t="s">
        <v>34</v>
      </c>
      <c r="B11" s="511" t="s">
        <v>75</v>
      </c>
      <c r="C11" s="23" t="s">
        <v>1443</v>
      </c>
      <c r="D11" s="23" t="s">
        <v>1443</v>
      </c>
      <c r="E11" s="23" t="s">
        <v>1443</v>
      </c>
      <c r="F11" s="23" t="s">
        <v>1443</v>
      </c>
      <c r="G11" s="23" t="s">
        <v>1443</v>
      </c>
      <c r="H11" s="23" t="s">
        <v>1443</v>
      </c>
      <c r="I11" s="23" t="s">
        <v>1443</v>
      </c>
      <c r="J11" s="23" t="s">
        <v>1443</v>
      </c>
      <c r="K11" s="23" t="s">
        <v>1443</v>
      </c>
      <c r="L11" s="23" t="s">
        <v>1443</v>
      </c>
      <c r="M11" s="23" t="s">
        <v>1443</v>
      </c>
      <c r="N11" s="23" t="s">
        <v>1443</v>
      </c>
      <c r="O11" s="23" t="s">
        <v>1443</v>
      </c>
      <c r="P11" s="23" t="s">
        <v>1443</v>
      </c>
      <c r="Q11" s="23" t="s">
        <v>1443</v>
      </c>
      <c r="R11" s="23" t="s">
        <v>1443</v>
      </c>
      <c r="S11" s="23" t="s">
        <v>1443</v>
      </c>
    </row>
    <row r="12" spans="1:19" ht="19.95" customHeight="1">
      <c r="A12" s="10" t="s">
        <v>36</v>
      </c>
      <c r="B12" s="509" t="s">
        <v>777</v>
      </c>
      <c r="C12" s="23"/>
      <c r="D12" s="23"/>
      <c r="E12" s="23"/>
      <c r="F12" s="23"/>
      <c r="G12" s="23"/>
      <c r="H12" s="23"/>
      <c r="I12" s="23"/>
      <c r="J12" s="23"/>
      <c r="K12" s="23"/>
      <c r="L12" s="23"/>
      <c r="M12" s="23"/>
      <c r="N12" s="23"/>
      <c r="O12" s="23"/>
      <c r="P12" s="23"/>
      <c r="Q12" s="23"/>
      <c r="R12" s="23"/>
      <c r="S12" s="23"/>
    </row>
    <row r="13" spans="1:19" ht="19.95" customHeight="1">
      <c r="A13" s="10" t="s">
        <v>38</v>
      </c>
      <c r="B13" s="511" t="s">
        <v>778</v>
      </c>
      <c r="C13" s="23"/>
      <c r="D13" s="23"/>
      <c r="E13" s="23"/>
      <c r="F13" s="23"/>
      <c r="G13" s="23"/>
      <c r="H13" s="23"/>
      <c r="I13" s="23"/>
      <c r="J13" s="23"/>
      <c r="K13" s="23"/>
      <c r="L13" s="23"/>
      <c r="M13" s="23"/>
      <c r="N13" s="23"/>
      <c r="O13" s="23"/>
      <c r="P13" s="23"/>
      <c r="Q13" s="23"/>
      <c r="R13" s="23"/>
      <c r="S13" s="23"/>
    </row>
    <row r="14" spans="1:19" ht="19.95" customHeight="1">
      <c r="A14" s="10" t="s">
        <v>72</v>
      </c>
      <c r="B14" s="509" t="s">
        <v>777</v>
      </c>
      <c r="C14" s="23"/>
      <c r="D14" s="23"/>
      <c r="E14" s="23"/>
      <c r="F14" s="23"/>
      <c r="G14" s="23"/>
      <c r="H14" s="23"/>
      <c r="I14" s="23"/>
      <c r="J14" s="23"/>
      <c r="K14" s="23"/>
      <c r="L14" s="23"/>
      <c r="M14" s="23"/>
      <c r="N14" s="23"/>
      <c r="O14" s="23"/>
      <c r="P14" s="23"/>
      <c r="Q14" s="23"/>
      <c r="R14" s="23"/>
      <c r="S14" s="23"/>
    </row>
    <row r="15" spans="1:19" ht="19.95" customHeight="1">
      <c r="A15" s="10" t="s">
        <v>74</v>
      </c>
      <c r="B15" s="510" t="s">
        <v>779</v>
      </c>
      <c r="C15" s="23"/>
      <c r="D15" s="23"/>
      <c r="E15" s="23"/>
      <c r="F15" s="23"/>
      <c r="G15" s="23"/>
      <c r="H15" s="23"/>
      <c r="I15" s="23"/>
      <c r="J15" s="23"/>
      <c r="K15" s="23"/>
      <c r="L15" s="23"/>
      <c r="M15" s="23"/>
      <c r="N15" s="23"/>
      <c r="O15" s="23"/>
      <c r="P15" s="23"/>
      <c r="Q15" s="23"/>
      <c r="R15" s="23"/>
      <c r="S15" s="23"/>
    </row>
    <row r="16" spans="1:19" ht="19.95" customHeight="1">
      <c r="A16" s="10" t="s">
        <v>76</v>
      </c>
      <c r="B16" s="489" t="s">
        <v>780</v>
      </c>
      <c r="C16" s="23"/>
      <c r="D16" s="23"/>
      <c r="E16" s="23"/>
      <c r="F16" s="23"/>
      <c r="G16" s="23"/>
      <c r="H16" s="23"/>
      <c r="I16" s="23"/>
      <c r="J16" s="23"/>
      <c r="K16" s="23"/>
      <c r="L16" s="23"/>
      <c r="M16" s="23"/>
      <c r="N16" s="23"/>
      <c r="O16" s="23"/>
      <c r="P16" s="23"/>
      <c r="Q16" s="23"/>
      <c r="R16" s="23"/>
      <c r="S16" s="23"/>
    </row>
    <row r="17" spans="1:19" ht="19.95" customHeight="1">
      <c r="A17" s="10" t="s">
        <v>78</v>
      </c>
      <c r="B17" s="510" t="s">
        <v>776</v>
      </c>
      <c r="C17" s="23"/>
      <c r="D17" s="23"/>
      <c r="E17" s="23"/>
      <c r="F17" s="23"/>
      <c r="G17" s="23"/>
      <c r="H17" s="23"/>
      <c r="I17" s="23"/>
      <c r="J17" s="23"/>
      <c r="K17" s="23"/>
      <c r="L17" s="23"/>
      <c r="M17" s="23"/>
      <c r="N17" s="23"/>
      <c r="O17" s="23"/>
      <c r="P17" s="23"/>
      <c r="Q17" s="23"/>
      <c r="R17" s="23"/>
      <c r="S17" s="23"/>
    </row>
    <row r="18" spans="1:19" ht="19.95" customHeight="1">
      <c r="A18" s="10" t="s">
        <v>80</v>
      </c>
      <c r="B18" s="511" t="s">
        <v>781</v>
      </c>
      <c r="C18" s="23"/>
      <c r="D18" s="23"/>
      <c r="E18" s="23"/>
      <c r="F18" s="23"/>
      <c r="G18" s="23"/>
      <c r="H18" s="23"/>
      <c r="I18" s="23"/>
      <c r="J18" s="23"/>
      <c r="K18" s="23"/>
      <c r="L18" s="23"/>
      <c r="M18" s="23"/>
      <c r="N18" s="23"/>
      <c r="O18" s="23"/>
      <c r="P18" s="23"/>
      <c r="Q18" s="23"/>
      <c r="R18" s="23"/>
      <c r="S18" s="23"/>
    </row>
    <row r="19" spans="1:19" ht="19.95" customHeight="1">
      <c r="A19" s="10" t="s">
        <v>146</v>
      </c>
      <c r="B19" s="511" t="s">
        <v>778</v>
      </c>
      <c r="C19" s="23"/>
      <c r="D19" s="23"/>
      <c r="E19" s="23"/>
      <c r="F19" s="23"/>
      <c r="G19" s="23"/>
      <c r="H19" s="23"/>
      <c r="I19" s="23"/>
      <c r="J19" s="23"/>
      <c r="K19" s="23"/>
      <c r="L19" s="23"/>
      <c r="M19" s="23"/>
      <c r="N19" s="23"/>
      <c r="O19" s="23"/>
      <c r="P19" s="23"/>
      <c r="Q19" s="23"/>
      <c r="R19" s="23"/>
      <c r="S19" s="23"/>
    </row>
    <row r="20" spans="1:19" ht="19.95" customHeight="1">
      <c r="A20" s="10" t="s">
        <v>148</v>
      </c>
      <c r="B20" s="510" t="s">
        <v>779</v>
      </c>
      <c r="C20" s="23"/>
      <c r="D20" s="23"/>
      <c r="E20" s="23"/>
      <c r="F20" s="23"/>
      <c r="G20" s="23"/>
      <c r="H20" s="23"/>
      <c r="I20" s="23"/>
      <c r="J20" s="23"/>
      <c r="K20" s="23"/>
      <c r="L20" s="23"/>
      <c r="M20" s="23"/>
      <c r="N20" s="23"/>
      <c r="O20" s="23"/>
      <c r="P20" s="23"/>
      <c r="Q20" s="23"/>
      <c r="R20" s="23"/>
      <c r="S20" s="23"/>
    </row>
  </sheetData>
  <mergeCells count="6">
    <mergeCell ref="L6:O6"/>
    <mergeCell ref="P6:S6"/>
    <mergeCell ref="A7:B7"/>
    <mergeCell ref="A6:B6"/>
    <mergeCell ref="C6:G6"/>
    <mergeCell ref="H6:K6"/>
  </mergeCells>
  <hyperlinks>
    <hyperlink ref="A1" location="Index!B5" display="&lt;- back" xr:uid="{821E2429-D14C-48D3-AED7-F71B17F92F4F}"/>
  </hyperlinks>
  <pageMargins left="0.7" right="0.7" top="0.75" bottom="0.75" header="0.3" footer="0.3"/>
  <pageSetup paperSize="9" scale="2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7">
    <pageSetUpPr fitToPage="1"/>
  </sheetPr>
  <dimension ref="A1:E20"/>
  <sheetViews>
    <sheetView showGridLines="0" zoomScale="80" zoomScaleNormal="80" workbookViewId="0">
      <selection activeCell="A3" sqref="A3"/>
    </sheetView>
  </sheetViews>
  <sheetFormatPr defaultRowHeight="13.2"/>
  <cols>
    <col min="1" max="1" width="10.88671875" style="257" customWidth="1"/>
    <col min="2" max="2" width="43.77734375" style="257" customWidth="1"/>
    <col min="3" max="5" width="21.88671875" style="257" customWidth="1"/>
    <col min="6" max="16384" width="8.88671875" style="257"/>
  </cols>
  <sheetData>
    <row r="1" spans="1:5">
      <c r="A1" s="713" t="s">
        <v>1485</v>
      </c>
    </row>
    <row r="3" spans="1:5" ht="24" customHeight="1">
      <c r="A3" s="482" t="s">
        <v>783</v>
      </c>
      <c r="B3" s="455"/>
      <c r="C3" s="221"/>
      <c r="D3" s="221"/>
      <c r="E3" s="221"/>
    </row>
    <row r="4" spans="1:5" ht="17.399999999999999" customHeight="1">
      <c r="A4" s="455"/>
      <c r="B4" s="455"/>
      <c r="C4" s="221"/>
      <c r="D4" s="221"/>
      <c r="E4" s="221"/>
    </row>
    <row r="5" spans="1:5" ht="19.05" customHeight="1">
      <c r="E5" s="109" t="s">
        <v>959</v>
      </c>
    </row>
    <row r="6" spans="1:5" s="487" customFormat="1" ht="40.049999999999997" customHeight="1">
      <c r="A6" s="862"/>
      <c r="B6" s="856"/>
      <c r="C6" s="848" t="s">
        <v>784</v>
      </c>
      <c r="D6" s="848"/>
      <c r="E6" s="848"/>
    </row>
    <row r="7" spans="1:5" s="487" customFormat="1" ht="19.05" customHeight="1">
      <c r="A7" s="862"/>
      <c r="B7" s="856"/>
      <c r="C7" s="849" t="s">
        <v>785</v>
      </c>
      <c r="D7" s="848"/>
      <c r="E7" s="849" t="s">
        <v>787</v>
      </c>
    </row>
    <row r="8" spans="1:5" s="487" customFormat="1" ht="60" customHeight="1">
      <c r="A8" s="851"/>
      <c r="B8" s="854"/>
      <c r="C8" s="33"/>
      <c r="D8" s="214" t="s">
        <v>786</v>
      </c>
      <c r="E8" s="850"/>
    </row>
    <row r="9" spans="1:5" s="487" customFormat="1" ht="19.05" customHeight="1">
      <c r="A9" s="214" t="s">
        <v>22</v>
      </c>
      <c r="B9" s="490" t="s">
        <v>712</v>
      </c>
      <c r="C9" s="63">
        <v>979.14523670000005</v>
      </c>
      <c r="D9" s="63">
        <v>17.659358347399998</v>
      </c>
      <c r="E9" s="63">
        <v>2.88103205</v>
      </c>
    </row>
    <row r="10" spans="1:5" ht="19.05" customHeight="1">
      <c r="A10" s="10" t="s">
        <v>24</v>
      </c>
      <c r="B10" s="489" t="s">
        <v>752</v>
      </c>
      <c r="C10" s="62" t="s">
        <v>1443</v>
      </c>
      <c r="D10" s="62" t="s">
        <v>1443</v>
      </c>
      <c r="E10" s="62" t="s">
        <v>1443</v>
      </c>
    </row>
    <row r="11" spans="1:5" ht="19.05" customHeight="1">
      <c r="A11" s="10" t="s">
        <v>32</v>
      </c>
      <c r="B11" s="493" t="s">
        <v>753</v>
      </c>
      <c r="C11" s="62" t="s">
        <v>1443</v>
      </c>
      <c r="D11" s="62" t="s">
        <v>1443</v>
      </c>
      <c r="E11" s="62" t="s">
        <v>1443</v>
      </c>
    </row>
    <row r="12" spans="1:5" ht="19.05" customHeight="1">
      <c r="A12" s="10" t="s">
        <v>34</v>
      </c>
      <c r="B12" s="493" t="s">
        <v>754</v>
      </c>
      <c r="C12" s="62" t="s">
        <v>1443</v>
      </c>
      <c r="D12" s="62" t="s">
        <v>1443</v>
      </c>
      <c r="E12" s="62" t="s">
        <v>1443</v>
      </c>
    </row>
    <row r="13" spans="1:5" ht="19.05" customHeight="1">
      <c r="A13" s="10" t="s">
        <v>36</v>
      </c>
      <c r="B13" s="493" t="s">
        <v>755</v>
      </c>
      <c r="C13" s="62" t="s">
        <v>1443</v>
      </c>
      <c r="D13" s="62" t="s">
        <v>1443</v>
      </c>
      <c r="E13" s="62" t="s">
        <v>1443</v>
      </c>
    </row>
    <row r="14" spans="1:5" ht="19.05" customHeight="1">
      <c r="A14" s="10" t="s">
        <v>38</v>
      </c>
      <c r="B14" s="493" t="s">
        <v>756</v>
      </c>
      <c r="C14" s="62" t="s">
        <v>1443</v>
      </c>
      <c r="D14" s="62" t="s">
        <v>1443</v>
      </c>
      <c r="E14" s="62" t="s">
        <v>1443</v>
      </c>
    </row>
    <row r="15" spans="1:5" ht="19.05" customHeight="1">
      <c r="A15" s="10" t="s">
        <v>72</v>
      </c>
      <c r="B15" s="489" t="s">
        <v>757</v>
      </c>
      <c r="C15" s="62">
        <v>979.14523670000005</v>
      </c>
      <c r="D15" s="62">
        <v>17.659358347399998</v>
      </c>
      <c r="E15" s="62">
        <v>2.88103205</v>
      </c>
    </row>
    <row r="16" spans="1:5" ht="19.05" customHeight="1">
      <c r="A16" s="10" t="s">
        <v>74</v>
      </c>
      <c r="B16" s="493" t="s">
        <v>758</v>
      </c>
      <c r="C16" s="62">
        <v>979.14523670000005</v>
      </c>
      <c r="D16" s="62">
        <v>17.659358347399998</v>
      </c>
      <c r="E16" s="62">
        <v>2.88103205</v>
      </c>
    </row>
    <row r="17" spans="1:5" ht="19.05" customHeight="1">
      <c r="A17" s="10" t="s">
        <v>76</v>
      </c>
      <c r="B17" s="493" t="s">
        <v>759</v>
      </c>
      <c r="C17" s="23" t="s">
        <v>1443</v>
      </c>
      <c r="D17" s="23" t="s">
        <v>1443</v>
      </c>
      <c r="E17" s="23" t="s">
        <v>1443</v>
      </c>
    </row>
    <row r="18" spans="1:5" ht="19.05" customHeight="1">
      <c r="A18" s="10" t="s">
        <v>78</v>
      </c>
      <c r="B18" s="493" t="s">
        <v>760</v>
      </c>
      <c r="C18" s="23" t="s">
        <v>1443</v>
      </c>
      <c r="D18" s="23" t="s">
        <v>1443</v>
      </c>
      <c r="E18" s="23" t="s">
        <v>1443</v>
      </c>
    </row>
    <row r="19" spans="1:5" ht="19.05" customHeight="1">
      <c r="A19" s="10" t="s">
        <v>80</v>
      </c>
      <c r="B19" s="493" t="s">
        <v>761</v>
      </c>
      <c r="C19" s="23" t="s">
        <v>1443</v>
      </c>
      <c r="D19" s="23" t="s">
        <v>1443</v>
      </c>
      <c r="E19" s="23" t="s">
        <v>1443</v>
      </c>
    </row>
    <row r="20" spans="1:5" ht="19.05" customHeight="1">
      <c r="A20" s="10" t="s">
        <v>146</v>
      </c>
      <c r="B20" s="493" t="s">
        <v>756</v>
      </c>
      <c r="C20" s="23" t="s">
        <v>1443</v>
      </c>
      <c r="D20" s="23" t="s">
        <v>1443</v>
      </c>
      <c r="E20" s="23" t="s">
        <v>1443</v>
      </c>
    </row>
  </sheetData>
  <mergeCells count="6">
    <mergeCell ref="A6:B6"/>
    <mergeCell ref="C6:E6"/>
    <mergeCell ref="A7:B7"/>
    <mergeCell ref="C7:D7"/>
    <mergeCell ref="A8:B8"/>
    <mergeCell ref="E7:E8"/>
  </mergeCells>
  <hyperlinks>
    <hyperlink ref="A1" location="Index!B5" display="&lt;- back" xr:uid="{E95B2B44-90C8-46BC-B798-EA356ECFA7A6}"/>
  </hyperlinks>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2687F-D3A3-4ABF-8F40-F4BAB3874E26}">
  <dimension ref="A1:I45"/>
  <sheetViews>
    <sheetView showGridLines="0" zoomScale="80" zoomScaleNormal="80" workbookViewId="0">
      <selection activeCell="A3" sqref="A3"/>
    </sheetView>
  </sheetViews>
  <sheetFormatPr defaultRowHeight="13.2"/>
  <cols>
    <col min="1" max="1" width="10.88671875" style="244" customWidth="1"/>
    <col min="2" max="2" width="2.33203125" style="244" customWidth="1"/>
    <col min="3" max="3" width="65.6640625" style="244" customWidth="1"/>
    <col min="4" max="6" width="21.88671875" style="244" customWidth="1"/>
    <col min="7" max="7" width="8.88671875" style="244"/>
    <col min="8" max="8" width="9.33203125" style="244" bestFit="1" customWidth="1"/>
    <col min="9" max="9" width="8.88671875" style="244"/>
    <col min="10" max="10" width="10.33203125" style="244" bestFit="1" customWidth="1"/>
    <col min="11" max="16384" width="8.88671875" style="244"/>
  </cols>
  <sheetData>
    <row r="1" spans="1:8">
      <c r="A1" s="713" t="s">
        <v>1485</v>
      </c>
    </row>
    <row r="3" spans="1:8" ht="24" customHeight="1">
      <c r="A3" s="531" t="s">
        <v>566</v>
      </c>
      <c r="B3" s="532"/>
      <c r="C3" s="532"/>
      <c r="D3" s="120"/>
      <c r="E3" s="120"/>
      <c r="F3" s="120"/>
    </row>
    <row r="4" spans="1:8" ht="18" customHeight="1">
      <c r="A4" s="532"/>
      <c r="B4" s="532"/>
      <c r="C4" s="532"/>
      <c r="D4" s="120"/>
      <c r="E4" s="120"/>
      <c r="F4" s="120"/>
    </row>
    <row r="5" spans="1:8" ht="19.95" customHeight="1">
      <c r="D5" s="120"/>
      <c r="E5" s="120"/>
      <c r="F5" s="121" t="s">
        <v>959</v>
      </c>
    </row>
    <row r="6" spans="1:8" ht="40.200000000000003" customHeight="1">
      <c r="A6" s="730"/>
      <c r="B6" s="730"/>
      <c r="C6" s="731"/>
      <c r="D6" s="732" t="s">
        <v>1343</v>
      </c>
      <c r="E6" s="732"/>
      <c r="F6" s="129" t="s">
        <v>471</v>
      </c>
    </row>
    <row r="7" spans="1:8" ht="19.95" customHeight="1">
      <c r="A7" s="730"/>
      <c r="B7" s="730"/>
      <c r="C7" s="731"/>
      <c r="D7" s="129" t="s">
        <v>2</v>
      </c>
      <c r="E7" s="129" t="s">
        <v>3</v>
      </c>
      <c r="F7" s="129" t="s">
        <v>4</v>
      </c>
    </row>
    <row r="8" spans="1:8" ht="19.95" customHeight="1">
      <c r="A8" s="733"/>
      <c r="B8" s="733"/>
      <c r="C8" s="734"/>
      <c r="D8" s="123">
        <f>'Ref Date'!C2</f>
        <v>45107</v>
      </c>
      <c r="E8" s="123">
        <f>EOMONTH(D8,-3)</f>
        <v>45016</v>
      </c>
      <c r="F8" s="123">
        <f>D8</f>
        <v>45107</v>
      </c>
    </row>
    <row r="9" spans="1:8" ht="19.95" customHeight="1">
      <c r="A9" s="208" t="s">
        <v>22</v>
      </c>
      <c r="B9" s="728" t="s">
        <v>567</v>
      </c>
      <c r="C9" s="729"/>
      <c r="D9" s="124">
        <v>124018.39273192</v>
      </c>
      <c r="E9" s="124">
        <v>122413.34970599999</v>
      </c>
      <c r="F9" s="448">
        <f>D9*0.08</f>
        <v>9921.4714185535995</v>
      </c>
    </row>
    <row r="10" spans="1:8" ht="19.95" customHeight="1">
      <c r="A10" s="208" t="s">
        <v>24</v>
      </c>
      <c r="B10" s="125"/>
      <c r="C10" s="207" t="s">
        <v>568</v>
      </c>
      <c r="D10" s="127">
        <v>22832.191037029999</v>
      </c>
      <c r="E10" s="127">
        <v>21494.756992999999</v>
      </c>
      <c r="F10" s="449">
        <f t="shared" ref="F10:F20" si="0">D10*0.08</f>
        <v>1826.5752829624</v>
      </c>
      <c r="H10" s="245"/>
    </row>
    <row r="11" spans="1:8" ht="19.95" customHeight="1">
      <c r="A11" s="208" t="s">
        <v>32</v>
      </c>
      <c r="B11" s="125"/>
      <c r="C11" s="207" t="s">
        <v>569</v>
      </c>
      <c r="D11" s="127">
        <v>53787.435072569999</v>
      </c>
      <c r="E11" s="127">
        <v>54087.920578999998</v>
      </c>
      <c r="F11" s="449">
        <f t="shared" si="0"/>
        <v>4302.9948058055998</v>
      </c>
    </row>
    <row r="12" spans="1:8" ht="19.95" customHeight="1">
      <c r="A12" s="208" t="s">
        <v>34</v>
      </c>
      <c r="B12" s="125"/>
      <c r="C12" s="207" t="s">
        <v>570</v>
      </c>
      <c r="D12" s="127">
        <v>18905.408016019999</v>
      </c>
      <c r="E12" s="127">
        <v>18630.611362</v>
      </c>
      <c r="F12" s="449">
        <f t="shared" si="0"/>
        <v>1512.4326412815999</v>
      </c>
    </row>
    <row r="13" spans="1:8" ht="19.95" customHeight="1">
      <c r="A13" s="208" t="s">
        <v>571</v>
      </c>
      <c r="B13" s="125"/>
      <c r="C13" s="207" t="s">
        <v>1060</v>
      </c>
      <c r="D13" s="127">
        <v>1394.1351022200001</v>
      </c>
      <c r="E13" s="127">
        <v>1191.6940259999999</v>
      </c>
      <c r="F13" s="449">
        <f t="shared" si="0"/>
        <v>111.53080817760001</v>
      </c>
    </row>
    <row r="14" spans="1:8" ht="19.95" customHeight="1">
      <c r="A14" s="208" t="s">
        <v>36</v>
      </c>
      <c r="B14" s="125"/>
      <c r="C14" s="207" t="s">
        <v>572</v>
      </c>
      <c r="D14" s="127">
        <v>22798.553258060001</v>
      </c>
      <c r="E14" s="127">
        <v>22771.072216</v>
      </c>
      <c r="F14" s="449">
        <f t="shared" si="0"/>
        <v>1823.8842606448002</v>
      </c>
    </row>
    <row r="15" spans="1:8" ht="19.95" customHeight="1">
      <c r="A15" s="208" t="s">
        <v>38</v>
      </c>
      <c r="B15" s="728" t="s">
        <v>573</v>
      </c>
      <c r="C15" s="729"/>
      <c r="D15" s="124">
        <v>1658.5033735</v>
      </c>
      <c r="E15" s="124">
        <v>1643.4183860000001</v>
      </c>
      <c r="F15" s="448">
        <f t="shared" si="0"/>
        <v>132.68026988</v>
      </c>
    </row>
    <row r="16" spans="1:8" ht="19.95" customHeight="1">
      <c r="A16" s="208" t="s">
        <v>72</v>
      </c>
      <c r="B16" s="125"/>
      <c r="C16" s="207" t="s">
        <v>568</v>
      </c>
      <c r="D16" s="127">
        <v>917.88001607000001</v>
      </c>
      <c r="E16" s="127">
        <v>925.68208500000003</v>
      </c>
      <c r="F16" s="449">
        <f t="shared" si="0"/>
        <v>73.430401285599999</v>
      </c>
    </row>
    <row r="17" spans="1:9" ht="19.95" customHeight="1">
      <c r="A17" s="208" t="s">
        <v>74</v>
      </c>
      <c r="B17" s="125"/>
      <c r="C17" s="207" t="s">
        <v>574</v>
      </c>
      <c r="D17" s="127">
        <v>0</v>
      </c>
      <c r="E17" s="127">
        <v>0</v>
      </c>
      <c r="F17" s="449">
        <f t="shared" si="0"/>
        <v>0</v>
      </c>
    </row>
    <row r="18" spans="1:9" ht="19.95" customHeight="1">
      <c r="A18" s="208" t="s">
        <v>575</v>
      </c>
      <c r="B18" s="125"/>
      <c r="C18" s="207" t="s">
        <v>576</v>
      </c>
      <c r="D18" s="127">
        <v>6.8512214299999998</v>
      </c>
      <c r="E18" s="127">
        <v>8.3017430000000001</v>
      </c>
      <c r="F18" s="449">
        <f t="shared" si="0"/>
        <v>0.54809771439999999</v>
      </c>
    </row>
    <row r="19" spans="1:9" ht="19.95" customHeight="1">
      <c r="A19" s="208" t="s">
        <v>577</v>
      </c>
      <c r="B19" s="125"/>
      <c r="C19" s="207" t="s">
        <v>578</v>
      </c>
      <c r="D19" s="127">
        <v>396.28102063</v>
      </c>
      <c r="E19" s="127">
        <v>420.87319600000001</v>
      </c>
      <c r="F19" s="449">
        <f t="shared" si="0"/>
        <v>31.702481650399999</v>
      </c>
      <c r="I19" s="245"/>
    </row>
    <row r="20" spans="1:9" ht="19.95" customHeight="1">
      <c r="A20" s="208" t="s">
        <v>76</v>
      </c>
      <c r="B20" s="125"/>
      <c r="C20" s="207" t="s">
        <v>579</v>
      </c>
      <c r="D20" s="128">
        <v>337.49111536999999</v>
      </c>
      <c r="E20" s="128">
        <v>288.56136199999997</v>
      </c>
      <c r="F20" s="449">
        <f t="shared" si="0"/>
        <v>26.999289229599999</v>
      </c>
    </row>
    <row r="21" spans="1:9" ht="19.95" customHeight="1">
      <c r="A21" s="208" t="s">
        <v>78</v>
      </c>
      <c r="B21" s="737" t="s">
        <v>196</v>
      </c>
      <c r="C21" s="738"/>
      <c r="D21" s="515"/>
      <c r="E21" s="516"/>
      <c r="F21" s="517"/>
    </row>
    <row r="22" spans="1:9" ht="19.95" customHeight="1">
      <c r="A22" s="208" t="s">
        <v>80</v>
      </c>
      <c r="B22" s="737" t="s">
        <v>196</v>
      </c>
      <c r="C22" s="738"/>
      <c r="D22" s="518"/>
      <c r="E22" s="519"/>
      <c r="F22" s="520"/>
    </row>
    <row r="23" spans="1:9" ht="19.95" customHeight="1">
      <c r="A23" s="208" t="s">
        <v>146</v>
      </c>
      <c r="B23" s="737" t="s">
        <v>196</v>
      </c>
      <c r="C23" s="738"/>
      <c r="D23" s="518"/>
      <c r="E23" s="519"/>
      <c r="F23" s="520"/>
    </row>
    <row r="24" spans="1:9" ht="19.95" customHeight="1">
      <c r="A24" s="208" t="s">
        <v>148</v>
      </c>
      <c r="B24" s="737" t="s">
        <v>196</v>
      </c>
      <c r="C24" s="738"/>
      <c r="D24" s="518"/>
      <c r="E24" s="519"/>
      <c r="F24" s="520"/>
    </row>
    <row r="25" spans="1:9" ht="19.95" customHeight="1">
      <c r="A25" s="208" t="s">
        <v>149</v>
      </c>
      <c r="B25" s="737" t="s">
        <v>196</v>
      </c>
      <c r="C25" s="738"/>
      <c r="D25" s="521"/>
      <c r="E25" s="522"/>
      <c r="F25" s="523"/>
    </row>
    <row r="26" spans="1:9" ht="19.95" customHeight="1">
      <c r="A26" s="208" t="s">
        <v>150</v>
      </c>
      <c r="B26" s="728" t="s">
        <v>580</v>
      </c>
      <c r="C26" s="729"/>
      <c r="D26" s="124">
        <v>0.59989199999999998</v>
      </c>
      <c r="E26" s="124">
        <v>1.2179040000000001</v>
      </c>
      <c r="F26" s="448">
        <f t="shared" ref="F26:F40" si="1">D26*0.08</f>
        <v>4.7991359999999997E-2</v>
      </c>
    </row>
    <row r="27" spans="1:9" ht="19.95" customHeight="1">
      <c r="A27" s="208" t="s">
        <v>151</v>
      </c>
      <c r="B27" s="728" t="s">
        <v>1056</v>
      </c>
      <c r="C27" s="729"/>
      <c r="D27" s="124">
        <v>599.81437095999991</v>
      </c>
      <c r="E27" s="124">
        <v>167.17685573</v>
      </c>
      <c r="F27" s="448">
        <v>47.985149676799992</v>
      </c>
    </row>
    <row r="28" spans="1:9" ht="19.95" customHeight="1">
      <c r="A28" s="208" t="s">
        <v>152</v>
      </c>
      <c r="B28" s="125"/>
      <c r="C28" s="207" t="s">
        <v>581</v>
      </c>
      <c r="D28" s="127">
        <v>272.93244727999996</v>
      </c>
      <c r="E28" s="127">
        <v>166.02357701</v>
      </c>
      <c r="F28" s="449">
        <v>21.834595782399997</v>
      </c>
    </row>
    <row r="29" spans="1:9" ht="19.95" customHeight="1">
      <c r="A29" s="208" t="s">
        <v>153</v>
      </c>
      <c r="B29" s="125"/>
      <c r="C29" s="207" t="s">
        <v>582</v>
      </c>
      <c r="D29" s="127">
        <v>1.08197849</v>
      </c>
      <c r="E29" s="127">
        <v>1.1532787199999999</v>
      </c>
      <c r="F29" s="449">
        <v>8.6558279200000005E-2</v>
      </c>
    </row>
    <row r="30" spans="1:9" ht="19.95" customHeight="1">
      <c r="A30" s="208" t="s">
        <v>154</v>
      </c>
      <c r="B30" s="125"/>
      <c r="C30" s="207" t="s">
        <v>583</v>
      </c>
      <c r="D30" s="127">
        <v>325.79994519000002</v>
      </c>
      <c r="E30" s="127">
        <v>0</v>
      </c>
      <c r="F30" s="449">
        <v>26.063995615200003</v>
      </c>
    </row>
    <row r="31" spans="1:9" ht="19.95" customHeight="1">
      <c r="A31" s="208" t="s">
        <v>584</v>
      </c>
      <c r="B31" s="125"/>
      <c r="C31" s="207" t="s">
        <v>1012</v>
      </c>
      <c r="D31" s="127">
        <v>0</v>
      </c>
      <c r="E31" s="127">
        <v>0</v>
      </c>
      <c r="F31" s="449">
        <v>0</v>
      </c>
    </row>
    <row r="32" spans="1:9" ht="19.95" customHeight="1">
      <c r="A32" s="208" t="s">
        <v>155</v>
      </c>
      <c r="B32" s="728" t="s">
        <v>585</v>
      </c>
      <c r="C32" s="729"/>
      <c r="D32" s="124">
        <v>5903.6394128900001</v>
      </c>
      <c r="E32" s="124">
        <v>6306.3433489999998</v>
      </c>
      <c r="F32" s="448">
        <f t="shared" si="1"/>
        <v>472.2911530312</v>
      </c>
    </row>
    <row r="33" spans="1:6" ht="19.95" customHeight="1">
      <c r="A33" s="208" t="s">
        <v>215</v>
      </c>
      <c r="B33" s="125"/>
      <c r="C33" s="207" t="s">
        <v>568</v>
      </c>
      <c r="D33" s="127">
        <v>3651.9798850100001</v>
      </c>
      <c r="E33" s="127">
        <v>3892.125513</v>
      </c>
      <c r="F33" s="449">
        <f t="shared" si="1"/>
        <v>292.15839080080002</v>
      </c>
    </row>
    <row r="34" spans="1:6" ht="19.95" customHeight="1">
      <c r="A34" s="208" t="s">
        <v>217</v>
      </c>
      <c r="B34" s="125"/>
      <c r="C34" s="207" t="s">
        <v>586</v>
      </c>
      <c r="D34" s="127">
        <v>2251.65952788</v>
      </c>
      <c r="E34" s="127">
        <v>2414.2178359999998</v>
      </c>
      <c r="F34" s="449">
        <f t="shared" si="1"/>
        <v>180.1327622304</v>
      </c>
    </row>
    <row r="35" spans="1:6" ht="19.95" customHeight="1">
      <c r="A35" s="208" t="s">
        <v>587</v>
      </c>
      <c r="B35" s="728" t="s">
        <v>588</v>
      </c>
      <c r="C35" s="729"/>
      <c r="D35" s="124">
        <v>0</v>
      </c>
      <c r="E35" s="124">
        <v>0</v>
      </c>
      <c r="F35" s="449">
        <f t="shared" si="1"/>
        <v>0</v>
      </c>
    </row>
    <row r="36" spans="1:6" ht="19.95" customHeight="1">
      <c r="A36" s="208" t="s">
        <v>219</v>
      </c>
      <c r="B36" s="739" t="s">
        <v>356</v>
      </c>
      <c r="C36" s="740"/>
      <c r="D36" s="124">
        <v>14700.476430379998</v>
      </c>
      <c r="E36" s="124">
        <v>14857.256316000001</v>
      </c>
      <c r="F36" s="448">
        <f t="shared" si="1"/>
        <v>1176.0381144303999</v>
      </c>
    </row>
    <row r="37" spans="1:6" ht="19.95" customHeight="1">
      <c r="A37" s="208" t="s">
        <v>589</v>
      </c>
      <c r="B37" s="125"/>
      <c r="C37" s="207" t="s">
        <v>590</v>
      </c>
      <c r="D37" s="127">
        <v>4211.4464277500001</v>
      </c>
      <c r="E37" s="127">
        <v>4211.4464250000001</v>
      </c>
      <c r="F37" s="449">
        <f t="shared" si="1"/>
        <v>336.91571422000004</v>
      </c>
    </row>
    <row r="38" spans="1:6" ht="19.95" customHeight="1">
      <c r="A38" s="208" t="s">
        <v>591</v>
      </c>
      <c r="B38" s="125"/>
      <c r="C38" s="207" t="s">
        <v>592</v>
      </c>
      <c r="D38" s="127">
        <v>0</v>
      </c>
      <c r="E38" s="127">
        <v>0</v>
      </c>
      <c r="F38" s="449">
        <f t="shared" si="1"/>
        <v>0</v>
      </c>
    </row>
    <row r="39" spans="1:6" ht="19.95" customHeight="1">
      <c r="A39" s="208" t="s">
        <v>593</v>
      </c>
      <c r="B39" s="125"/>
      <c r="C39" s="207" t="s">
        <v>594</v>
      </c>
      <c r="D39" s="127">
        <v>10489.030002629999</v>
      </c>
      <c r="E39" s="127">
        <v>10645.809891000001</v>
      </c>
      <c r="F39" s="449">
        <f t="shared" si="1"/>
        <v>839.12240021039997</v>
      </c>
    </row>
    <row r="40" spans="1:6" ht="34.200000000000003" customHeight="1">
      <c r="A40" s="208" t="s">
        <v>221</v>
      </c>
      <c r="B40" s="735" t="s">
        <v>595</v>
      </c>
      <c r="C40" s="736"/>
      <c r="D40" s="127">
        <v>1576.4626570999999</v>
      </c>
      <c r="E40" s="127">
        <v>1730.1890800000001</v>
      </c>
      <c r="F40" s="449">
        <f t="shared" si="1"/>
        <v>126.11701256799999</v>
      </c>
    </row>
    <row r="41" spans="1:6" ht="19.95" customHeight="1">
      <c r="A41" s="208" t="s">
        <v>222</v>
      </c>
      <c r="B41" s="737" t="s">
        <v>196</v>
      </c>
      <c r="C41" s="738"/>
      <c r="D41" s="515"/>
      <c r="E41" s="516"/>
      <c r="F41" s="517"/>
    </row>
    <row r="42" spans="1:6" ht="19.95" customHeight="1">
      <c r="A42" s="208" t="s">
        <v>228</v>
      </c>
      <c r="B42" s="737" t="s">
        <v>196</v>
      </c>
      <c r="C42" s="738"/>
      <c r="D42" s="518"/>
      <c r="E42" s="519"/>
      <c r="F42" s="520"/>
    </row>
    <row r="43" spans="1:6" ht="19.95" customHeight="1">
      <c r="A43" s="208" t="s">
        <v>229</v>
      </c>
      <c r="B43" s="737" t="s">
        <v>196</v>
      </c>
      <c r="C43" s="738"/>
      <c r="D43" s="518"/>
      <c r="E43" s="519"/>
      <c r="F43" s="520"/>
    </row>
    <row r="44" spans="1:6" ht="19.95" customHeight="1">
      <c r="A44" s="208" t="s">
        <v>232</v>
      </c>
      <c r="B44" s="737" t="s">
        <v>196</v>
      </c>
      <c r="C44" s="738"/>
      <c r="D44" s="521"/>
      <c r="E44" s="522"/>
      <c r="F44" s="523"/>
    </row>
    <row r="45" spans="1:6" ht="19.95" customHeight="1">
      <c r="A45" s="129" t="s">
        <v>234</v>
      </c>
      <c r="B45" s="728" t="s">
        <v>39</v>
      </c>
      <c r="C45" s="729"/>
      <c r="D45" s="130">
        <v>146881.42621164999</v>
      </c>
      <c r="E45" s="130">
        <v>145388.76251673</v>
      </c>
      <c r="F45" s="130">
        <v>11750.514096932</v>
      </c>
    </row>
  </sheetData>
  <mergeCells count="22">
    <mergeCell ref="B41:C41"/>
    <mergeCell ref="B42:C42"/>
    <mergeCell ref="B43:C43"/>
    <mergeCell ref="B44:C44"/>
    <mergeCell ref="B45:C45"/>
    <mergeCell ref="B40:C40"/>
    <mergeCell ref="B15:C15"/>
    <mergeCell ref="B21:C21"/>
    <mergeCell ref="B22:C22"/>
    <mergeCell ref="B23:C23"/>
    <mergeCell ref="B24:C24"/>
    <mergeCell ref="B25:C25"/>
    <mergeCell ref="B26:C26"/>
    <mergeCell ref="B27:C27"/>
    <mergeCell ref="B32:C32"/>
    <mergeCell ref="B35:C35"/>
    <mergeCell ref="B36:C36"/>
    <mergeCell ref="B9:C9"/>
    <mergeCell ref="A6:C6"/>
    <mergeCell ref="D6:E6"/>
    <mergeCell ref="A7:C7"/>
    <mergeCell ref="A8:C8"/>
  </mergeCells>
  <hyperlinks>
    <hyperlink ref="A1" location="Index!B5" display="&lt;- back" xr:uid="{B2CF8DE1-89DB-43CF-8100-D30888D7AB78}"/>
  </hyperlinks>
  <pageMargins left="0.7" right="0.7" top="0.75" bottom="0.75" header="0.3" footer="0.3"/>
  <pageSetup paperSize="9" orientation="portrait" horizontalDpi="200" verticalDpi="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C17"/>
  <sheetViews>
    <sheetView showGridLines="0" zoomScale="80" zoomScaleNormal="80" workbookViewId="0">
      <selection activeCell="A3" sqref="A3"/>
    </sheetView>
  </sheetViews>
  <sheetFormatPr defaultRowHeight="13.2"/>
  <cols>
    <col min="1" max="1" width="10.88671875" style="257" customWidth="1"/>
    <col min="2" max="2" width="43.77734375" style="257" customWidth="1"/>
    <col min="3" max="3" width="21.88671875" style="257" customWidth="1"/>
    <col min="4" max="16384" width="8.88671875" style="257"/>
  </cols>
  <sheetData>
    <row r="1" spans="1:3">
      <c r="A1" s="713" t="s">
        <v>1485</v>
      </c>
    </row>
    <row r="3" spans="1:3" ht="24" customHeight="1">
      <c r="A3" s="482" t="s">
        <v>436</v>
      </c>
      <c r="B3" s="113"/>
      <c r="C3" s="18"/>
    </row>
    <row r="4" spans="1:3" ht="16.8" customHeight="1">
      <c r="A4" s="113"/>
      <c r="B4" s="113"/>
      <c r="C4" s="18"/>
    </row>
    <row r="5" spans="1:3" ht="16.8" customHeight="1">
      <c r="A5" s="210"/>
      <c r="B5" s="210"/>
      <c r="C5" s="109" t="s">
        <v>959</v>
      </c>
    </row>
    <row r="6" spans="1:3" ht="37.200000000000003" customHeight="1">
      <c r="A6" s="863"/>
      <c r="B6" s="864"/>
      <c r="C6" s="214" t="s">
        <v>437</v>
      </c>
    </row>
    <row r="7" spans="1:3" ht="19.05" customHeight="1">
      <c r="A7" s="19"/>
      <c r="B7" s="490" t="s">
        <v>438</v>
      </c>
      <c r="C7" s="538"/>
    </row>
    <row r="8" spans="1:3" ht="19.05" customHeight="1">
      <c r="A8" s="10" t="s">
        <v>22</v>
      </c>
      <c r="B8" s="493" t="s">
        <v>439</v>
      </c>
      <c r="C8" s="23">
        <v>580.06289924999999</v>
      </c>
    </row>
    <row r="9" spans="1:3" ht="19.05" customHeight="1">
      <c r="A9" s="10" t="s">
        <v>24</v>
      </c>
      <c r="B9" s="493" t="s">
        <v>440</v>
      </c>
      <c r="C9" s="23">
        <v>236.59246362499999</v>
      </c>
    </row>
    <row r="10" spans="1:3" ht="19.05" customHeight="1">
      <c r="A10" s="10" t="s">
        <v>32</v>
      </c>
      <c r="B10" s="493" t="s">
        <v>441</v>
      </c>
      <c r="C10" s="23">
        <v>2820.5572473749999</v>
      </c>
    </row>
    <row r="11" spans="1:3" ht="19.05" customHeight="1">
      <c r="A11" s="10" t="s">
        <v>34</v>
      </c>
      <c r="B11" s="493" t="s">
        <v>442</v>
      </c>
      <c r="C11" s="23">
        <v>4.0415584999999998</v>
      </c>
    </row>
    <row r="12" spans="1:3" ht="19.05" customHeight="1">
      <c r="A12" s="10"/>
      <c r="B12" s="490" t="s">
        <v>443</v>
      </c>
      <c r="C12" s="556"/>
    </row>
    <row r="13" spans="1:3" ht="19.05" customHeight="1">
      <c r="A13" s="10" t="s">
        <v>36</v>
      </c>
      <c r="B13" s="493" t="s">
        <v>444</v>
      </c>
      <c r="C13" s="23" t="s">
        <v>1443</v>
      </c>
    </row>
    <row r="14" spans="1:3" ht="19.05" customHeight="1">
      <c r="A14" s="10" t="s">
        <v>38</v>
      </c>
      <c r="B14" s="493" t="s">
        <v>445</v>
      </c>
      <c r="C14" s="23">
        <v>10.72571625</v>
      </c>
    </row>
    <row r="15" spans="1:3" ht="19.05" customHeight="1">
      <c r="A15" s="10" t="s">
        <v>72</v>
      </c>
      <c r="B15" s="493" t="s">
        <v>446</v>
      </c>
      <c r="C15" s="23" t="s">
        <v>1443</v>
      </c>
    </row>
    <row r="16" spans="1:3" ht="19.05" customHeight="1">
      <c r="A16" s="10" t="s">
        <v>74</v>
      </c>
      <c r="B16" s="490" t="s">
        <v>447</v>
      </c>
      <c r="C16" s="61" t="s">
        <v>1443</v>
      </c>
    </row>
    <row r="17" spans="1:3" ht="19.05" customHeight="1">
      <c r="A17" s="10" t="s">
        <v>76</v>
      </c>
      <c r="B17" s="490" t="s">
        <v>39</v>
      </c>
      <c r="C17" s="63">
        <f>SUM(C8:C11,C13:C16)</f>
        <v>3651.9798849999997</v>
      </c>
    </row>
  </sheetData>
  <mergeCells count="1">
    <mergeCell ref="A6:B6"/>
  </mergeCells>
  <hyperlinks>
    <hyperlink ref="A1" location="Index!B5" display="&lt;- back" xr:uid="{B55B27AF-184A-4588-B419-68AAC53F1862}"/>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D21"/>
  <sheetViews>
    <sheetView showGridLines="0" zoomScale="80" zoomScaleNormal="80" workbookViewId="0">
      <selection activeCell="A3" sqref="A3"/>
    </sheetView>
  </sheetViews>
  <sheetFormatPr defaultRowHeight="13.2"/>
  <cols>
    <col min="1" max="1" width="10.88671875" style="257" customWidth="1"/>
    <col min="2" max="2" width="65.6640625" style="257" customWidth="1"/>
    <col min="3" max="4" width="21.88671875" style="257" customWidth="1"/>
    <col min="5" max="16384" width="8.88671875" style="257"/>
  </cols>
  <sheetData>
    <row r="1" spans="1:4">
      <c r="A1" s="713" t="s">
        <v>1485</v>
      </c>
    </row>
    <row r="3" spans="1:4" ht="24" customHeight="1">
      <c r="A3" s="482" t="s">
        <v>448</v>
      </c>
      <c r="B3" s="451"/>
    </row>
    <row r="4" spans="1:4" ht="16.8" customHeight="1">
      <c r="A4" s="210"/>
      <c r="B4" s="210"/>
    </row>
    <row r="5" spans="1:4" ht="19.95" customHeight="1">
      <c r="A5" s="17"/>
      <c r="D5" s="109" t="s">
        <v>959</v>
      </c>
    </row>
    <row r="6" spans="1:4" ht="40.049999999999997" customHeight="1">
      <c r="A6" s="865"/>
      <c r="B6" s="866"/>
      <c r="C6" s="214" t="s">
        <v>1018</v>
      </c>
      <c r="D6" s="214" t="s">
        <v>449</v>
      </c>
    </row>
    <row r="7" spans="1:4" ht="19.95" customHeight="1">
      <c r="A7" s="214" t="s">
        <v>22</v>
      </c>
      <c r="B7" s="490" t="s">
        <v>450</v>
      </c>
      <c r="C7" s="63">
        <v>589.02325274999998</v>
      </c>
      <c r="D7" s="63">
        <v>47.121860220000002</v>
      </c>
    </row>
    <row r="8" spans="1:4" ht="19.95" customHeight="1">
      <c r="A8" s="10" t="s">
        <v>179</v>
      </c>
      <c r="B8" s="493" t="s">
        <v>451</v>
      </c>
      <c r="C8" s="588"/>
      <c r="D8" s="63">
        <v>15.57564999</v>
      </c>
    </row>
    <row r="9" spans="1:4" ht="19.95" customHeight="1">
      <c r="A9" s="10" t="s">
        <v>180</v>
      </c>
      <c r="B9" s="493" t="s">
        <v>452</v>
      </c>
      <c r="C9" s="585"/>
      <c r="D9" s="63">
        <v>47.121860220000002</v>
      </c>
    </row>
    <row r="10" spans="1:4" ht="19.95" customHeight="1">
      <c r="A10" s="214" t="s">
        <v>24</v>
      </c>
      <c r="B10" s="490" t="s">
        <v>453</v>
      </c>
      <c r="C10" s="63">
        <v>1662.6362751250001</v>
      </c>
      <c r="D10" s="63">
        <v>133.01090201</v>
      </c>
    </row>
    <row r="11" spans="1:4" ht="19.95" customHeight="1">
      <c r="A11" s="10" t="s">
        <v>179</v>
      </c>
      <c r="B11" s="493" t="s">
        <v>454</v>
      </c>
      <c r="C11" s="588"/>
      <c r="D11" s="63">
        <v>41.375841740000006</v>
      </c>
    </row>
    <row r="12" spans="1:4" ht="19.95" customHeight="1">
      <c r="A12" s="10" t="s">
        <v>180</v>
      </c>
      <c r="B12" s="493" t="s">
        <v>455</v>
      </c>
      <c r="C12" s="585"/>
      <c r="D12" s="63">
        <v>133.01090201</v>
      </c>
    </row>
    <row r="13" spans="1:4" ht="19.95" customHeight="1">
      <c r="A13" s="214" t="s">
        <v>32</v>
      </c>
      <c r="B13" s="490" t="s">
        <v>456</v>
      </c>
      <c r="C13" s="63" t="s">
        <v>1443</v>
      </c>
      <c r="D13" s="63" t="s">
        <v>1443</v>
      </c>
    </row>
    <row r="14" spans="1:4" ht="19.95" customHeight="1">
      <c r="A14" s="10" t="s">
        <v>179</v>
      </c>
      <c r="B14" s="493" t="s">
        <v>457</v>
      </c>
      <c r="C14" s="588"/>
      <c r="D14" s="63" t="s">
        <v>1443</v>
      </c>
    </row>
    <row r="15" spans="1:4" ht="19.95" customHeight="1">
      <c r="A15" s="10" t="s">
        <v>180</v>
      </c>
      <c r="B15" s="493" t="s">
        <v>458</v>
      </c>
      <c r="C15" s="585"/>
      <c r="D15" s="63" t="s">
        <v>1443</v>
      </c>
    </row>
    <row r="16" spans="1:4" ht="19.95" customHeight="1">
      <c r="A16" s="214" t="s">
        <v>34</v>
      </c>
      <c r="B16" s="490" t="s">
        <v>459</v>
      </c>
      <c r="C16" s="63" t="s">
        <v>1443</v>
      </c>
      <c r="D16" s="63" t="s">
        <v>1443</v>
      </c>
    </row>
    <row r="17" spans="1:4" ht="19.95" customHeight="1">
      <c r="A17" s="10" t="s">
        <v>179</v>
      </c>
      <c r="B17" s="493" t="s">
        <v>460</v>
      </c>
      <c r="C17" s="588"/>
      <c r="D17" s="63" t="s">
        <v>1443</v>
      </c>
    </row>
    <row r="18" spans="1:4" ht="19.95" customHeight="1">
      <c r="A18" s="10" t="s">
        <v>180</v>
      </c>
      <c r="B18" s="493" t="s">
        <v>461</v>
      </c>
      <c r="C18" s="578"/>
      <c r="D18" s="63" t="s">
        <v>1443</v>
      </c>
    </row>
    <row r="19" spans="1:4" ht="19.95" customHeight="1">
      <c r="A19" s="10" t="s">
        <v>462</v>
      </c>
      <c r="B19" s="493" t="s">
        <v>463</v>
      </c>
      <c r="C19" s="585"/>
      <c r="D19" s="63" t="s">
        <v>1443</v>
      </c>
    </row>
    <row r="20" spans="1:4" ht="19.95" customHeight="1">
      <c r="A20" s="214" t="s">
        <v>36</v>
      </c>
      <c r="B20" s="490" t="s">
        <v>464</v>
      </c>
      <c r="C20" s="63" t="s">
        <v>1443</v>
      </c>
      <c r="D20" s="63" t="s">
        <v>1443</v>
      </c>
    </row>
    <row r="21" spans="1:4" ht="19.95" customHeight="1">
      <c r="A21" s="214" t="s">
        <v>38</v>
      </c>
      <c r="B21" s="490" t="s">
        <v>39</v>
      </c>
      <c r="C21" s="63">
        <f>SUM(C7,C10,C13,C16,C20)</f>
        <v>2251.6595278750001</v>
      </c>
      <c r="D21" s="63">
        <f>SUM(D7,D10,D13,D16,D20)</f>
        <v>180.13276223</v>
      </c>
    </row>
  </sheetData>
  <mergeCells count="1">
    <mergeCell ref="A6:B6"/>
  </mergeCells>
  <hyperlinks>
    <hyperlink ref="A1" location="Index!B5" display="&lt;- back" xr:uid="{48182471-E475-4D2E-99AA-E229BE3ED695}"/>
  </hyperlinks>
  <pageMargins left="0.7" right="0.7" top="0.75" bottom="0.75" header="0.3" footer="0.3"/>
  <pageSetup paperSize="9" scale="7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pageSetUpPr fitToPage="1"/>
  </sheetPr>
  <dimension ref="A1:I18"/>
  <sheetViews>
    <sheetView showGridLines="0" zoomScale="80" zoomScaleNormal="80" workbookViewId="0">
      <selection activeCell="A3" sqref="A3"/>
    </sheetView>
  </sheetViews>
  <sheetFormatPr defaultRowHeight="13.2"/>
  <cols>
    <col min="1" max="1" width="10.88671875" style="257" customWidth="1"/>
    <col min="2" max="2" width="65.6640625" style="257" customWidth="1"/>
    <col min="3" max="9" width="21.88671875" style="257" customWidth="1"/>
    <col min="10" max="16384" width="8.88671875" style="257"/>
  </cols>
  <sheetData>
    <row r="1" spans="1:9">
      <c r="A1" s="713" t="s">
        <v>1485</v>
      </c>
    </row>
    <row r="3" spans="1:9" ht="24" customHeight="1">
      <c r="A3" s="482" t="s">
        <v>465</v>
      </c>
      <c r="B3" s="455"/>
      <c r="C3" s="210"/>
      <c r="D3" s="210"/>
      <c r="E3" s="210"/>
      <c r="F3" s="210"/>
    </row>
    <row r="4" spans="1:9" ht="16.2" customHeight="1">
      <c r="A4" s="113"/>
      <c r="B4" s="455"/>
      <c r="C4" s="210"/>
      <c r="D4" s="210"/>
      <c r="E4" s="210"/>
      <c r="F4" s="210"/>
    </row>
    <row r="5" spans="1:9" ht="19.95" customHeight="1">
      <c r="A5" s="210"/>
      <c r="B5" s="210"/>
      <c r="C5" s="210"/>
      <c r="D5" s="210"/>
      <c r="E5" s="210"/>
      <c r="F5" s="210"/>
      <c r="I5" s="109" t="s">
        <v>959</v>
      </c>
    </row>
    <row r="6" spans="1:9" s="487" customFormat="1" ht="40.049999999999997" customHeight="1">
      <c r="A6" s="854"/>
      <c r="B6" s="867"/>
      <c r="C6" s="214" t="s">
        <v>466</v>
      </c>
      <c r="D6" s="214" t="s">
        <v>467</v>
      </c>
      <c r="E6" s="214" t="s">
        <v>468</v>
      </c>
      <c r="F6" s="214" t="s">
        <v>469</v>
      </c>
      <c r="G6" s="214" t="s">
        <v>132</v>
      </c>
      <c r="H6" s="214" t="s">
        <v>470</v>
      </c>
      <c r="I6" s="214" t="s">
        <v>471</v>
      </c>
    </row>
    <row r="7" spans="1:9" s="487" customFormat="1" ht="20.399999999999999" customHeight="1">
      <c r="A7" s="214" t="s">
        <v>22</v>
      </c>
      <c r="B7" s="490" t="s">
        <v>1486</v>
      </c>
      <c r="C7" s="63">
        <v>592.84160199999997</v>
      </c>
      <c r="D7" s="63">
        <v>1821.3762340000001</v>
      </c>
      <c r="E7" s="63" t="s">
        <v>1443</v>
      </c>
      <c r="F7" s="63" t="s">
        <v>1443</v>
      </c>
      <c r="G7" s="63" t="s">
        <v>1443</v>
      </c>
      <c r="H7" s="63">
        <v>2414.2178359999998</v>
      </c>
      <c r="I7" s="63">
        <v>193.13742687999999</v>
      </c>
    </row>
    <row r="8" spans="1:9" ht="20.399999999999999" customHeight="1">
      <c r="A8" s="16" t="s">
        <v>472</v>
      </c>
      <c r="B8" s="491" t="s">
        <v>473</v>
      </c>
      <c r="C8" s="62">
        <v>-401.49318899999997</v>
      </c>
      <c r="D8" s="62">
        <v>-1331.6492740000001</v>
      </c>
      <c r="E8" s="62" t="s">
        <v>1443</v>
      </c>
      <c r="F8" s="62" t="s">
        <v>1443</v>
      </c>
      <c r="G8" s="62" t="s">
        <v>1443</v>
      </c>
      <c r="H8" s="62">
        <v>-1733.1424629999999</v>
      </c>
      <c r="I8" s="62">
        <v>-138.65139703999998</v>
      </c>
    </row>
    <row r="9" spans="1:9" ht="20.399999999999999" customHeight="1">
      <c r="A9" s="16" t="s">
        <v>474</v>
      </c>
      <c r="B9" s="491" t="s">
        <v>475</v>
      </c>
      <c r="C9" s="62">
        <v>191.34841299999999</v>
      </c>
      <c r="D9" s="62">
        <v>489.72696000000002</v>
      </c>
      <c r="E9" s="62" t="s">
        <v>1443</v>
      </c>
      <c r="F9" s="62" t="s">
        <v>1443</v>
      </c>
      <c r="G9" s="62" t="s">
        <v>1443</v>
      </c>
      <c r="H9" s="62">
        <v>681.07537300000001</v>
      </c>
      <c r="I9" s="62">
        <v>54.48602984</v>
      </c>
    </row>
    <row r="10" spans="1:9" ht="20.399999999999999" customHeight="1">
      <c r="A10" s="10" t="s">
        <v>24</v>
      </c>
      <c r="B10" s="489" t="s">
        <v>476</v>
      </c>
      <c r="C10" s="62">
        <v>3.3472116105821135</v>
      </c>
      <c r="D10" s="62">
        <v>27.471061790119528</v>
      </c>
      <c r="E10" s="62" t="s">
        <v>1443</v>
      </c>
      <c r="F10" s="62" t="s">
        <v>1443</v>
      </c>
      <c r="G10" s="62" t="s">
        <v>1443</v>
      </c>
      <c r="H10" s="62">
        <v>30.818273400701642</v>
      </c>
      <c r="I10" s="62">
        <v>2.4654618720561312</v>
      </c>
    </row>
    <row r="11" spans="1:9" ht="20.399999999999999" customHeight="1">
      <c r="A11" s="10" t="s">
        <v>32</v>
      </c>
      <c r="B11" s="489" t="s">
        <v>477</v>
      </c>
      <c r="C11" s="62" t="s">
        <v>1443</v>
      </c>
      <c r="D11" s="62" t="s">
        <v>1443</v>
      </c>
      <c r="E11" s="62" t="s">
        <v>1443</v>
      </c>
      <c r="F11" s="62" t="s">
        <v>1443</v>
      </c>
      <c r="G11" s="62" t="s">
        <v>1443</v>
      </c>
      <c r="H11" s="62" t="s">
        <v>1443</v>
      </c>
      <c r="I11" s="62" t="s">
        <v>1443</v>
      </c>
    </row>
    <row r="12" spans="1:9" ht="20.399999999999999" customHeight="1">
      <c r="A12" s="10" t="s">
        <v>34</v>
      </c>
      <c r="B12" s="489" t="s">
        <v>478</v>
      </c>
      <c r="C12" s="62" t="s">
        <v>1443</v>
      </c>
      <c r="D12" s="62" t="s">
        <v>1443</v>
      </c>
      <c r="E12" s="62" t="s">
        <v>1443</v>
      </c>
      <c r="F12" s="62" t="s">
        <v>1443</v>
      </c>
      <c r="G12" s="62" t="s">
        <v>1443</v>
      </c>
      <c r="H12" s="62" t="s">
        <v>1443</v>
      </c>
      <c r="I12" s="62" t="s">
        <v>1443</v>
      </c>
    </row>
    <row r="13" spans="1:9" ht="20.399999999999999" customHeight="1">
      <c r="A13" s="10" t="s">
        <v>36</v>
      </c>
      <c r="B13" s="489" t="s">
        <v>479</v>
      </c>
      <c r="C13" s="62" t="s">
        <v>1443</v>
      </c>
      <c r="D13" s="62" t="s">
        <v>1443</v>
      </c>
      <c r="E13" s="62" t="s">
        <v>1443</v>
      </c>
      <c r="F13" s="62" t="s">
        <v>1443</v>
      </c>
      <c r="G13" s="62" t="s">
        <v>1443</v>
      </c>
      <c r="H13" s="62" t="s">
        <v>1443</v>
      </c>
      <c r="I13" s="62" t="s">
        <v>1443</v>
      </c>
    </row>
    <row r="14" spans="1:9" ht="20.399999999999999" customHeight="1">
      <c r="A14" s="10" t="s">
        <v>38</v>
      </c>
      <c r="B14" s="489" t="s">
        <v>480</v>
      </c>
      <c r="C14" s="62" t="s">
        <v>1443</v>
      </c>
      <c r="D14" s="62" t="s">
        <v>1443</v>
      </c>
      <c r="E14" s="62" t="s">
        <v>1443</v>
      </c>
      <c r="F14" s="62" t="s">
        <v>1443</v>
      </c>
      <c r="G14" s="62" t="s">
        <v>1443</v>
      </c>
      <c r="H14" s="62" t="s">
        <v>1443</v>
      </c>
      <c r="I14" s="62" t="s">
        <v>1443</v>
      </c>
    </row>
    <row r="15" spans="1:9" ht="20.399999999999999" customHeight="1">
      <c r="A15" s="10" t="s">
        <v>72</v>
      </c>
      <c r="B15" s="489" t="s">
        <v>464</v>
      </c>
      <c r="C15" s="62" t="s">
        <v>1443</v>
      </c>
      <c r="D15" s="62" t="s">
        <v>1443</v>
      </c>
      <c r="E15" s="62" t="s">
        <v>1443</v>
      </c>
      <c r="F15" s="62" t="s">
        <v>1443</v>
      </c>
      <c r="G15" s="62" t="s">
        <v>1443</v>
      </c>
      <c r="H15" s="62" t="s">
        <v>1443</v>
      </c>
      <c r="I15" s="62" t="s">
        <v>1443</v>
      </c>
    </row>
    <row r="16" spans="1:9" ht="20.399999999999999" customHeight="1">
      <c r="A16" s="16" t="s">
        <v>481</v>
      </c>
      <c r="B16" s="491" t="s">
        <v>482</v>
      </c>
      <c r="C16" s="62">
        <v>194.69562487499999</v>
      </c>
      <c r="D16" s="62">
        <v>517.19802174999995</v>
      </c>
      <c r="E16" s="62" t="s">
        <v>1443</v>
      </c>
      <c r="F16" s="81" t="s">
        <v>1443</v>
      </c>
      <c r="G16" s="62" t="s">
        <v>1443</v>
      </c>
      <c r="H16" s="62">
        <v>711.89364662499997</v>
      </c>
      <c r="I16" s="62">
        <v>56.951491729999994</v>
      </c>
    </row>
    <row r="17" spans="1:9" ht="20.399999999999999" customHeight="1">
      <c r="A17" s="16" t="s">
        <v>483</v>
      </c>
      <c r="B17" s="491" t="s">
        <v>473</v>
      </c>
      <c r="C17" s="62">
        <v>394.32762787500002</v>
      </c>
      <c r="D17" s="62">
        <v>1145.4382533749999</v>
      </c>
      <c r="E17" s="62" t="s">
        <v>1443</v>
      </c>
      <c r="F17" s="62" t="s">
        <v>1443</v>
      </c>
      <c r="G17" s="62" t="s">
        <v>1443</v>
      </c>
      <c r="H17" s="62">
        <v>1539.7658812499999</v>
      </c>
      <c r="I17" s="62">
        <v>123.1812705</v>
      </c>
    </row>
    <row r="18" spans="1:9" ht="20.399999999999999" customHeight="1">
      <c r="A18" s="214" t="s">
        <v>74</v>
      </c>
      <c r="B18" s="490" t="s">
        <v>1487</v>
      </c>
      <c r="C18" s="63">
        <v>589.02325274999998</v>
      </c>
      <c r="D18" s="63">
        <v>1662.6362751250001</v>
      </c>
      <c r="E18" s="63" t="s">
        <v>1443</v>
      </c>
      <c r="F18" s="63" t="s">
        <v>1443</v>
      </c>
      <c r="G18" s="63" t="s">
        <v>1443</v>
      </c>
      <c r="H18" s="63">
        <v>2251.6595278750001</v>
      </c>
      <c r="I18" s="63">
        <v>180.13276223</v>
      </c>
    </row>
  </sheetData>
  <mergeCells count="1">
    <mergeCell ref="A6:B6"/>
  </mergeCells>
  <hyperlinks>
    <hyperlink ref="A1" location="Index!B5" display="&lt;- back" xr:uid="{70E81224-3819-4685-A4FD-66725909B8C6}"/>
  </hyperlinks>
  <pageMargins left="0.7" right="0.7" top="0.75" bottom="0.75" header="0.3" footer="0.3"/>
  <pageSetup paperSize="9" scale="37"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pageSetUpPr fitToPage="1"/>
  </sheetPr>
  <dimension ref="A1:C26"/>
  <sheetViews>
    <sheetView showGridLines="0" zoomScale="80" zoomScaleNormal="80" workbookViewId="0">
      <selection activeCell="A3" sqref="A3"/>
    </sheetView>
  </sheetViews>
  <sheetFormatPr defaultRowHeight="13.2"/>
  <cols>
    <col min="1" max="1" width="10.88671875" style="257" customWidth="1"/>
    <col min="2" max="2" width="43.77734375" style="257" customWidth="1"/>
    <col min="3" max="3" width="21.88671875" style="257" customWidth="1"/>
    <col min="4" max="16384" width="8.88671875" style="257"/>
  </cols>
  <sheetData>
    <row r="1" spans="1:3">
      <c r="A1" s="713" t="s">
        <v>1485</v>
      </c>
    </row>
    <row r="3" spans="1:3" ht="24" customHeight="1">
      <c r="A3" s="482" t="s">
        <v>484</v>
      </c>
      <c r="B3" s="455"/>
    </row>
    <row r="4" spans="1:3" ht="17.399999999999999" customHeight="1">
      <c r="A4" s="210"/>
      <c r="B4" s="210"/>
    </row>
    <row r="5" spans="1:3" ht="19.05" customHeight="1">
      <c r="A5" s="9"/>
      <c r="C5" s="109" t="s">
        <v>959</v>
      </c>
    </row>
    <row r="6" spans="1:3" s="487" customFormat="1" ht="19.05" customHeight="1">
      <c r="A6" s="851"/>
      <c r="B6" s="854"/>
      <c r="C6" s="214" t="s">
        <v>2</v>
      </c>
    </row>
    <row r="7" spans="1:3" ht="19.05" customHeight="1">
      <c r="A7" s="709" t="s">
        <v>485</v>
      </c>
      <c r="B7" s="710"/>
      <c r="C7" s="711"/>
    </row>
    <row r="8" spans="1:3" ht="19.05" customHeight="1">
      <c r="A8" s="10" t="s">
        <v>22</v>
      </c>
      <c r="B8" s="15" t="s">
        <v>486</v>
      </c>
      <c r="C8" s="23">
        <v>22.055579077861967</v>
      </c>
    </row>
    <row r="9" spans="1:3" ht="19.05" customHeight="1">
      <c r="A9" s="10" t="s">
        <v>24</v>
      </c>
      <c r="B9" s="15" t="s">
        <v>487</v>
      </c>
      <c r="C9" s="23">
        <v>15.691299438886427</v>
      </c>
    </row>
    <row r="10" spans="1:3" ht="19.05" customHeight="1">
      <c r="A10" s="10" t="s">
        <v>32</v>
      </c>
      <c r="B10" s="15" t="s">
        <v>488</v>
      </c>
      <c r="C10" s="23">
        <v>11.920521077201309</v>
      </c>
    </row>
    <row r="11" spans="1:3" ht="19.05" customHeight="1">
      <c r="A11" s="10" t="s">
        <v>34</v>
      </c>
      <c r="B11" s="15" t="s">
        <v>489</v>
      </c>
      <c r="C11" s="23">
        <v>15.57564999</v>
      </c>
    </row>
    <row r="12" spans="1:3" ht="19.05" customHeight="1">
      <c r="A12" s="709" t="s">
        <v>490</v>
      </c>
      <c r="B12" s="710"/>
      <c r="C12" s="711"/>
    </row>
    <row r="13" spans="1:3" ht="19.05" customHeight="1">
      <c r="A13" s="10" t="s">
        <v>36</v>
      </c>
      <c r="B13" s="15" t="s">
        <v>486</v>
      </c>
      <c r="C13" s="23">
        <v>51.005233358101698</v>
      </c>
    </row>
    <row r="14" spans="1:3" ht="19.05" customHeight="1">
      <c r="A14" s="10" t="s">
        <v>38</v>
      </c>
      <c r="B14" s="15" t="s">
        <v>487</v>
      </c>
      <c r="C14" s="23">
        <v>44.335800889459996</v>
      </c>
    </row>
    <row r="15" spans="1:3" ht="19.05" customHeight="1">
      <c r="A15" s="10" t="s">
        <v>72</v>
      </c>
      <c r="B15" s="15" t="s">
        <v>488</v>
      </c>
      <c r="C15" s="23">
        <v>35.55507835893615</v>
      </c>
    </row>
    <row r="16" spans="1:3" ht="19.05" customHeight="1">
      <c r="A16" s="10" t="s">
        <v>74</v>
      </c>
      <c r="B16" s="15" t="s">
        <v>489</v>
      </c>
      <c r="C16" s="23">
        <v>41.375841740000006</v>
      </c>
    </row>
    <row r="17" spans="1:3" ht="19.05" customHeight="1">
      <c r="A17" s="709" t="s">
        <v>491</v>
      </c>
      <c r="B17" s="710"/>
      <c r="C17" s="711"/>
    </row>
    <row r="18" spans="1:3" ht="19.05" customHeight="1">
      <c r="A18" s="10" t="s">
        <v>76</v>
      </c>
      <c r="B18" s="15" t="s">
        <v>486</v>
      </c>
      <c r="C18" s="23" t="s">
        <v>1443</v>
      </c>
    </row>
    <row r="19" spans="1:3" ht="19.05" customHeight="1">
      <c r="A19" s="10" t="s">
        <v>78</v>
      </c>
      <c r="B19" s="15" t="s">
        <v>487</v>
      </c>
      <c r="C19" s="23" t="s">
        <v>1443</v>
      </c>
    </row>
    <row r="20" spans="1:3" ht="19.05" customHeight="1">
      <c r="A20" s="10" t="s">
        <v>80</v>
      </c>
      <c r="B20" s="15" t="s">
        <v>488</v>
      </c>
      <c r="C20" s="23" t="s">
        <v>1443</v>
      </c>
    </row>
    <row r="21" spans="1:3" ht="19.05" customHeight="1">
      <c r="A21" s="10" t="s">
        <v>146</v>
      </c>
      <c r="B21" s="15" t="s">
        <v>489</v>
      </c>
      <c r="C21" s="23" t="s">
        <v>1443</v>
      </c>
    </row>
    <row r="22" spans="1:3" ht="19.05" customHeight="1">
      <c r="A22" s="709" t="s">
        <v>492</v>
      </c>
      <c r="B22" s="710"/>
      <c r="C22" s="711"/>
    </row>
    <row r="23" spans="1:3" ht="19.05" customHeight="1">
      <c r="A23" s="10" t="s">
        <v>148</v>
      </c>
      <c r="B23" s="15" t="s">
        <v>486</v>
      </c>
      <c r="C23" s="23" t="s">
        <v>1443</v>
      </c>
    </row>
    <row r="24" spans="1:3" ht="19.05" customHeight="1">
      <c r="A24" s="10" t="s">
        <v>149</v>
      </c>
      <c r="B24" s="15" t="s">
        <v>487</v>
      </c>
      <c r="C24" s="23" t="s">
        <v>1443</v>
      </c>
    </row>
    <row r="25" spans="1:3" ht="19.05" customHeight="1">
      <c r="A25" s="10" t="s">
        <v>150</v>
      </c>
      <c r="B25" s="15" t="s">
        <v>488</v>
      </c>
      <c r="C25" s="23" t="s">
        <v>1443</v>
      </c>
    </row>
    <row r="26" spans="1:3" ht="19.05" customHeight="1">
      <c r="A26" s="10" t="s">
        <v>151</v>
      </c>
      <c r="B26" s="15" t="s">
        <v>489</v>
      </c>
      <c r="C26" s="23" t="s">
        <v>1443</v>
      </c>
    </row>
  </sheetData>
  <mergeCells count="1">
    <mergeCell ref="A6:B6"/>
  </mergeCells>
  <hyperlinks>
    <hyperlink ref="A1" location="Index!B5" display="&lt;- back" xr:uid="{6584677E-75A7-482B-B103-309FCB26244D}"/>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CB26-21FF-4028-A421-EA660BF530D9}">
  <sheetPr codeName="Sheet12">
    <pageSetUpPr fitToPage="1"/>
  </sheetPr>
  <dimension ref="A1:H32"/>
  <sheetViews>
    <sheetView showGridLines="0" zoomScale="80" zoomScaleNormal="80" zoomScaleSheetLayoutView="85" workbookViewId="0">
      <selection activeCell="A3" sqref="A3"/>
    </sheetView>
  </sheetViews>
  <sheetFormatPr defaultColWidth="11.44140625" defaultRowHeight="14.4"/>
  <cols>
    <col min="1" max="16384" width="11.44140625" style="13"/>
  </cols>
  <sheetData>
    <row r="1" spans="1:1">
      <c r="A1" s="713" t="s">
        <v>1485</v>
      </c>
    </row>
    <row r="3" spans="1:1" s="12" customFormat="1" ht="24" customHeight="1">
      <c r="A3" s="482" t="s">
        <v>1004</v>
      </c>
    </row>
    <row r="4" spans="1:1" ht="17.399999999999999">
      <c r="A4" s="14"/>
    </row>
    <row r="5" spans="1:1" ht="17.399999999999999">
      <c r="A5" s="14"/>
    </row>
    <row r="6" spans="1:1" ht="17.399999999999999">
      <c r="A6" s="14"/>
    </row>
    <row r="31" spans="1:8" ht="65.25" customHeight="1">
      <c r="A31" s="868"/>
      <c r="B31" s="868"/>
      <c r="C31" s="868"/>
      <c r="D31" s="868"/>
      <c r="E31" s="868"/>
      <c r="F31" s="868"/>
      <c r="G31" s="868"/>
      <c r="H31" s="868"/>
    </row>
    <row r="32" spans="1:8" ht="37.5" customHeight="1">
      <c r="A32" s="869"/>
      <c r="B32" s="869"/>
      <c r="C32" s="869"/>
      <c r="D32" s="869"/>
      <c r="E32" s="869"/>
      <c r="F32" s="869"/>
      <c r="G32" s="869"/>
      <c r="H32" s="869"/>
    </row>
  </sheetData>
  <mergeCells count="2">
    <mergeCell ref="A31:H31"/>
    <mergeCell ref="A32:H32"/>
  </mergeCells>
  <hyperlinks>
    <hyperlink ref="A1" location="Index!B5" display="&lt;- back" xr:uid="{743A7AC7-BE03-4DB0-943F-EBA270B7AD77}"/>
  </hyperlinks>
  <pageMargins left="0.7" right="0.7" top="0.75" bottom="0.75" header="0.3" footer="0.3"/>
  <pageSetup paperSize="9" scale="63"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K59"/>
  <sheetViews>
    <sheetView showGridLines="0" zoomScale="80" zoomScaleNormal="80" workbookViewId="0">
      <selection activeCell="A3" sqref="A3"/>
    </sheetView>
  </sheetViews>
  <sheetFormatPr defaultRowHeight="13.2"/>
  <cols>
    <col min="1" max="1" width="10.88671875" style="257" customWidth="1"/>
    <col min="2" max="2" width="43.77734375" style="257" customWidth="1"/>
    <col min="3" max="11" width="21.88671875" style="257" customWidth="1"/>
    <col min="12" max="16384" width="8.88671875" style="257"/>
  </cols>
  <sheetData>
    <row r="1" spans="1:11">
      <c r="A1" s="713" t="s">
        <v>1485</v>
      </c>
    </row>
    <row r="3" spans="1:11" ht="24" customHeight="1">
      <c r="A3" s="482" t="s">
        <v>357</v>
      </c>
      <c r="B3" s="113"/>
      <c r="C3" s="113"/>
      <c r="D3" s="30"/>
      <c r="E3" s="30"/>
      <c r="F3" s="30"/>
      <c r="G3" s="30"/>
      <c r="H3" s="30"/>
      <c r="I3" s="30"/>
      <c r="J3" s="30"/>
      <c r="K3" s="30"/>
    </row>
    <row r="4" spans="1:11" ht="19.2" customHeight="1">
      <c r="A4" s="495"/>
      <c r="B4" s="572"/>
      <c r="C4" s="572"/>
      <c r="D4" s="572"/>
      <c r="E4" s="30"/>
      <c r="F4" s="30"/>
      <c r="G4" s="30"/>
      <c r="H4" s="30"/>
      <c r="I4" s="30"/>
      <c r="J4" s="30"/>
      <c r="K4" s="30"/>
    </row>
    <row r="5" spans="1:11" ht="19.95" customHeight="1">
      <c r="A5" s="572"/>
      <c r="B5" s="573"/>
      <c r="C5" s="573"/>
      <c r="D5" s="224"/>
      <c r="K5" s="64" t="s">
        <v>959</v>
      </c>
    </row>
    <row r="6" spans="1:11" s="487" customFormat="1" ht="40.049999999999997" customHeight="1">
      <c r="D6" s="848" t="s">
        <v>358</v>
      </c>
      <c r="E6" s="848"/>
      <c r="F6" s="848"/>
      <c r="G6" s="848"/>
      <c r="H6" s="848" t="s">
        <v>359</v>
      </c>
      <c r="I6" s="848"/>
      <c r="J6" s="848"/>
      <c r="K6" s="848"/>
    </row>
    <row r="7" spans="1:11" ht="19.95" customHeight="1">
      <c r="A7" s="10" t="s">
        <v>360</v>
      </c>
      <c r="B7" s="838" t="s">
        <v>361</v>
      </c>
      <c r="C7" s="839"/>
      <c r="D7" s="627">
        <f>'Ref Date'!C2</f>
        <v>45107</v>
      </c>
      <c r="E7" s="627">
        <f>EOMONTH(D7,-3)</f>
        <v>45016</v>
      </c>
      <c r="F7" s="627">
        <f>EOMONTH(D7,-6)</f>
        <v>44926</v>
      </c>
      <c r="G7" s="627">
        <f>EOMONTH(D7,-9)</f>
        <v>44834</v>
      </c>
      <c r="H7" s="627">
        <f>D7</f>
        <v>45107</v>
      </c>
      <c r="I7" s="627">
        <f>E7</f>
        <v>45016</v>
      </c>
      <c r="J7" s="627">
        <f>F7</f>
        <v>44926</v>
      </c>
      <c r="K7" s="627">
        <f>G7</f>
        <v>44834</v>
      </c>
    </row>
    <row r="8" spans="1:11" ht="19.95" customHeight="1">
      <c r="A8" s="22" t="s">
        <v>362</v>
      </c>
      <c r="B8" s="838" t="s">
        <v>363</v>
      </c>
      <c r="C8" s="839"/>
      <c r="D8" s="34">
        <v>12</v>
      </c>
      <c r="E8" s="34">
        <v>12</v>
      </c>
      <c r="F8" s="34">
        <v>12</v>
      </c>
      <c r="G8" s="34">
        <v>12</v>
      </c>
      <c r="H8" s="34">
        <v>12</v>
      </c>
      <c r="I8" s="34">
        <v>12</v>
      </c>
      <c r="J8" s="34">
        <v>12</v>
      </c>
      <c r="K8" s="34">
        <v>12</v>
      </c>
    </row>
    <row r="9" spans="1:11" ht="19.95" customHeight="1">
      <c r="A9" s="870" t="s">
        <v>364</v>
      </c>
      <c r="B9" s="871"/>
      <c r="C9" s="872"/>
      <c r="D9" s="570"/>
      <c r="E9" s="571"/>
      <c r="F9" s="571"/>
      <c r="G9" s="571"/>
      <c r="H9" s="568"/>
      <c r="I9" s="568"/>
      <c r="J9" s="568"/>
      <c r="K9" s="569"/>
    </row>
    <row r="10" spans="1:11" ht="40.049999999999997" customHeight="1">
      <c r="A10" s="10" t="s">
        <v>22</v>
      </c>
      <c r="B10" s="838" t="s">
        <v>365</v>
      </c>
      <c r="C10" s="839"/>
      <c r="D10" s="560"/>
      <c r="E10" s="561"/>
      <c r="F10" s="561"/>
      <c r="G10" s="562"/>
      <c r="H10" s="23">
        <v>103833.69304286809</v>
      </c>
      <c r="I10" s="23">
        <v>99785.204932321489</v>
      </c>
      <c r="J10" s="23">
        <v>96494.129718408323</v>
      </c>
      <c r="K10" s="23">
        <v>92624.613081638847</v>
      </c>
    </row>
    <row r="11" spans="1:11" ht="19.95" customHeight="1">
      <c r="A11" s="840" t="s">
        <v>366</v>
      </c>
      <c r="B11" s="841"/>
      <c r="C11" s="852"/>
      <c r="D11" s="566"/>
      <c r="E11" s="567"/>
      <c r="F11" s="567"/>
      <c r="G11" s="567"/>
      <c r="H11" s="568"/>
      <c r="I11" s="568"/>
      <c r="J11" s="568"/>
      <c r="K11" s="569"/>
    </row>
    <row r="12" spans="1:11" ht="19.95" customHeight="1">
      <c r="A12" s="10" t="s">
        <v>24</v>
      </c>
      <c r="B12" s="838" t="s">
        <v>367</v>
      </c>
      <c r="C12" s="839"/>
      <c r="D12" s="23">
        <v>156851.97693162327</v>
      </c>
      <c r="E12" s="23">
        <v>156142.70324102158</v>
      </c>
      <c r="F12" s="23">
        <v>155432.00136932894</v>
      </c>
      <c r="G12" s="23">
        <v>153984.0917441627</v>
      </c>
      <c r="H12" s="23">
        <v>10780.104607450225</v>
      </c>
      <c r="I12" s="23">
        <v>10779.950348257442</v>
      </c>
      <c r="J12" s="23">
        <v>10785.473491427192</v>
      </c>
      <c r="K12" s="23">
        <v>10701.365334630851</v>
      </c>
    </row>
    <row r="13" spans="1:11" ht="19.95" customHeight="1">
      <c r="A13" s="10" t="s">
        <v>32</v>
      </c>
      <c r="B13" s="873" t="s">
        <v>368</v>
      </c>
      <c r="C13" s="874"/>
      <c r="D13" s="23">
        <v>94682.215679290632</v>
      </c>
      <c r="E13" s="23">
        <v>94282.423544555975</v>
      </c>
      <c r="F13" s="23">
        <v>94512.518869984604</v>
      </c>
      <c r="G13" s="23">
        <v>94529.099480284873</v>
      </c>
      <c r="H13" s="23">
        <v>4734.1107839645319</v>
      </c>
      <c r="I13" s="23">
        <v>4714.1211772277975</v>
      </c>
      <c r="J13" s="23">
        <v>4725.6259434992307</v>
      </c>
      <c r="K13" s="23">
        <v>4726.4549740142438</v>
      </c>
    </row>
    <row r="14" spans="1:11" ht="19.95" customHeight="1">
      <c r="A14" s="10" t="s">
        <v>34</v>
      </c>
      <c r="B14" s="873" t="s">
        <v>369</v>
      </c>
      <c r="C14" s="874"/>
      <c r="D14" s="23">
        <v>53307.559592406287</v>
      </c>
      <c r="E14" s="23">
        <v>53611.177951833139</v>
      </c>
      <c r="F14" s="23">
        <v>53583.137386340692</v>
      </c>
      <c r="G14" s="23">
        <v>52889.266455398094</v>
      </c>
      <c r="H14" s="23">
        <v>5991.1458600069691</v>
      </c>
      <c r="I14" s="23">
        <v>6014.5484813843359</v>
      </c>
      <c r="J14" s="23">
        <v>5999.4852272620547</v>
      </c>
      <c r="K14" s="23">
        <v>5910.9015548845964</v>
      </c>
    </row>
    <row r="15" spans="1:11" ht="19.95" customHeight="1">
      <c r="A15" s="10" t="s">
        <v>36</v>
      </c>
      <c r="B15" s="838" t="s">
        <v>370</v>
      </c>
      <c r="C15" s="839"/>
      <c r="D15" s="23">
        <v>100151.34422771136</v>
      </c>
      <c r="E15" s="23">
        <v>97612.51289381097</v>
      </c>
      <c r="F15" s="23">
        <v>93681.591906160291</v>
      </c>
      <c r="G15" s="23">
        <v>87239.900139777819</v>
      </c>
      <c r="H15" s="23">
        <v>64634.880562661478</v>
      </c>
      <c r="I15" s="23">
        <v>62206.769608828319</v>
      </c>
      <c r="J15" s="23">
        <v>58816.333307590598</v>
      </c>
      <c r="K15" s="23">
        <v>53305.312053296417</v>
      </c>
    </row>
    <row r="16" spans="1:11" ht="40.049999999999997" customHeight="1">
      <c r="A16" s="10" t="s">
        <v>38</v>
      </c>
      <c r="B16" s="873" t="s">
        <v>371</v>
      </c>
      <c r="C16" s="874"/>
      <c r="D16" s="23">
        <v>7990.3894731434857</v>
      </c>
      <c r="E16" s="23">
        <v>8115.3198276325875</v>
      </c>
      <c r="F16" s="23">
        <v>8083.5239452927945</v>
      </c>
      <c r="G16" s="23">
        <v>7950.172558148166</v>
      </c>
      <c r="H16" s="23">
        <v>1902.7129891960392</v>
      </c>
      <c r="I16" s="23">
        <v>1935.0301998540951</v>
      </c>
      <c r="J16" s="23">
        <v>1929.2229896589363</v>
      </c>
      <c r="K16" s="23">
        <v>1898.5178685530464</v>
      </c>
    </row>
    <row r="17" spans="1:11" ht="19.95" customHeight="1">
      <c r="A17" s="10" t="s">
        <v>72</v>
      </c>
      <c r="B17" s="873" t="s">
        <v>372</v>
      </c>
      <c r="C17" s="874"/>
      <c r="D17" s="23">
        <v>87810.899719253575</v>
      </c>
      <c r="E17" s="23">
        <v>85162.608941161729</v>
      </c>
      <c r="F17" s="23">
        <v>81303.093738270152</v>
      </c>
      <c r="G17" s="23">
        <v>75712.953932811724</v>
      </c>
      <c r="H17" s="23">
        <v>58382.112538151145</v>
      </c>
      <c r="I17" s="23">
        <v>55937.155283957552</v>
      </c>
      <c r="J17" s="23">
        <v>52592.13609533431</v>
      </c>
      <c r="K17" s="23">
        <v>47830.020535925454</v>
      </c>
    </row>
    <row r="18" spans="1:11" ht="19.95" customHeight="1">
      <c r="A18" s="10" t="s">
        <v>74</v>
      </c>
      <c r="B18" s="873" t="s">
        <v>373</v>
      </c>
      <c r="C18" s="874"/>
      <c r="D18" s="23">
        <v>4350.0550353142962</v>
      </c>
      <c r="E18" s="23">
        <v>4334.5841250166613</v>
      </c>
      <c r="F18" s="23">
        <v>4294.9742225973523</v>
      </c>
      <c r="G18" s="23">
        <v>3576.7736488179262</v>
      </c>
      <c r="H18" s="23">
        <v>4350.0550353142962</v>
      </c>
      <c r="I18" s="23">
        <v>4334.5841250166613</v>
      </c>
      <c r="J18" s="23">
        <v>4294.9742225973523</v>
      </c>
      <c r="K18" s="23">
        <v>3576.7736488179262</v>
      </c>
    </row>
    <row r="19" spans="1:11" ht="19.95" customHeight="1">
      <c r="A19" s="10" t="s">
        <v>76</v>
      </c>
      <c r="B19" s="873" t="s">
        <v>374</v>
      </c>
      <c r="C19" s="874"/>
      <c r="D19" s="563"/>
      <c r="E19" s="564"/>
      <c r="F19" s="564"/>
      <c r="G19" s="564"/>
      <c r="H19" s="23">
        <v>345.66648564985297</v>
      </c>
      <c r="I19" s="23">
        <v>481.15994296266729</v>
      </c>
      <c r="J19" s="23">
        <v>463.48384709864592</v>
      </c>
      <c r="K19" s="23">
        <v>484.12994338921447</v>
      </c>
    </row>
    <row r="20" spans="1:11" ht="19.95" customHeight="1">
      <c r="A20" s="10" t="s">
        <v>78</v>
      </c>
      <c r="B20" s="838" t="s">
        <v>375</v>
      </c>
      <c r="C20" s="839"/>
      <c r="D20" s="23">
        <v>58645.672201751157</v>
      </c>
      <c r="E20" s="23">
        <v>55847.811082201348</v>
      </c>
      <c r="F20" s="23">
        <v>53939.810667223326</v>
      </c>
      <c r="G20" s="23">
        <v>50305.705425563239</v>
      </c>
      <c r="H20" s="23">
        <v>29387.858200947052</v>
      </c>
      <c r="I20" s="23">
        <v>26691.920098506092</v>
      </c>
      <c r="J20" s="23">
        <v>25108.627972170121</v>
      </c>
      <c r="K20" s="23">
        <v>22006.709814159563</v>
      </c>
    </row>
    <row r="21" spans="1:11" ht="19.95" customHeight="1">
      <c r="A21" s="10" t="s">
        <v>80</v>
      </c>
      <c r="B21" s="873" t="s">
        <v>376</v>
      </c>
      <c r="C21" s="874"/>
      <c r="D21" s="23">
        <v>25932.619023324849</v>
      </c>
      <c r="E21" s="23">
        <v>23326.152243627981</v>
      </c>
      <c r="F21" s="23">
        <v>21756.873549713568</v>
      </c>
      <c r="G21" s="23">
        <v>18805.824626046258</v>
      </c>
      <c r="H21" s="23">
        <v>25932.619023324849</v>
      </c>
      <c r="I21" s="23">
        <v>23326.152243627981</v>
      </c>
      <c r="J21" s="23">
        <v>21756.873549713568</v>
      </c>
      <c r="K21" s="23">
        <v>18805.824626046258</v>
      </c>
    </row>
    <row r="22" spans="1:11" ht="19.95" customHeight="1">
      <c r="A22" s="10" t="s">
        <v>146</v>
      </c>
      <c r="B22" s="873" t="s">
        <v>377</v>
      </c>
      <c r="C22" s="874"/>
      <c r="D22" s="23">
        <v>103.76897754166667</v>
      </c>
      <c r="E22" s="23">
        <v>91.728455869668309</v>
      </c>
      <c r="F22" s="23">
        <v>179.20718794504782</v>
      </c>
      <c r="G22" s="23">
        <v>130.69074034573697</v>
      </c>
      <c r="H22" s="23">
        <v>103.76897754166667</v>
      </c>
      <c r="I22" s="23">
        <v>91.728455869668309</v>
      </c>
      <c r="J22" s="23">
        <v>179.20718794504782</v>
      </c>
      <c r="K22" s="23">
        <v>130.69074034573697</v>
      </c>
    </row>
    <row r="23" spans="1:11" ht="19.95" customHeight="1">
      <c r="A23" s="10" t="s">
        <v>148</v>
      </c>
      <c r="B23" s="873" t="s">
        <v>378</v>
      </c>
      <c r="C23" s="874"/>
      <c r="D23" s="23">
        <v>32609.284200884638</v>
      </c>
      <c r="E23" s="23">
        <v>32429.930382703689</v>
      </c>
      <c r="F23" s="23">
        <v>32003.72992956471</v>
      </c>
      <c r="G23" s="23">
        <v>31369.190059171236</v>
      </c>
      <c r="H23" s="23">
        <v>3351.4702000805305</v>
      </c>
      <c r="I23" s="23">
        <v>3274.0393990084417</v>
      </c>
      <c r="J23" s="23">
        <v>3172.5472345115077</v>
      </c>
      <c r="K23" s="23">
        <v>3070.1944477675679</v>
      </c>
    </row>
    <row r="24" spans="1:11" ht="19.95" customHeight="1">
      <c r="A24" s="10" t="s">
        <v>149</v>
      </c>
      <c r="B24" s="838" t="s">
        <v>379</v>
      </c>
      <c r="C24" s="839"/>
      <c r="D24" s="23">
        <v>3835.7778096622105</v>
      </c>
      <c r="E24" s="23">
        <v>3517.6903250223236</v>
      </c>
      <c r="F24" s="23">
        <v>3401.5005255737306</v>
      </c>
      <c r="G24" s="23">
        <v>3042.5226206446282</v>
      </c>
      <c r="H24" s="23">
        <v>3492.2901868932649</v>
      </c>
      <c r="I24" s="23">
        <v>3173.3459721954423</v>
      </c>
      <c r="J24" s="23">
        <v>3072.3799257634605</v>
      </c>
      <c r="K24" s="23">
        <v>2723.2471704917698</v>
      </c>
    </row>
    <row r="25" spans="1:11" ht="19.95" customHeight="1">
      <c r="A25" s="10" t="s">
        <v>150</v>
      </c>
      <c r="B25" s="838" t="s">
        <v>380</v>
      </c>
      <c r="C25" s="839"/>
      <c r="D25" s="23">
        <v>36127.536173497589</v>
      </c>
      <c r="E25" s="23">
        <v>34748.131268712088</v>
      </c>
      <c r="F25" s="23">
        <v>33162.097986071298</v>
      </c>
      <c r="G25" s="23">
        <v>31624.598034111201</v>
      </c>
      <c r="H25" s="23">
        <v>1001.034369091714</v>
      </c>
      <c r="I25" s="23">
        <v>966.23384450794777</v>
      </c>
      <c r="J25" s="23">
        <v>918.38893068147229</v>
      </c>
      <c r="K25" s="23">
        <v>876.04394370127022</v>
      </c>
    </row>
    <row r="26" spans="1:11" ht="19.95" customHeight="1">
      <c r="A26" s="10" t="s">
        <v>151</v>
      </c>
      <c r="B26" s="838" t="s">
        <v>381</v>
      </c>
      <c r="C26" s="839"/>
      <c r="D26" s="557"/>
      <c r="E26" s="558"/>
      <c r="F26" s="558"/>
      <c r="G26" s="558"/>
      <c r="H26" s="23">
        <v>109641.83441269356</v>
      </c>
      <c r="I26" s="23">
        <v>104299.37981525793</v>
      </c>
      <c r="J26" s="23">
        <v>99164.687474731487</v>
      </c>
      <c r="K26" s="23">
        <v>90096.80825966908</v>
      </c>
    </row>
    <row r="27" spans="1:11" ht="19.95" customHeight="1">
      <c r="A27" s="840" t="s">
        <v>382</v>
      </c>
      <c r="B27" s="841"/>
      <c r="C27" s="852"/>
      <c r="D27" s="566"/>
      <c r="E27" s="567"/>
      <c r="F27" s="567"/>
      <c r="G27" s="567"/>
      <c r="H27" s="568"/>
      <c r="I27" s="568"/>
      <c r="J27" s="568"/>
      <c r="K27" s="569"/>
    </row>
    <row r="28" spans="1:11" ht="19.95" customHeight="1">
      <c r="A28" s="10" t="s">
        <v>152</v>
      </c>
      <c r="B28" s="838" t="s">
        <v>383</v>
      </c>
      <c r="C28" s="839"/>
      <c r="D28" s="23">
        <v>24442.143384495059</v>
      </c>
      <c r="E28" s="23">
        <v>22391.063842157906</v>
      </c>
      <c r="F28" s="23">
        <v>21285.935700575876</v>
      </c>
      <c r="G28" s="23">
        <v>21208.580346989209</v>
      </c>
      <c r="H28" s="23">
        <v>93.138317503179351</v>
      </c>
      <c r="I28" s="23">
        <v>75.843423106840532</v>
      </c>
      <c r="J28" s="23">
        <v>17.871600932647436</v>
      </c>
      <c r="K28" s="23">
        <v>7.6853635705663255</v>
      </c>
    </row>
    <row r="29" spans="1:11" ht="19.95" customHeight="1">
      <c r="A29" s="10" t="s">
        <v>153</v>
      </c>
      <c r="B29" s="838" t="s">
        <v>384</v>
      </c>
      <c r="C29" s="839"/>
      <c r="D29" s="23">
        <v>7170.2089548277445</v>
      </c>
      <c r="E29" s="23">
        <v>7944.7498363932846</v>
      </c>
      <c r="F29" s="23">
        <v>8968.6216600907228</v>
      </c>
      <c r="G29" s="23">
        <v>9471.7772324408343</v>
      </c>
      <c r="H29" s="23">
        <v>5128.6205309333218</v>
      </c>
      <c r="I29" s="23">
        <v>5953.0097114097525</v>
      </c>
      <c r="J29" s="23">
        <v>7000.2548597882269</v>
      </c>
      <c r="K29" s="23">
        <v>7600.2869925072682</v>
      </c>
    </row>
    <row r="30" spans="1:11" ht="19.95" customHeight="1">
      <c r="A30" s="10" t="s">
        <v>154</v>
      </c>
      <c r="B30" s="838" t="s">
        <v>385</v>
      </c>
      <c r="C30" s="839"/>
      <c r="D30" s="23">
        <v>28710.364957717447</v>
      </c>
      <c r="E30" s="23">
        <v>26301.432767949689</v>
      </c>
      <c r="F30" s="23">
        <v>24868.581271651776</v>
      </c>
      <c r="G30" s="23">
        <v>21708.185320228451</v>
      </c>
      <c r="H30" s="23">
        <v>26820.002467283128</v>
      </c>
      <c r="I30" s="23">
        <v>24473.27505804889</v>
      </c>
      <c r="J30" s="23">
        <v>23137.673132681273</v>
      </c>
      <c r="K30" s="23">
        <v>20158.374252459849</v>
      </c>
    </row>
    <row r="31" spans="1:11" ht="60" customHeight="1">
      <c r="A31" s="10" t="s">
        <v>386</v>
      </c>
      <c r="B31" s="838" t="s">
        <v>387</v>
      </c>
      <c r="C31" s="839"/>
      <c r="D31" s="560"/>
      <c r="E31" s="561"/>
      <c r="F31" s="561"/>
      <c r="G31" s="562"/>
      <c r="H31" s="23" t="s">
        <v>1443</v>
      </c>
      <c r="I31" s="23" t="s">
        <v>1443</v>
      </c>
      <c r="J31" s="23" t="s">
        <v>1443</v>
      </c>
      <c r="K31" s="23" t="s">
        <v>1443</v>
      </c>
    </row>
    <row r="32" spans="1:11" ht="19.95" customHeight="1">
      <c r="A32" s="10" t="s">
        <v>388</v>
      </c>
      <c r="B32" s="838" t="s">
        <v>389</v>
      </c>
      <c r="C32" s="839"/>
      <c r="D32" s="563"/>
      <c r="E32" s="564"/>
      <c r="F32" s="564"/>
      <c r="G32" s="565"/>
      <c r="H32" s="23" t="s">
        <v>1443</v>
      </c>
      <c r="I32" s="23" t="s">
        <v>1443</v>
      </c>
      <c r="J32" s="23" t="s">
        <v>1443</v>
      </c>
      <c r="K32" s="23" t="s">
        <v>1443</v>
      </c>
    </row>
    <row r="33" spans="1:11" ht="19.95" customHeight="1">
      <c r="A33" s="10" t="s">
        <v>155</v>
      </c>
      <c r="B33" s="838" t="s">
        <v>390</v>
      </c>
      <c r="C33" s="839"/>
      <c r="D33" s="23">
        <v>60322.717297040253</v>
      </c>
      <c r="E33" s="23">
        <v>56637.246446500874</v>
      </c>
      <c r="F33" s="23">
        <v>55123.138632318369</v>
      </c>
      <c r="G33" s="23">
        <v>52388.542899658503</v>
      </c>
      <c r="H33" s="23">
        <v>32041.761315719632</v>
      </c>
      <c r="I33" s="23">
        <v>30502.12819256548</v>
      </c>
      <c r="J33" s="23">
        <v>30155.799593402146</v>
      </c>
      <c r="K33" s="23">
        <v>27766.346608537679</v>
      </c>
    </row>
    <row r="34" spans="1:11" ht="19.95" customHeight="1">
      <c r="A34" s="10" t="s">
        <v>207</v>
      </c>
      <c r="B34" s="873" t="s">
        <v>391</v>
      </c>
      <c r="C34" s="874"/>
      <c r="D34" s="23" t="s">
        <v>1443</v>
      </c>
      <c r="E34" s="23" t="s">
        <v>1443</v>
      </c>
      <c r="F34" s="23" t="s">
        <v>1443</v>
      </c>
      <c r="G34" s="23" t="s">
        <v>1443</v>
      </c>
      <c r="H34" s="23" t="s">
        <v>1443</v>
      </c>
      <c r="I34" s="23" t="s">
        <v>1443</v>
      </c>
      <c r="J34" s="23" t="s">
        <v>1443</v>
      </c>
      <c r="K34" s="23" t="s">
        <v>1443</v>
      </c>
    </row>
    <row r="35" spans="1:11" ht="19.95" customHeight="1">
      <c r="A35" s="10" t="s">
        <v>209</v>
      </c>
      <c r="B35" s="873" t="s">
        <v>392</v>
      </c>
      <c r="C35" s="874"/>
      <c r="D35" s="23" t="s">
        <v>1443</v>
      </c>
      <c r="E35" s="23" t="s">
        <v>1443</v>
      </c>
      <c r="F35" s="23" t="s">
        <v>1443</v>
      </c>
      <c r="G35" s="23" t="s">
        <v>1443</v>
      </c>
      <c r="H35" s="23" t="s">
        <v>1443</v>
      </c>
      <c r="I35" s="23" t="s">
        <v>1443</v>
      </c>
      <c r="J35" s="23" t="s">
        <v>1443</v>
      </c>
      <c r="K35" s="23" t="s">
        <v>1443</v>
      </c>
    </row>
    <row r="36" spans="1:11" ht="19.95" customHeight="1">
      <c r="A36" s="10" t="s">
        <v>211</v>
      </c>
      <c r="B36" s="873" t="s">
        <v>393</v>
      </c>
      <c r="C36" s="874"/>
      <c r="D36" s="23">
        <v>60082.549533601348</v>
      </c>
      <c r="E36" s="23">
        <v>56445.844690553626</v>
      </c>
      <c r="F36" s="23">
        <v>55006.34534721003</v>
      </c>
      <c r="G36" s="23">
        <v>52388.542899658489</v>
      </c>
      <c r="H36" s="23">
        <v>32041.761315719632</v>
      </c>
      <c r="I36" s="23">
        <v>30502.12819256548</v>
      </c>
      <c r="J36" s="23">
        <v>30155.799593402146</v>
      </c>
      <c r="K36" s="23">
        <v>27766.346608537679</v>
      </c>
    </row>
    <row r="37" spans="1:11" ht="19.95" customHeight="1">
      <c r="A37" s="20"/>
      <c r="B37" s="24"/>
      <c r="C37" s="24"/>
      <c r="D37" s="24"/>
      <c r="E37" s="24"/>
      <c r="F37" s="24"/>
      <c r="G37" s="31"/>
      <c r="H37" s="848" t="s">
        <v>394</v>
      </c>
      <c r="I37" s="848"/>
      <c r="J37" s="848"/>
      <c r="K37" s="848"/>
    </row>
    <row r="38" spans="1:11" ht="19.95" customHeight="1">
      <c r="A38" s="10" t="s">
        <v>215</v>
      </c>
      <c r="B38" s="838" t="s">
        <v>395</v>
      </c>
      <c r="C38" s="839"/>
      <c r="D38" s="557"/>
      <c r="E38" s="558"/>
      <c r="F38" s="558"/>
      <c r="G38" s="559"/>
      <c r="H38" s="23">
        <v>103833.69304286809</v>
      </c>
      <c r="I38" s="23">
        <v>99785.204932321489</v>
      </c>
      <c r="J38" s="23">
        <v>96494.129718408323</v>
      </c>
      <c r="K38" s="23">
        <v>92624.613081638847</v>
      </c>
    </row>
    <row r="39" spans="1:11" ht="19.95" customHeight="1">
      <c r="A39" s="10" t="s">
        <v>217</v>
      </c>
      <c r="B39" s="838" t="s">
        <v>396</v>
      </c>
      <c r="C39" s="839"/>
      <c r="D39" s="560"/>
      <c r="E39" s="561"/>
      <c r="F39" s="561"/>
      <c r="G39" s="562"/>
      <c r="H39" s="23">
        <v>77600.073096973952</v>
      </c>
      <c r="I39" s="23">
        <v>73797.251622692434</v>
      </c>
      <c r="J39" s="23">
        <v>69008.887881329327</v>
      </c>
      <c r="K39" s="23">
        <v>62330.461651131402</v>
      </c>
    </row>
    <row r="40" spans="1:11" ht="19.95" customHeight="1">
      <c r="A40" s="10" t="s">
        <v>219</v>
      </c>
      <c r="B40" s="838" t="s">
        <v>397</v>
      </c>
      <c r="C40" s="839"/>
      <c r="D40" s="563"/>
      <c r="E40" s="564"/>
      <c r="F40" s="564"/>
      <c r="G40" s="565"/>
      <c r="H40" s="35">
        <v>1.352670908083607</v>
      </c>
      <c r="I40" s="35">
        <v>1.3705076778723548</v>
      </c>
      <c r="J40" s="35">
        <v>1.4182008066089324</v>
      </c>
      <c r="K40" s="35">
        <v>1.507291490118033</v>
      </c>
    </row>
    <row r="43" spans="1:11" s="487" customFormat="1">
      <c r="A43" s="574" t="s">
        <v>1007</v>
      </c>
      <c r="B43" s="574"/>
      <c r="C43" s="574"/>
      <c r="D43" s="574"/>
      <c r="E43" s="574"/>
      <c r="F43" s="574"/>
      <c r="G43" s="574"/>
      <c r="H43" s="574"/>
      <c r="I43" s="574"/>
      <c r="J43" s="574"/>
      <c r="K43" s="574"/>
    </row>
    <row r="44" spans="1:11" ht="32.4" customHeight="1">
      <c r="A44" s="875" t="s">
        <v>1457</v>
      </c>
      <c r="B44" s="875"/>
      <c r="C44" s="875"/>
      <c r="D44" s="875"/>
      <c r="E44" s="875"/>
      <c r="F44" s="875"/>
      <c r="G44" s="875"/>
      <c r="H44" s="875"/>
      <c r="I44" s="875"/>
      <c r="J44" s="875"/>
      <c r="K44" s="875"/>
    </row>
    <row r="45" spans="1:11">
      <c r="A45" s="575"/>
      <c r="B45" s="575"/>
      <c r="C45" s="575"/>
      <c r="D45" s="575"/>
      <c r="E45" s="575"/>
      <c r="F45" s="575"/>
      <c r="G45" s="575"/>
      <c r="H45" s="575"/>
      <c r="I45" s="575"/>
      <c r="J45" s="575"/>
      <c r="K45" s="575"/>
    </row>
    <row r="46" spans="1:11">
      <c r="A46" s="574" t="s">
        <v>933</v>
      </c>
      <c r="B46" s="575"/>
      <c r="C46" s="575"/>
      <c r="D46" s="575"/>
      <c r="E46" s="575"/>
      <c r="F46" s="575"/>
      <c r="G46" s="575"/>
      <c r="H46" s="575"/>
      <c r="I46" s="575"/>
      <c r="J46" s="575"/>
      <c r="K46" s="575"/>
    </row>
    <row r="47" spans="1:11">
      <c r="A47" s="576" t="s">
        <v>1458</v>
      </c>
      <c r="B47" s="575"/>
      <c r="C47" s="575"/>
      <c r="D47" s="575"/>
      <c r="E47" s="575"/>
      <c r="F47" s="575"/>
      <c r="G47" s="575"/>
      <c r="H47" s="575"/>
      <c r="I47" s="575"/>
      <c r="J47" s="575"/>
      <c r="K47" s="575"/>
    </row>
    <row r="48" spans="1:11">
      <c r="A48" s="575"/>
      <c r="B48" s="575"/>
      <c r="C48" s="575"/>
      <c r="D48" s="575"/>
      <c r="E48" s="575"/>
      <c r="F48" s="575"/>
      <c r="G48" s="575"/>
      <c r="H48" s="575"/>
      <c r="I48" s="575"/>
      <c r="J48" s="575"/>
      <c r="K48" s="575"/>
    </row>
    <row r="49" spans="1:11">
      <c r="A49" s="574" t="s">
        <v>934</v>
      </c>
      <c r="B49" s="575"/>
      <c r="C49" s="575"/>
      <c r="D49" s="575"/>
      <c r="E49" s="575"/>
      <c r="F49" s="575"/>
      <c r="G49" s="575"/>
      <c r="H49" s="575"/>
      <c r="I49" s="575"/>
      <c r="J49" s="575"/>
      <c r="K49" s="575"/>
    </row>
    <row r="50" spans="1:11">
      <c r="A50" s="576" t="s">
        <v>1459</v>
      </c>
      <c r="B50" s="575"/>
      <c r="C50" s="575"/>
      <c r="D50" s="575"/>
      <c r="E50" s="575"/>
      <c r="F50" s="575"/>
      <c r="G50" s="575"/>
      <c r="H50" s="575"/>
      <c r="I50" s="575"/>
      <c r="J50" s="575"/>
      <c r="K50" s="575"/>
    </row>
    <row r="51" spans="1:11">
      <c r="A51" s="575"/>
      <c r="B51" s="575"/>
      <c r="C51" s="575"/>
      <c r="D51" s="575"/>
      <c r="E51" s="575"/>
      <c r="F51" s="575"/>
      <c r="G51" s="575"/>
      <c r="H51" s="575"/>
      <c r="I51" s="575"/>
      <c r="J51" s="575"/>
      <c r="K51" s="575"/>
    </row>
    <row r="52" spans="1:11">
      <c r="A52" s="574" t="s">
        <v>935</v>
      </c>
      <c r="B52" s="575"/>
      <c r="C52" s="575"/>
      <c r="D52" s="575"/>
      <c r="E52" s="575"/>
      <c r="F52" s="575"/>
      <c r="G52" s="575"/>
      <c r="H52" s="575"/>
      <c r="I52" s="575"/>
      <c r="J52" s="575"/>
      <c r="K52" s="575"/>
    </row>
    <row r="53" spans="1:11">
      <c r="A53" s="576" t="s">
        <v>1460</v>
      </c>
      <c r="B53" s="575"/>
      <c r="C53" s="575"/>
      <c r="D53" s="575"/>
      <c r="E53" s="575"/>
      <c r="F53" s="575"/>
      <c r="G53" s="575"/>
      <c r="H53" s="575"/>
      <c r="I53" s="575"/>
      <c r="J53" s="575"/>
      <c r="K53" s="575"/>
    </row>
    <row r="54" spans="1:11">
      <c r="A54" s="575"/>
      <c r="B54" s="575"/>
      <c r="C54" s="575"/>
      <c r="D54" s="575"/>
      <c r="E54" s="575"/>
      <c r="F54" s="575"/>
      <c r="G54" s="575"/>
      <c r="H54" s="575"/>
      <c r="I54" s="575"/>
      <c r="J54" s="575"/>
      <c r="K54" s="575"/>
    </row>
    <row r="55" spans="1:11">
      <c r="A55" s="574" t="s">
        <v>936</v>
      </c>
      <c r="B55" s="575"/>
      <c r="C55" s="575"/>
      <c r="D55" s="575"/>
      <c r="E55" s="575"/>
      <c r="F55" s="575"/>
      <c r="G55" s="575"/>
      <c r="H55" s="575"/>
      <c r="I55" s="575"/>
      <c r="J55" s="575"/>
      <c r="K55" s="575"/>
    </row>
    <row r="56" spans="1:11">
      <c r="A56" s="576" t="s">
        <v>1461</v>
      </c>
      <c r="B56" s="575"/>
      <c r="C56" s="575"/>
      <c r="D56" s="575"/>
      <c r="E56" s="575"/>
      <c r="F56" s="575"/>
      <c r="G56" s="575"/>
      <c r="H56" s="575"/>
      <c r="I56" s="575"/>
      <c r="J56" s="575"/>
      <c r="K56" s="575"/>
    </row>
    <row r="57" spans="1:11">
      <c r="A57" s="575"/>
      <c r="B57" s="575"/>
      <c r="C57" s="575"/>
      <c r="D57" s="575"/>
      <c r="E57" s="575"/>
      <c r="F57" s="575"/>
      <c r="G57" s="575"/>
      <c r="H57" s="575"/>
      <c r="I57" s="575"/>
      <c r="J57" s="575"/>
      <c r="K57" s="575"/>
    </row>
    <row r="58" spans="1:11">
      <c r="A58" s="574" t="s">
        <v>937</v>
      </c>
      <c r="B58" s="575"/>
      <c r="C58" s="575"/>
      <c r="D58" s="575"/>
      <c r="E58" s="575"/>
      <c r="F58" s="575"/>
      <c r="G58" s="575"/>
      <c r="H58" s="575"/>
      <c r="I58" s="575"/>
      <c r="J58" s="575"/>
      <c r="K58" s="575"/>
    </row>
    <row r="59" spans="1:11">
      <c r="A59" s="257" t="s">
        <v>1462</v>
      </c>
    </row>
  </sheetData>
  <mergeCells count="37">
    <mergeCell ref="A44:K44"/>
    <mergeCell ref="A27:C27"/>
    <mergeCell ref="B28:C28"/>
    <mergeCell ref="H37:K37"/>
    <mergeCell ref="B38:C38"/>
    <mergeCell ref="B29:C29"/>
    <mergeCell ref="B30:C30"/>
    <mergeCell ref="B31:C31"/>
    <mergeCell ref="B32:C32"/>
    <mergeCell ref="B33:C33"/>
    <mergeCell ref="B39:C39"/>
    <mergeCell ref="B40:C40"/>
    <mergeCell ref="B34:C34"/>
    <mergeCell ref="B35:C35"/>
    <mergeCell ref="B36:C36"/>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A9:C9"/>
    <mergeCell ref="B10:C10"/>
    <mergeCell ref="A11:C11"/>
    <mergeCell ref="D6:G6"/>
    <mergeCell ref="H6:K6"/>
    <mergeCell ref="B7:C7"/>
    <mergeCell ref="B8:C8"/>
  </mergeCells>
  <hyperlinks>
    <hyperlink ref="A1" location="Index!B5" display="&lt;- back" xr:uid="{0AD38D99-35E6-4D98-8ABD-C9B4282592BE}"/>
  </hyperlinks>
  <pageMargins left="0.7" right="0.7" top="0.75" bottom="0.75" header="0.3" footer="0.3"/>
  <pageSetup paperSize="9" scale="3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I44"/>
  <sheetViews>
    <sheetView showGridLines="0" zoomScale="80" zoomScaleNormal="80" workbookViewId="0">
      <selection activeCell="A3" sqref="A3"/>
    </sheetView>
  </sheetViews>
  <sheetFormatPr defaultRowHeight="13.2"/>
  <cols>
    <col min="1" max="1" width="10.88671875" style="257" customWidth="1"/>
    <col min="2" max="2" width="68.88671875" style="257" customWidth="1"/>
    <col min="3" max="7" width="21.88671875" style="257" customWidth="1"/>
    <col min="8" max="8" width="8.88671875" style="257"/>
    <col min="9" max="9" width="10.33203125" style="257" bestFit="1" customWidth="1"/>
    <col min="10" max="16384" width="8.88671875" style="257"/>
  </cols>
  <sheetData>
    <row r="1" spans="1:7">
      <c r="A1" s="713" t="s">
        <v>1485</v>
      </c>
    </row>
    <row r="3" spans="1:7" ht="24" customHeight="1">
      <c r="A3" s="482" t="s">
        <v>1329</v>
      </c>
      <c r="B3" s="455"/>
      <c r="C3" s="30"/>
      <c r="D3" s="30"/>
      <c r="E3" s="30"/>
      <c r="F3" s="30"/>
      <c r="G3" s="30"/>
    </row>
    <row r="4" spans="1:7" ht="15.6" customHeight="1">
      <c r="A4" s="30"/>
      <c r="B4" s="30"/>
      <c r="C4" s="30"/>
      <c r="D4" s="30"/>
      <c r="E4" s="30"/>
      <c r="F4" s="30"/>
      <c r="G4" s="30"/>
    </row>
    <row r="5" spans="1:7" ht="15.6" customHeight="1">
      <c r="A5" s="206"/>
      <c r="B5" s="30"/>
      <c r="C5" s="30"/>
      <c r="D5" s="30"/>
      <c r="E5" s="30"/>
      <c r="F5" s="30"/>
      <c r="G5" s="64" t="s">
        <v>959</v>
      </c>
    </row>
    <row r="6" spans="1:7" s="487" customFormat="1" ht="25.8" customHeight="1">
      <c r="A6" s="597"/>
      <c r="B6" s="592"/>
      <c r="C6" s="845" t="s">
        <v>398</v>
      </c>
      <c r="D6" s="846"/>
      <c r="E6" s="846"/>
      <c r="F6" s="847"/>
      <c r="G6" s="849" t="s">
        <v>399</v>
      </c>
    </row>
    <row r="7" spans="1:7" s="487" customFormat="1" ht="25.8" customHeight="1">
      <c r="A7" s="593"/>
      <c r="B7" s="594"/>
      <c r="C7" s="214" t="s">
        <v>1484</v>
      </c>
      <c r="D7" s="214" t="s">
        <v>400</v>
      </c>
      <c r="E7" s="214" t="s">
        <v>401</v>
      </c>
      <c r="F7" s="214" t="s">
        <v>402</v>
      </c>
      <c r="G7" s="850"/>
    </row>
    <row r="8" spans="1:7" ht="19.95" customHeight="1">
      <c r="A8" s="840" t="s">
        <v>403</v>
      </c>
      <c r="B8" s="841"/>
      <c r="C8" s="852"/>
      <c r="D8" s="879"/>
      <c r="E8" s="879"/>
      <c r="F8" s="879"/>
      <c r="G8" s="879"/>
    </row>
    <row r="9" spans="1:7" ht="19.8" customHeight="1">
      <c r="A9" s="26" t="s">
        <v>22</v>
      </c>
      <c r="B9" s="595" t="s">
        <v>404</v>
      </c>
      <c r="C9" s="23">
        <v>25142.503014599999</v>
      </c>
      <c r="D9" s="23">
        <v>13.692743</v>
      </c>
      <c r="E9" s="23">
        <v>531.67701199999999</v>
      </c>
      <c r="F9" s="23">
        <v>3246.1232993099998</v>
      </c>
      <c r="G9" s="23">
        <v>28388.626313910001</v>
      </c>
    </row>
    <row r="10" spans="1:7" ht="19.8" customHeight="1">
      <c r="A10" s="10" t="s">
        <v>24</v>
      </c>
      <c r="B10" s="596" t="s">
        <v>405</v>
      </c>
      <c r="C10" s="23">
        <v>25142.503014599999</v>
      </c>
      <c r="D10" s="23">
        <v>13.692743</v>
      </c>
      <c r="E10" s="23">
        <v>531.67701199999999</v>
      </c>
      <c r="F10" s="23">
        <v>3246.1232993099998</v>
      </c>
      <c r="G10" s="23">
        <v>28388.626313910001</v>
      </c>
    </row>
    <row r="11" spans="1:7" ht="19.8" customHeight="1">
      <c r="A11" s="10" t="s">
        <v>32</v>
      </c>
      <c r="B11" s="596" t="s">
        <v>406</v>
      </c>
      <c r="C11" s="588"/>
      <c r="D11" s="23" t="s">
        <v>1443</v>
      </c>
      <c r="E11" s="23" t="s">
        <v>1443</v>
      </c>
      <c r="F11" s="23" t="s">
        <v>1443</v>
      </c>
      <c r="G11" s="23" t="s">
        <v>1443</v>
      </c>
    </row>
    <row r="12" spans="1:7" ht="19.95" customHeight="1">
      <c r="A12" s="10" t="s">
        <v>34</v>
      </c>
      <c r="B12" s="512" t="s">
        <v>407</v>
      </c>
      <c r="C12" s="578"/>
      <c r="D12" s="23">
        <v>152320.96883599999</v>
      </c>
      <c r="E12" s="23">
        <v>2643.4167149999998</v>
      </c>
      <c r="F12" s="23">
        <v>3515.9722689999999</v>
      </c>
      <c r="G12" s="23">
        <v>148015.31584635001</v>
      </c>
    </row>
    <row r="13" spans="1:7" ht="19.95" customHeight="1">
      <c r="A13" s="10" t="s">
        <v>36</v>
      </c>
      <c r="B13" s="596" t="s">
        <v>368</v>
      </c>
      <c r="C13" s="578"/>
      <c r="D13" s="23">
        <v>99333.122562999997</v>
      </c>
      <c r="E13" s="23">
        <v>1294.809066</v>
      </c>
      <c r="F13" s="23">
        <v>1051.3359809999999</v>
      </c>
      <c r="G13" s="23">
        <v>96647.871028549998</v>
      </c>
    </row>
    <row r="14" spans="1:7" ht="19.95" customHeight="1">
      <c r="A14" s="10" t="s">
        <v>38</v>
      </c>
      <c r="B14" s="596" t="s">
        <v>369</v>
      </c>
      <c r="C14" s="578"/>
      <c r="D14" s="23">
        <v>52987.846273000003</v>
      </c>
      <c r="E14" s="23">
        <v>1348.607649</v>
      </c>
      <c r="F14" s="23">
        <v>2464.6362880000001</v>
      </c>
      <c r="G14" s="23">
        <v>51367.444817800002</v>
      </c>
    </row>
    <row r="15" spans="1:7" ht="19.95" customHeight="1">
      <c r="A15" s="10" t="s">
        <v>72</v>
      </c>
      <c r="B15" s="512" t="s">
        <v>408</v>
      </c>
      <c r="C15" s="578"/>
      <c r="D15" s="23">
        <v>94897.499500999998</v>
      </c>
      <c r="E15" s="23">
        <v>9743.1199209999995</v>
      </c>
      <c r="F15" s="23">
        <v>40999.376777999998</v>
      </c>
      <c r="G15" s="23">
        <v>74974.501774499993</v>
      </c>
    </row>
    <row r="16" spans="1:7" ht="19.95" customHeight="1">
      <c r="A16" s="10" t="s">
        <v>74</v>
      </c>
      <c r="B16" s="596" t="s">
        <v>409</v>
      </c>
      <c r="C16" s="578"/>
      <c r="D16" s="23">
        <v>7588.3443370000005</v>
      </c>
      <c r="E16" s="23">
        <v>5.3539289999999999</v>
      </c>
      <c r="F16" s="23">
        <v>7.6296000000000003E-2</v>
      </c>
      <c r="G16" s="23">
        <v>1068.7497189999999</v>
      </c>
    </row>
    <row r="17" spans="1:9" ht="19.8" customHeight="1">
      <c r="A17" s="10" t="s">
        <v>76</v>
      </c>
      <c r="B17" s="596" t="s">
        <v>410</v>
      </c>
      <c r="C17" s="578"/>
      <c r="D17" s="23">
        <v>87309.155163999996</v>
      </c>
      <c r="E17" s="23">
        <v>9737.7659920000006</v>
      </c>
      <c r="F17" s="23">
        <v>40999.300481999999</v>
      </c>
      <c r="G17" s="23">
        <v>73905.752055499994</v>
      </c>
    </row>
    <row r="18" spans="1:9" ht="19.95" customHeight="1">
      <c r="A18" s="10" t="s">
        <v>78</v>
      </c>
      <c r="B18" s="512" t="s">
        <v>411</v>
      </c>
      <c r="C18" s="585"/>
      <c r="D18" s="23" t="s">
        <v>1443</v>
      </c>
      <c r="E18" s="23" t="s">
        <v>1443</v>
      </c>
      <c r="F18" s="23" t="s">
        <v>1443</v>
      </c>
      <c r="G18" s="23" t="s">
        <v>1443</v>
      </c>
    </row>
    <row r="19" spans="1:9" ht="19.95" customHeight="1">
      <c r="A19" s="10" t="s">
        <v>80</v>
      </c>
      <c r="B19" s="512" t="s">
        <v>412</v>
      </c>
      <c r="C19" s="23">
        <v>890.22777099999996</v>
      </c>
      <c r="D19" s="23">
        <v>1152.5482300000001</v>
      </c>
      <c r="E19" s="23">
        <v>3390.5441540000002</v>
      </c>
      <c r="F19" s="23">
        <v>2442.9946049999999</v>
      </c>
      <c r="G19" s="23">
        <v>4138.2666820000004</v>
      </c>
    </row>
    <row r="20" spans="1:9" ht="19.95" customHeight="1">
      <c r="A20" s="10" t="s">
        <v>146</v>
      </c>
      <c r="B20" s="596" t="s">
        <v>413</v>
      </c>
      <c r="C20" s="23">
        <v>890.22777099999996</v>
      </c>
      <c r="D20" s="514"/>
      <c r="E20" s="586"/>
      <c r="F20" s="586"/>
      <c r="G20" s="587"/>
    </row>
    <row r="21" spans="1:9" ht="19.95" customHeight="1">
      <c r="A21" s="10" t="s">
        <v>148</v>
      </c>
      <c r="B21" s="596" t="s">
        <v>414</v>
      </c>
      <c r="C21" s="588"/>
      <c r="D21" s="23">
        <v>1152.5482300000001</v>
      </c>
      <c r="E21" s="23">
        <v>3390.5441540000002</v>
      </c>
      <c r="F21" s="23">
        <v>2442.9946049999999</v>
      </c>
      <c r="G21" s="23">
        <v>4138.2666820000004</v>
      </c>
    </row>
    <row r="22" spans="1:9" ht="19.95" customHeight="1">
      <c r="A22" s="214" t="s">
        <v>149</v>
      </c>
      <c r="B22" s="513" t="s">
        <v>1490</v>
      </c>
      <c r="C22" s="589"/>
      <c r="D22" s="586"/>
      <c r="E22" s="586"/>
      <c r="F22" s="587"/>
      <c r="G22" s="61">
        <v>255516.71061676001</v>
      </c>
    </row>
    <row r="23" spans="1:9" ht="19.95" customHeight="1">
      <c r="A23" s="840" t="s">
        <v>415</v>
      </c>
      <c r="B23" s="841"/>
      <c r="C23" s="876"/>
      <c r="D23" s="877"/>
      <c r="E23" s="877"/>
      <c r="F23" s="877"/>
      <c r="G23" s="878"/>
    </row>
    <row r="24" spans="1:9" ht="19.8" customHeight="1">
      <c r="A24" s="214" t="s">
        <v>150</v>
      </c>
      <c r="B24" s="489" t="s">
        <v>365</v>
      </c>
      <c r="C24" s="577"/>
      <c r="D24" s="586"/>
      <c r="E24" s="586"/>
      <c r="F24" s="587"/>
      <c r="G24" s="23">
        <v>4800.19644212</v>
      </c>
    </row>
    <row r="25" spans="1:9" ht="19.95" customHeight="1">
      <c r="A25" s="214" t="s">
        <v>416</v>
      </c>
      <c r="B25" s="489" t="s">
        <v>417</v>
      </c>
      <c r="C25" s="578"/>
      <c r="D25" s="23">
        <v>951.69015100000001</v>
      </c>
      <c r="E25" s="23">
        <v>933.560427</v>
      </c>
      <c r="F25" s="23">
        <v>33479.930217000001</v>
      </c>
      <c r="G25" s="23">
        <v>30060.40367575</v>
      </c>
    </row>
    <row r="26" spans="1:9" ht="19.95" customHeight="1">
      <c r="A26" s="214" t="s">
        <v>151</v>
      </c>
      <c r="B26" s="489" t="s">
        <v>418</v>
      </c>
      <c r="C26" s="578"/>
      <c r="D26" s="23" t="s">
        <v>1443</v>
      </c>
      <c r="E26" s="23" t="s">
        <v>1443</v>
      </c>
      <c r="F26" s="23" t="s">
        <v>1443</v>
      </c>
      <c r="G26" s="23" t="s">
        <v>1443</v>
      </c>
    </row>
    <row r="27" spans="1:9" ht="19.95" customHeight="1">
      <c r="A27" s="214" t="s">
        <v>152</v>
      </c>
      <c r="B27" s="489" t="s">
        <v>419</v>
      </c>
      <c r="C27" s="578"/>
      <c r="D27" s="23">
        <v>53657.025179999997</v>
      </c>
      <c r="E27" s="23">
        <v>14980.893335000001</v>
      </c>
      <c r="F27" s="23">
        <v>141106.598329</v>
      </c>
      <c r="G27" s="23">
        <v>130112.1581895</v>
      </c>
    </row>
    <row r="28" spans="1:9" ht="39.6" customHeight="1">
      <c r="A28" s="214" t="s">
        <v>153</v>
      </c>
      <c r="B28" s="598" t="s">
        <v>420</v>
      </c>
      <c r="C28" s="578"/>
      <c r="D28" s="23">
        <v>28364.916397000001</v>
      </c>
      <c r="E28" s="23">
        <v>24.887647000000001</v>
      </c>
      <c r="F28" s="23">
        <v>637.60492599999998</v>
      </c>
      <c r="G28" s="23">
        <v>650.04874949999999</v>
      </c>
      <c r="I28" s="591"/>
    </row>
    <row r="29" spans="1:9" ht="39.6" customHeight="1">
      <c r="A29" s="214" t="s">
        <v>154</v>
      </c>
      <c r="B29" s="598" t="s">
        <v>421</v>
      </c>
      <c r="C29" s="578"/>
      <c r="D29" s="23">
        <v>2139.5489849999999</v>
      </c>
      <c r="E29" s="23">
        <v>1161.832823</v>
      </c>
      <c r="F29" s="23">
        <v>4567.0822660000003</v>
      </c>
      <c r="G29" s="23">
        <v>5348.2870093500005</v>
      </c>
    </row>
    <row r="30" spans="1:9" ht="39.6" customHeight="1">
      <c r="A30" s="214" t="s">
        <v>155</v>
      </c>
      <c r="B30" s="598" t="s">
        <v>422</v>
      </c>
      <c r="C30" s="578"/>
      <c r="D30" s="23">
        <v>17798.087025000001</v>
      </c>
      <c r="E30" s="23">
        <v>9147.3715589999993</v>
      </c>
      <c r="F30" s="23">
        <v>67407.195825000003</v>
      </c>
      <c r="G30" s="23">
        <v>114603.28088865</v>
      </c>
    </row>
    <row r="31" spans="1:9" ht="39.6" customHeight="1">
      <c r="A31" s="214" t="s">
        <v>215</v>
      </c>
      <c r="B31" s="599" t="s">
        <v>423</v>
      </c>
      <c r="C31" s="578"/>
      <c r="D31" s="23">
        <v>4836.7128140000004</v>
      </c>
      <c r="E31" s="23">
        <v>1749.002385</v>
      </c>
      <c r="F31" s="23">
        <v>14646.571333</v>
      </c>
      <c r="G31" s="23">
        <v>44913.695268150004</v>
      </c>
    </row>
    <row r="32" spans="1:9" ht="19.8" customHeight="1">
      <c r="A32" s="214" t="s">
        <v>217</v>
      </c>
      <c r="B32" s="596" t="s">
        <v>424</v>
      </c>
      <c r="C32" s="578"/>
      <c r="D32" s="23">
        <v>3248.2253000000001</v>
      </c>
      <c r="E32" s="23">
        <v>2895.3267540000002</v>
      </c>
      <c r="F32" s="23">
        <v>59532.827219999999</v>
      </c>
      <c r="G32" s="23" t="s">
        <v>1443</v>
      </c>
    </row>
    <row r="33" spans="1:7" ht="39.6" customHeight="1">
      <c r="A33" s="214" t="s">
        <v>219</v>
      </c>
      <c r="B33" s="599" t="s">
        <v>423</v>
      </c>
      <c r="C33" s="578"/>
      <c r="D33" s="23">
        <v>1442.8688729999999</v>
      </c>
      <c r="E33" s="23">
        <v>1318.5500360000001</v>
      </c>
      <c r="F33" s="23">
        <v>44778.305348000002</v>
      </c>
      <c r="G33" s="23" t="s">
        <v>1443</v>
      </c>
    </row>
    <row r="34" spans="1:7" ht="39.6" customHeight="1">
      <c r="A34" s="214" t="s">
        <v>221</v>
      </c>
      <c r="B34" s="598" t="s">
        <v>425</v>
      </c>
      <c r="C34" s="578"/>
      <c r="D34" s="23">
        <v>2107.7474729999999</v>
      </c>
      <c r="E34" s="23">
        <v>1751.4745519999999</v>
      </c>
      <c r="F34" s="23">
        <v>8961.8880919999992</v>
      </c>
      <c r="G34" s="23">
        <v>9511.8165420000005</v>
      </c>
    </row>
    <row r="35" spans="1:7" ht="19.95" customHeight="1">
      <c r="A35" s="214" t="s">
        <v>222</v>
      </c>
      <c r="B35" s="489" t="s">
        <v>426</v>
      </c>
      <c r="C35" s="585"/>
      <c r="D35" s="23" t="s">
        <v>1443</v>
      </c>
      <c r="E35" s="23" t="s">
        <v>1443</v>
      </c>
      <c r="F35" s="23" t="s">
        <v>1443</v>
      </c>
      <c r="G35" s="23" t="s">
        <v>1443</v>
      </c>
    </row>
    <row r="36" spans="1:7" ht="19.95" customHeight="1">
      <c r="A36" s="214" t="s">
        <v>228</v>
      </c>
      <c r="B36" s="489" t="s">
        <v>427</v>
      </c>
      <c r="C36" s="23" t="s">
        <v>1443</v>
      </c>
      <c r="D36" s="62">
        <v>4959.9788669999998</v>
      </c>
      <c r="E36" s="62">
        <v>1167.2304329999999</v>
      </c>
      <c r="F36" s="62">
        <v>11142.423817999999</v>
      </c>
      <c r="G36" s="62">
        <v>8845.4688188500004</v>
      </c>
    </row>
    <row r="37" spans="1:7" ht="19.95" customHeight="1">
      <c r="A37" s="214" t="s">
        <v>229</v>
      </c>
      <c r="B37" s="596" t="s">
        <v>428</v>
      </c>
      <c r="C37" s="577"/>
      <c r="D37" s="586"/>
      <c r="E37" s="587"/>
      <c r="F37" s="23" t="s">
        <v>1443</v>
      </c>
      <c r="G37" s="23" t="s">
        <v>1443</v>
      </c>
    </row>
    <row r="38" spans="1:7" ht="40.049999999999997" customHeight="1">
      <c r="A38" s="214" t="s">
        <v>232</v>
      </c>
      <c r="B38" s="598" t="s">
        <v>429</v>
      </c>
      <c r="C38" s="578"/>
      <c r="D38" s="23">
        <v>898.96890099999996</v>
      </c>
      <c r="E38" s="23" t="s">
        <v>1443</v>
      </c>
      <c r="F38" s="23" t="s">
        <v>1443</v>
      </c>
      <c r="G38" s="23">
        <v>764.12356584999998</v>
      </c>
    </row>
    <row r="39" spans="1:7" ht="19.95" customHeight="1">
      <c r="A39" s="214" t="s">
        <v>234</v>
      </c>
      <c r="B39" s="596" t="s">
        <v>430</v>
      </c>
      <c r="C39" s="578"/>
      <c r="D39" s="71" t="s">
        <v>1443</v>
      </c>
      <c r="E39" s="577"/>
      <c r="F39" s="581"/>
      <c r="G39" s="23" t="s">
        <v>1443</v>
      </c>
    </row>
    <row r="40" spans="1:7" ht="19.95" customHeight="1">
      <c r="A40" s="214" t="s">
        <v>237</v>
      </c>
      <c r="B40" s="596" t="s">
        <v>431</v>
      </c>
      <c r="C40" s="578"/>
      <c r="D40" s="71">
        <v>3246.41248</v>
      </c>
      <c r="E40" s="589"/>
      <c r="F40" s="590"/>
      <c r="G40" s="23">
        <v>162.32062400000001</v>
      </c>
    </row>
    <row r="41" spans="1:7" ht="19.95" customHeight="1">
      <c r="A41" s="214" t="s">
        <v>238</v>
      </c>
      <c r="B41" s="596" t="s">
        <v>432</v>
      </c>
      <c r="C41" s="578"/>
      <c r="D41" s="23">
        <v>814.597486</v>
      </c>
      <c r="E41" s="23">
        <v>1167.2304329999999</v>
      </c>
      <c r="F41" s="23">
        <v>11142.423817999999</v>
      </c>
      <c r="G41" s="23">
        <v>7933.3246719999997</v>
      </c>
    </row>
    <row r="42" spans="1:7" ht="19.95" customHeight="1">
      <c r="A42" s="214" t="s">
        <v>240</v>
      </c>
      <c r="B42" s="489" t="s">
        <v>433</v>
      </c>
      <c r="C42" s="578"/>
      <c r="D42" s="72">
        <v>19046.409070000002</v>
      </c>
      <c r="E42" s="72">
        <v>7307.3005149999999</v>
      </c>
      <c r="F42" s="72">
        <v>22036.825115</v>
      </c>
      <c r="G42" s="23">
        <v>2868.70684755</v>
      </c>
    </row>
    <row r="43" spans="1:7" ht="19.95" customHeight="1">
      <c r="A43" s="214" t="s">
        <v>242</v>
      </c>
      <c r="B43" s="490" t="s">
        <v>434</v>
      </c>
      <c r="C43" s="579"/>
      <c r="D43" s="581"/>
      <c r="E43" s="581"/>
      <c r="F43" s="582"/>
      <c r="G43" s="75">
        <v>176701.23401677</v>
      </c>
    </row>
    <row r="44" spans="1:7" ht="19.95" customHeight="1">
      <c r="A44" s="214" t="s">
        <v>248</v>
      </c>
      <c r="B44" s="490" t="s">
        <v>435</v>
      </c>
      <c r="C44" s="580"/>
      <c r="D44" s="583"/>
      <c r="E44" s="583"/>
      <c r="F44" s="584"/>
      <c r="G44" s="76">
        <v>1.446038065543503</v>
      </c>
    </row>
  </sheetData>
  <mergeCells count="6">
    <mergeCell ref="C23:G23"/>
    <mergeCell ref="A23:B23"/>
    <mergeCell ref="C6:F6"/>
    <mergeCell ref="A8:B8"/>
    <mergeCell ref="C8:G8"/>
    <mergeCell ref="G6:G7"/>
  </mergeCells>
  <hyperlinks>
    <hyperlink ref="A1" location="Index!B5" display="&lt;- back" xr:uid="{A68E31DF-0BDF-4490-B20C-09A6D23A0561}"/>
  </hyperlinks>
  <pageMargins left="0.7" right="0.7" top="0.75" bottom="0.75" header="0.3" footer="0.3"/>
  <pageSetup paperSize="9" scale="45"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E63F1-D7CA-48D2-8F48-337A4B6C27E2}">
  <sheetPr codeName="Sheet13">
    <pageSetUpPr fitToPage="1"/>
  </sheetPr>
  <dimension ref="A1:K13"/>
  <sheetViews>
    <sheetView showGridLines="0" zoomScale="80" zoomScaleNormal="80" zoomScalePageLayoutView="64" workbookViewId="0">
      <selection activeCell="A3" sqref="A3"/>
    </sheetView>
  </sheetViews>
  <sheetFormatPr defaultColWidth="9.109375" defaultRowHeight="13.2"/>
  <cols>
    <col min="1" max="1" width="8" style="36" customWidth="1"/>
    <col min="2" max="2" width="43.88671875" style="36" customWidth="1"/>
    <col min="3" max="5" width="22.109375" style="36" customWidth="1"/>
    <col min="6" max="8" width="22.109375" style="36" hidden="1" customWidth="1"/>
    <col min="9" max="9" width="22.109375" style="36" customWidth="1"/>
    <col min="10" max="10" width="9.109375" style="36"/>
    <col min="11" max="11" width="13.109375" style="602" customWidth="1"/>
    <col min="12" max="12" width="52.44140625" style="36" customWidth="1"/>
    <col min="13" max="16384" width="9.109375" style="36"/>
  </cols>
  <sheetData>
    <row r="1" spans="1:11">
      <c r="A1" s="713" t="s">
        <v>1485</v>
      </c>
      <c r="B1" s="601"/>
      <c r="C1" s="601"/>
      <c r="D1" s="601"/>
      <c r="E1" s="601"/>
      <c r="F1" s="601"/>
      <c r="G1" s="601"/>
      <c r="H1" s="601"/>
      <c r="I1" s="601"/>
      <c r="J1" s="601"/>
    </row>
    <row r="2" spans="1:11">
      <c r="A2" s="600"/>
      <c r="B2" s="601"/>
      <c r="C2" s="601"/>
      <c r="D2" s="601"/>
      <c r="E2" s="601"/>
      <c r="F2" s="601"/>
      <c r="G2" s="601"/>
      <c r="H2" s="601"/>
      <c r="I2" s="601"/>
      <c r="J2" s="601"/>
    </row>
    <row r="3" spans="1:11" s="603" customFormat="1" ht="24" customHeight="1">
      <c r="A3" s="482" t="s">
        <v>1002</v>
      </c>
    </row>
    <row r="4" spans="1:11" s="603" customFormat="1"/>
    <row r="5" spans="1:11" s="603" customFormat="1">
      <c r="A5" s="36"/>
      <c r="I5" s="64" t="s">
        <v>959</v>
      </c>
    </row>
    <row r="6" spans="1:11" s="604" customFormat="1" ht="51" customHeight="1">
      <c r="B6" s="625"/>
      <c r="C6" s="880" t="s">
        <v>939</v>
      </c>
      <c r="D6" s="881"/>
      <c r="E6" s="880" t="s">
        <v>940</v>
      </c>
      <c r="F6" s="882"/>
      <c r="G6" s="882"/>
      <c r="H6" s="882"/>
      <c r="I6" s="881"/>
      <c r="K6" s="605"/>
    </row>
    <row r="7" spans="1:11" s="604" customFormat="1" ht="28.8" customHeight="1">
      <c r="A7" s="626"/>
      <c r="B7" s="626" t="s">
        <v>938</v>
      </c>
      <c r="C7" s="606">
        <f>'Ref Date'!C2</f>
        <v>45107</v>
      </c>
      <c r="D7" s="607">
        <f>EOMONTH(C7,-6)</f>
        <v>44926</v>
      </c>
      <c r="E7" s="606">
        <f>'Ref Date'!C2</f>
        <v>45107</v>
      </c>
      <c r="F7" s="608" t="s">
        <v>941</v>
      </c>
      <c r="G7" s="608"/>
      <c r="H7" s="608"/>
      <c r="I7" s="606">
        <f>EOMONTH(C7,-6)</f>
        <v>44926</v>
      </c>
      <c r="K7" s="605"/>
    </row>
    <row r="8" spans="1:11" ht="21" customHeight="1">
      <c r="A8" s="609">
        <v>1</v>
      </c>
      <c r="B8" s="610" t="s">
        <v>942</v>
      </c>
      <c r="C8" s="611">
        <v>-1691.2939939100099</v>
      </c>
      <c r="D8" s="612">
        <v>-1489.7387264400002</v>
      </c>
      <c r="E8" s="613">
        <v>221.85412490788639</v>
      </c>
      <c r="F8" s="611" t="s">
        <v>1443</v>
      </c>
      <c r="G8" s="611" t="s">
        <v>1443</v>
      </c>
      <c r="H8" s="611" t="s">
        <v>1443</v>
      </c>
      <c r="I8" s="613">
        <v>-168.78747330355645</v>
      </c>
    </row>
    <row r="9" spans="1:11" ht="21" customHeight="1">
      <c r="A9" s="609">
        <v>2</v>
      </c>
      <c r="B9" s="614" t="s">
        <v>943</v>
      </c>
      <c r="C9" s="611">
        <v>731.18959396499804</v>
      </c>
      <c r="D9" s="612">
        <v>522.04666577999694</v>
      </c>
      <c r="E9" s="611">
        <v>-651.61247548283779</v>
      </c>
      <c r="F9" s="611" t="s">
        <v>1443</v>
      </c>
      <c r="G9" s="611" t="s">
        <v>1443</v>
      </c>
      <c r="H9" s="611" t="s">
        <v>1443</v>
      </c>
      <c r="I9" s="611">
        <v>-654.83259338325308</v>
      </c>
    </row>
    <row r="10" spans="1:11" ht="21" customHeight="1">
      <c r="A10" s="609">
        <v>3</v>
      </c>
      <c r="B10" s="610" t="s">
        <v>944</v>
      </c>
      <c r="C10" s="611">
        <v>137.629291819999</v>
      </c>
      <c r="D10" s="612">
        <v>179.49222817999802</v>
      </c>
      <c r="E10" s="615"/>
      <c r="F10" s="616"/>
      <c r="G10" s="616"/>
      <c r="H10" s="616"/>
      <c r="I10" s="617"/>
    </row>
    <row r="11" spans="1:11" ht="21" customHeight="1">
      <c r="A11" s="609">
        <v>4</v>
      </c>
      <c r="B11" s="610" t="s">
        <v>945</v>
      </c>
      <c r="C11" s="611">
        <v>-625.79161214500198</v>
      </c>
      <c r="D11" s="612">
        <v>-625.77562486501392</v>
      </c>
      <c r="E11" s="618"/>
      <c r="F11" s="619"/>
      <c r="G11" s="619"/>
      <c r="H11" s="619"/>
      <c r="I11" s="620"/>
    </row>
    <row r="12" spans="1:11" ht="21" customHeight="1">
      <c r="A12" s="609">
        <v>5</v>
      </c>
      <c r="B12" s="610" t="s">
        <v>946</v>
      </c>
      <c r="C12" s="611">
        <v>-1076.6077107399999</v>
      </c>
      <c r="D12" s="612">
        <v>-973.43164974509602</v>
      </c>
      <c r="E12" s="618"/>
      <c r="F12" s="619"/>
      <c r="G12" s="619"/>
      <c r="H12" s="619"/>
      <c r="I12" s="620"/>
    </row>
    <row r="13" spans="1:11" ht="21" customHeight="1">
      <c r="A13" s="621">
        <v>6</v>
      </c>
      <c r="B13" s="610" t="s">
        <v>947</v>
      </c>
      <c r="C13" s="611">
        <v>554.72344454500001</v>
      </c>
      <c r="D13" s="612">
        <v>476.82985178007402</v>
      </c>
      <c r="E13" s="622"/>
      <c r="F13" s="623"/>
      <c r="G13" s="623"/>
      <c r="H13" s="623"/>
      <c r="I13" s="624"/>
    </row>
  </sheetData>
  <mergeCells count="2">
    <mergeCell ref="C6:D6"/>
    <mergeCell ref="E6:I6"/>
  </mergeCells>
  <hyperlinks>
    <hyperlink ref="A1" location="Index!B5" display="&lt;- back" xr:uid="{7F7AA7C7-C5B2-42C0-BFB4-FBE4A4362DBE}"/>
  </hyperlinks>
  <pageMargins left="0.7" right="0.7" top="0.75" bottom="0.75" header="0.3" footer="0.3"/>
  <pageSetup paperSize="9" scale="4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1CF42-01FC-449A-AD02-EBC623D1E8FD}">
  <dimension ref="A1:L64"/>
  <sheetViews>
    <sheetView zoomScale="80" zoomScaleNormal="80" workbookViewId="0">
      <selection activeCell="A3" sqref="A3"/>
    </sheetView>
  </sheetViews>
  <sheetFormatPr defaultRowHeight="13.2"/>
  <cols>
    <col min="1" max="1" width="82.6640625" style="629" customWidth="1"/>
    <col min="2" max="12" width="13.33203125" style="629" customWidth="1"/>
    <col min="13" max="16384" width="8.88671875" style="629"/>
  </cols>
  <sheetData>
    <row r="1" spans="1:12">
      <c r="A1" s="713" t="s">
        <v>1485</v>
      </c>
    </row>
    <row r="3" spans="1:12" ht="24" customHeight="1">
      <c r="A3" s="482" t="s">
        <v>1439</v>
      </c>
      <c r="B3" s="650"/>
      <c r="C3" s="650"/>
      <c r="D3" s="650"/>
      <c r="E3" s="650"/>
      <c r="F3" s="650"/>
      <c r="G3" s="650"/>
      <c r="H3" s="650"/>
      <c r="I3" s="650"/>
      <c r="J3" s="650"/>
      <c r="K3" s="650"/>
      <c r="L3" s="650"/>
    </row>
    <row r="4" spans="1:12">
      <c r="A4" s="651"/>
      <c r="B4" s="650"/>
      <c r="C4" s="650"/>
      <c r="D4" s="650"/>
      <c r="E4" s="650"/>
      <c r="F4" s="650"/>
      <c r="G4" s="650"/>
      <c r="H4" s="650"/>
      <c r="I4" s="650"/>
      <c r="J4" s="650"/>
      <c r="K4" s="650"/>
      <c r="L4" s="650"/>
    </row>
    <row r="5" spans="1:12">
      <c r="A5" s="651"/>
      <c r="B5" s="650"/>
      <c r="C5" s="650"/>
      <c r="D5" s="650"/>
      <c r="E5" s="650"/>
      <c r="F5" s="650"/>
      <c r="G5" s="650"/>
      <c r="H5" s="650"/>
      <c r="I5" s="650"/>
      <c r="J5" s="650"/>
      <c r="K5" s="650"/>
      <c r="L5" s="64" t="s">
        <v>959</v>
      </c>
    </row>
    <row r="6" spans="1:12" ht="13.95" customHeight="1">
      <c r="A6" s="885"/>
      <c r="B6" s="887" t="s">
        <v>1182</v>
      </c>
      <c r="C6" s="888"/>
      <c r="D6" s="889"/>
      <c r="E6" s="887" t="s">
        <v>1183</v>
      </c>
      <c r="F6" s="888"/>
      <c r="G6" s="889"/>
      <c r="H6" s="883" t="s">
        <v>1184</v>
      </c>
      <c r="I6" s="883" t="s">
        <v>1185</v>
      </c>
      <c r="J6" s="883" t="s">
        <v>1186</v>
      </c>
      <c r="K6" s="883" t="s">
        <v>1187</v>
      </c>
      <c r="L6" s="883" t="s">
        <v>1188</v>
      </c>
    </row>
    <row r="7" spans="1:12" ht="51.6" customHeight="1">
      <c r="A7" s="886"/>
      <c r="B7" s="652"/>
      <c r="C7" s="653" t="s">
        <v>1189</v>
      </c>
      <c r="D7" s="653" t="s">
        <v>1190</v>
      </c>
      <c r="E7" s="654"/>
      <c r="F7" s="655" t="s">
        <v>1191</v>
      </c>
      <c r="G7" s="655" t="s">
        <v>1190</v>
      </c>
      <c r="H7" s="884"/>
      <c r="I7" s="884"/>
      <c r="J7" s="884"/>
      <c r="K7" s="884"/>
      <c r="L7" s="884"/>
    </row>
    <row r="8" spans="1:12">
      <c r="A8" s="656" t="s">
        <v>1192</v>
      </c>
      <c r="B8" s="657">
        <f>B9+B10+B16+B41+B46+B47+B51+B52+B58+B59</f>
        <v>87506.692833907116</v>
      </c>
      <c r="C8" s="657">
        <f t="shared" ref="C8:K8" si="0">C9+C10+C16+C41+C46+C47+C51+C52+C58+C59</f>
        <v>24785.467565174185</v>
      </c>
      <c r="D8" s="657">
        <f t="shared" si="0"/>
        <v>1887.9483982494958</v>
      </c>
      <c r="E8" s="657">
        <f t="shared" si="0"/>
        <v>-1884.2134970000002</v>
      </c>
      <c r="F8" s="657">
        <f t="shared" si="0"/>
        <v>-750.65966875000004</v>
      </c>
      <c r="G8" s="657">
        <f t="shared" si="0"/>
        <v>-942.67281380999998</v>
      </c>
      <c r="H8" s="657">
        <f>H9+H10+H16+H41+H46+H47+H51+H52+H58+H59</f>
        <v>44761.959516844217</v>
      </c>
      <c r="I8" s="657">
        <f t="shared" si="0"/>
        <v>16066.403355774779</v>
      </c>
      <c r="J8" s="657">
        <f t="shared" si="0"/>
        <v>12304.928511768951</v>
      </c>
      <c r="K8" s="657">
        <f t="shared" si="0"/>
        <v>14373.401449519188</v>
      </c>
      <c r="L8" s="657">
        <v>7.1716781875146696</v>
      </c>
    </row>
    <row r="9" spans="1:12">
      <c r="A9" s="658" t="s">
        <v>1193</v>
      </c>
      <c r="B9" s="659">
        <v>1874.0581474608935</v>
      </c>
      <c r="C9" s="659">
        <v>244.6096814963135</v>
      </c>
      <c r="D9" s="659">
        <v>70.679021187405482</v>
      </c>
      <c r="E9" s="659">
        <v>-65.848077630000006</v>
      </c>
      <c r="F9" s="659">
        <v>-15.236093820000001</v>
      </c>
      <c r="G9" s="659">
        <v>-38.880581039999996</v>
      </c>
      <c r="H9" s="659">
        <v>975.05856573458186</v>
      </c>
      <c r="I9" s="659">
        <v>536.20353173475496</v>
      </c>
      <c r="J9" s="659">
        <v>253.68167392334405</v>
      </c>
      <c r="K9" s="659">
        <v>109.11437606821261</v>
      </c>
      <c r="L9" s="659">
        <v>5.9955619630422694</v>
      </c>
    </row>
    <row r="10" spans="1:12">
      <c r="A10" s="658" t="s">
        <v>1194</v>
      </c>
      <c r="B10" s="659">
        <v>472.7970460852988</v>
      </c>
      <c r="C10" s="659">
        <v>253.29834274511748</v>
      </c>
      <c r="D10" s="659">
        <v>2.406186276962349</v>
      </c>
      <c r="E10" s="659">
        <v>-6.5155401899999994</v>
      </c>
      <c r="F10" s="659">
        <v>-5.9481616499999994</v>
      </c>
      <c r="G10" s="659">
        <v>-0.24062484000000003</v>
      </c>
      <c r="H10" s="659">
        <v>324.14215408067503</v>
      </c>
      <c r="I10" s="659">
        <v>52.777531264550845</v>
      </c>
      <c r="J10" s="659">
        <v>42.624678159999995</v>
      </c>
      <c r="K10" s="659">
        <v>53.252682580072928</v>
      </c>
      <c r="L10" s="659">
        <v>3.9857629792921396</v>
      </c>
    </row>
    <row r="11" spans="1:12">
      <c r="A11" s="660" t="s">
        <v>1195</v>
      </c>
      <c r="B11" s="659">
        <v>3.1976240068101065</v>
      </c>
      <c r="C11" s="659">
        <v>3.1453230646851065</v>
      </c>
      <c r="D11" s="659">
        <v>9.8185499999999988E-3</v>
      </c>
      <c r="E11" s="659">
        <v>-0.35002630000000001</v>
      </c>
      <c r="F11" s="659">
        <v>-0.3425935</v>
      </c>
      <c r="G11" s="659">
        <v>-7.2718500000000007E-3</v>
      </c>
      <c r="H11" s="659">
        <v>0.5346635500000001</v>
      </c>
      <c r="I11" s="659">
        <v>2.6558662355301301</v>
      </c>
      <c r="J11" s="659">
        <v>0</v>
      </c>
      <c r="K11" s="659">
        <v>7.0942212799764998E-3</v>
      </c>
      <c r="L11" s="659">
        <v>4.938512583392459</v>
      </c>
    </row>
    <row r="12" spans="1:12">
      <c r="A12" s="660" t="s">
        <v>1196</v>
      </c>
      <c r="B12" s="659">
        <v>282.008390582853</v>
      </c>
      <c r="C12" s="659">
        <v>169.99128746015441</v>
      </c>
      <c r="D12" s="659">
        <v>0</v>
      </c>
      <c r="E12" s="659">
        <v>-1.6758211000000001</v>
      </c>
      <c r="F12" s="659">
        <v>-1.6244036799999999</v>
      </c>
      <c r="G12" s="659">
        <v>0</v>
      </c>
      <c r="H12" s="659">
        <v>237.38423632308701</v>
      </c>
      <c r="I12" s="659">
        <v>0</v>
      </c>
      <c r="J12" s="659">
        <v>13.27364491</v>
      </c>
      <c r="K12" s="659">
        <v>31.350509349766</v>
      </c>
      <c r="L12" s="659">
        <v>3.2422936588007998</v>
      </c>
    </row>
    <row r="13" spans="1:12">
      <c r="A13" s="660" t="s">
        <v>1197</v>
      </c>
      <c r="B13" s="659">
        <v>4.0589889195917603</v>
      </c>
      <c r="C13" s="659">
        <v>3.6188173647982032</v>
      </c>
      <c r="D13" s="659">
        <v>4.6738172819795996E-3</v>
      </c>
      <c r="E13" s="659">
        <v>-0.21446457999999999</v>
      </c>
      <c r="F13" s="659">
        <v>-0.20974267000000002</v>
      </c>
      <c r="G13" s="659">
        <v>-4.6542299999999997E-3</v>
      </c>
      <c r="H13" s="659">
        <v>2.6863844752951498</v>
      </c>
      <c r="I13" s="659">
        <v>2.8535819549208002E-2</v>
      </c>
      <c r="J13" s="659">
        <v>0</v>
      </c>
      <c r="K13" s="659">
        <v>1.344068624747403</v>
      </c>
      <c r="L13" s="659">
        <v>3.3635569516702604</v>
      </c>
    </row>
    <row r="14" spans="1:12">
      <c r="A14" s="660" t="s">
        <v>1198</v>
      </c>
      <c r="B14" s="659">
        <v>155.36240554225185</v>
      </c>
      <c r="C14" s="659">
        <v>59.9948881402238</v>
      </c>
      <c r="D14" s="659">
        <v>0.45988708114379928</v>
      </c>
      <c r="E14" s="659">
        <v>-4.09502671</v>
      </c>
      <c r="F14" s="659">
        <v>-3.7295115399999998</v>
      </c>
      <c r="G14" s="659">
        <v>-0.10179571000000001</v>
      </c>
      <c r="H14" s="659">
        <v>80.303260798884239</v>
      </c>
      <c r="I14" s="659">
        <v>36.080860261682396</v>
      </c>
      <c r="J14" s="659">
        <v>29.35103325</v>
      </c>
      <c r="K14" s="659">
        <v>9.6272512316852215</v>
      </c>
      <c r="L14" s="659">
        <v>6.0700679600581795</v>
      </c>
    </row>
    <row r="15" spans="1:12">
      <c r="A15" s="660" t="s">
        <v>1199</v>
      </c>
      <c r="B15" s="659">
        <v>28.16963703379205</v>
      </c>
      <c r="C15" s="659">
        <v>16.54802671525594</v>
      </c>
      <c r="D15" s="659">
        <v>1.9318068285365702</v>
      </c>
      <c r="E15" s="659">
        <v>-0.18020149999999999</v>
      </c>
      <c r="F15" s="659">
        <v>-4.1910260000000005E-2</v>
      </c>
      <c r="G15" s="659">
        <v>-0.12690304999999999</v>
      </c>
      <c r="H15" s="659">
        <v>3.23360893340862</v>
      </c>
      <c r="I15" s="659">
        <v>14.012268947789101</v>
      </c>
      <c r="J15" s="659">
        <v>0</v>
      </c>
      <c r="K15" s="659">
        <v>10.923759152594331</v>
      </c>
      <c r="L15" s="659">
        <v>4.7086156918964299</v>
      </c>
    </row>
    <row r="16" spans="1:12">
      <c r="A16" s="658" t="s">
        <v>1200</v>
      </c>
      <c r="B16" s="659">
        <v>19166.036719900552</v>
      </c>
      <c r="C16" s="659">
        <v>5570.4434772532113</v>
      </c>
      <c r="D16" s="659">
        <v>566.01838036346169</v>
      </c>
      <c r="E16" s="659">
        <v>-454.29500035000001</v>
      </c>
      <c r="F16" s="659">
        <v>-134.30400153000002</v>
      </c>
      <c r="G16" s="659">
        <v>-288.46405645000004</v>
      </c>
      <c r="H16" s="659">
        <v>11307.581461488884</v>
      </c>
      <c r="I16" s="659">
        <v>3874.361523271928</v>
      </c>
      <c r="J16" s="659">
        <v>851.39145431388783</v>
      </c>
      <c r="K16" s="659">
        <v>3132.702280825858</v>
      </c>
      <c r="L16" s="659">
        <v>3.92526178989971</v>
      </c>
    </row>
    <row r="17" spans="1:12">
      <c r="A17" s="660" t="s">
        <v>1201</v>
      </c>
      <c r="B17" s="659">
        <v>2305.9199274913567</v>
      </c>
      <c r="C17" s="659">
        <v>191.61672920985248</v>
      </c>
      <c r="D17" s="659">
        <v>45.38170281415146</v>
      </c>
      <c r="E17" s="659">
        <v>-40.463323209999999</v>
      </c>
      <c r="F17" s="659">
        <v>-10.37323615</v>
      </c>
      <c r="G17" s="659">
        <v>-21.969445280000002</v>
      </c>
      <c r="H17" s="659">
        <v>1317.3296122108302</v>
      </c>
      <c r="I17" s="659">
        <v>549.07156539389086</v>
      </c>
      <c r="J17" s="659">
        <v>196.67874040093059</v>
      </c>
      <c r="K17" s="659">
        <v>242.84000948570517</v>
      </c>
      <c r="L17" s="659">
        <v>4.4088261622860596</v>
      </c>
    </row>
    <row r="18" spans="1:12">
      <c r="A18" s="660" t="s">
        <v>1202</v>
      </c>
      <c r="B18" s="659">
        <v>526.32597755298661</v>
      </c>
      <c r="C18" s="659">
        <v>124.42524981247011</v>
      </c>
      <c r="D18" s="659">
        <v>7.36351553566882</v>
      </c>
      <c r="E18" s="659">
        <v>-8.2660713499999989</v>
      </c>
      <c r="F18" s="659">
        <v>-4.4589356200000001</v>
      </c>
      <c r="G18" s="659">
        <v>-2.0070529700000002</v>
      </c>
      <c r="H18" s="659">
        <v>227.74647532046399</v>
      </c>
      <c r="I18" s="659">
        <v>219.19252374554981</v>
      </c>
      <c r="J18" s="659">
        <v>30.582335326710201</v>
      </c>
      <c r="K18" s="659">
        <v>48.804643160262636</v>
      </c>
      <c r="L18" s="659">
        <v>4.5347324639793296</v>
      </c>
    </row>
    <row r="19" spans="1:12">
      <c r="A19" s="660" t="s">
        <v>1203</v>
      </c>
      <c r="B19" s="659">
        <v>12.114894311309293</v>
      </c>
      <c r="C19" s="659">
        <v>2.2089333736392599E-2</v>
      </c>
      <c r="D19" s="659">
        <v>0.45667304999999997</v>
      </c>
      <c r="E19" s="659">
        <v>-0.42458240000000003</v>
      </c>
      <c r="F19" s="659">
        <v>-8.2600000000000005E-6</v>
      </c>
      <c r="G19" s="659">
        <v>-0.36151022999999999</v>
      </c>
      <c r="H19" s="659">
        <v>2.4439141416144055</v>
      </c>
      <c r="I19" s="659">
        <v>0</v>
      </c>
      <c r="J19" s="659">
        <v>0</v>
      </c>
      <c r="K19" s="659">
        <v>9.6709801696948876</v>
      </c>
      <c r="L19" s="659">
        <v>0.29375974839796998</v>
      </c>
    </row>
    <row r="20" spans="1:12">
      <c r="A20" s="660" t="s">
        <v>1204</v>
      </c>
      <c r="B20" s="659">
        <v>423.44877785140574</v>
      </c>
      <c r="C20" s="659">
        <v>96.572588501795664</v>
      </c>
      <c r="D20" s="659">
        <v>22.486825608226795</v>
      </c>
      <c r="E20" s="659">
        <v>-16.677426650000001</v>
      </c>
      <c r="F20" s="659">
        <v>-2.6246158799999999</v>
      </c>
      <c r="G20" s="659">
        <v>-12.995335369999999</v>
      </c>
      <c r="H20" s="659">
        <v>203.27892601949571</v>
      </c>
      <c r="I20" s="659">
        <v>104.62316036571066</v>
      </c>
      <c r="J20" s="659">
        <v>5.8755977088281099</v>
      </c>
      <c r="K20" s="659">
        <v>109.67109375737125</v>
      </c>
      <c r="L20" s="659">
        <v>3.7017275728362904</v>
      </c>
    </row>
    <row r="21" spans="1:12">
      <c r="A21" s="660" t="s">
        <v>1205</v>
      </c>
      <c r="B21" s="659">
        <v>89.658554948641452</v>
      </c>
      <c r="C21" s="659">
        <v>21.583050470518938</v>
      </c>
      <c r="D21" s="659">
        <v>12.6512973210646</v>
      </c>
      <c r="E21" s="659">
        <v>-5.6816442900000004</v>
      </c>
      <c r="F21" s="659">
        <v>-1.8210984699999999</v>
      </c>
      <c r="G21" s="659">
        <v>-3.6505782299999998</v>
      </c>
      <c r="H21" s="659">
        <v>51.187066335633652</v>
      </c>
      <c r="I21" s="659">
        <v>9.9574354027334593</v>
      </c>
      <c r="J21" s="659">
        <v>16.74376631603144</v>
      </c>
      <c r="K21" s="659">
        <v>11.770286894242899</v>
      </c>
      <c r="L21" s="659">
        <v>5.4888377943120501</v>
      </c>
    </row>
    <row r="22" spans="1:12">
      <c r="A22" s="660" t="s">
        <v>1206</v>
      </c>
      <c r="B22" s="659">
        <v>68.482567152256479</v>
      </c>
      <c r="C22" s="659">
        <v>14.989866646470039</v>
      </c>
      <c r="D22" s="659">
        <v>17.74994305941258</v>
      </c>
      <c r="E22" s="659">
        <v>-8.7714354700000001</v>
      </c>
      <c r="F22" s="659">
        <v>-0.59377958999999991</v>
      </c>
      <c r="G22" s="659">
        <v>-8.1323209700000003</v>
      </c>
      <c r="H22" s="659">
        <v>49.133358275223941</v>
      </c>
      <c r="I22" s="659">
        <v>11.49971262376177</v>
      </c>
      <c r="J22" s="659">
        <v>0.72380178136652995</v>
      </c>
      <c r="K22" s="659">
        <v>7.1256944719042359</v>
      </c>
      <c r="L22" s="659">
        <v>2.7307458747108599</v>
      </c>
    </row>
    <row r="23" spans="1:12">
      <c r="A23" s="660" t="s">
        <v>1207</v>
      </c>
      <c r="B23" s="659">
        <v>1101.8774240885427</v>
      </c>
      <c r="C23" s="659">
        <v>100.33250734819394</v>
      </c>
      <c r="D23" s="659">
        <v>21.75657280113419</v>
      </c>
      <c r="E23" s="659">
        <v>-21.723138780000003</v>
      </c>
      <c r="F23" s="659">
        <v>-6.2071297899999998</v>
      </c>
      <c r="G23" s="659">
        <v>-13.770012710000001</v>
      </c>
      <c r="H23" s="659">
        <v>764.70719628709992</v>
      </c>
      <c r="I23" s="659">
        <v>220.29099034101625</v>
      </c>
      <c r="J23" s="659">
        <v>54.991882737031972</v>
      </c>
      <c r="K23" s="659">
        <v>61.887354723394409</v>
      </c>
      <c r="L23" s="659">
        <v>4.3921241004680596</v>
      </c>
    </row>
    <row r="24" spans="1:12">
      <c r="A24" s="660" t="s">
        <v>1208</v>
      </c>
      <c r="B24" s="659">
        <v>833.06098680932053</v>
      </c>
      <c r="C24" s="659">
        <v>190.76627620599075</v>
      </c>
      <c r="D24" s="659">
        <v>1.8301866755962639</v>
      </c>
      <c r="E24" s="659">
        <v>-8.3243092999999995</v>
      </c>
      <c r="F24" s="659">
        <v>-6.2878016399999996</v>
      </c>
      <c r="G24" s="659">
        <v>-0.84527297000000001</v>
      </c>
      <c r="H24" s="659">
        <v>501.96350856948521</v>
      </c>
      <c r="I24" s="659">
        <v>215.69065320830779</v>
      </c>
      <c r="J24" s="659">
        <v>4.4315815430835199</v>
      </c>
      <c r="K24" s="659">
        <v>110.97524348844406</v>
      </c>
      <c r="L24" s="659">
        <v>3.9287507312262702</v>
      </c>
    </row>
    <row r="25" spans="1:12">
      <c r="A25" s="660" t="s">
        <v>1209</v>
      </c>
      <c r="B25" s="659">
        <v>243.16718595782774</v>
      </c>
      <c r="C25" s="659">
        <v>60.586926774838773</v>
      </c>
      <c r="D25" s="659">
        <v>3.7764464443612158</v>
      </c>
      <c r="E25" s="659">
        <v>-4.0112180799999999</v>
      </c>
      <c r="F25" s="659">
        <v>-1.7914464399999999</v>
      </c>
      <c r="G25" s="659">
        <v>-1.8258782600000001</v>
      </c>
      <c r="H25" s="659">
        <v>136.85358965985975</v>
      </c>
      <c r="I25" s="659">
        <v>66.147669133920999</v>
      </c>
      <c r="J25" s="659">
        <v>10.730904099036556</v>
      </c>
      <c r="K25" s="659">
        <v>29.43502306501043</v>
      </c>
      <c r="L25" s="659">
        <v>5.0269806198615496</v>
      </c>
    </row>
    <row r="26" spans="1:12">
      <c r="A26" s="660" t="s">
        <v>1210</v>
      </c>
      <c r="B26" s="659">
        <v>233.68197549428243</v>
      </c>
      <c r="C26" s="659">
        <v>158.84147890141131</v>
      </c>
      <c r="D26" s="659">
        <v>0.32855781250282945</v>
      </c>
      <c r="E26" s="659">
        <v>-1.40422157</v>
      </c>
      <c r="F26" s="659">
        <v>-0.84991925000000001</v>
      </c>
      <c r="G26" s="659">
        <v>-0.32847800999999999</v>
      </c>
      <c r="H26" s="659">
        <v>135.62568557719499</v>
      </c>
      <c r="I26" s="659">
        <v>37.9209742422793</v>
      </c>
      <c r="J26" s="659">
        <v>4.3540923899999999</v>
      </c>
      <c r="K26" s="659">
        <v>55.781223284808128</v>
      </c>
      <c r="L26" s="659">
        <v>3.8014923342362095</v>
      </c>
    </row>
    <row r="27" spans="1:12">
      <c r="A27" s="660" t="s">
        <v>1211</v>
      </c>
      <c r="B27" s="659">
        <v>917.42370711640183</v>
      </c>
      <c r="C27" s="659">
        <v>804.85085385135699</v>
      </c>
      <c r="D27" s="659">
        <v>6.105149142027102</v>
      </c>
      <c r="E27" s="659">
        <v>-10.572546689999999</v>
      </c>
      <c r="F27" s="659">
        <v>-7.5739988799999995</v>
      </c>
      <c r="G27" s="659">
        <v>-2.3690225499999999</v>
      </c>
      <c r="H27" s="659">
        <v>576.15969516621419</v>
      </c>
      <c r="I27" s="659">
        <v>224.97651488596978</v>
      </c>
      <c r="J27" s="659">
        <v>30.025035758331398</v>
      </c>
      <c r="K27" s="659">
        <v>86.262461305886347</v>
      </c>
      <c r="L27" s="659">
        <v>3.7055758523625699</v>
      </c>
    </row>
    <row r="28" spans="1:12">
      <c r="A28" s="660" t="s">
        <v>1212</v>
      </c>
      <c r="B28" s="659">
        <v>330.77429412509787</v>
      </c>
      <c r="C28" s="659">
        <v>37.907957996452801</v>
      </c>
      <c r="D28" s="659">
        <v>44.834853404077798</v>
      </c>
      <c r="E28" s="659">
        <v>-13.90478459</v>
      </c>
      <c r="F28" s="659">
        <v>-0.67599847000000002</v>
      </c>
      <c r="G28" s="659">
        <v>-12.845876800000001</v>
      </c>
      <c r="H28" s="659">
        <v>139.3550634223576</v>
      </c>
      <c r="I28" s="659">
        <v>83.374553017721595</v>
      </c>
      <c r="J28" s="659">
        <v>36.784034329999997</v>
      </c>
      <c r="K28" s="659">
        <v>71.260643355018701</v>
      </c>
      <c r="L28" s="659">
        <v>6.89579766744147</v>
      </c>
    </row>
    <row r="29" spans="1:12">
      <c r="A29" s="660" t="s">
        <v>1213</v>
      </c>
      <c r="B29" s="659">
        <v>920.39993968505928</v>
      </c>
      <c r="C29" s="659">
        <v>370.24091449959428</v>
      </c>
      <c r="D29" s="659">
        <v>42.497538594084205</v>
      </c>
      <c r="E29" s="659">
        <v>-23.22822369</v>
      </c>
      <c r="F29" s="659">
        <v>-7.9500380199999992</v>
      </c>
      <c r="G29" s="659">
        <v>-14.025618880000001</v>
      </c>
      <c r="H29" s="659">
        <v>515.87354436690316</v>
      </c>
      <c r="I29" s="659">
        <v>254.13972980202283</v>
      </c>
      <c r="J29" s="659">
        <v>37.855718114783855</v>
      </c>
      <c r="K29" s="659">
        <v>112.53094740134949</v>
      </c>
      <c r="L29" s="659">
        <v>4.0989370063767891</v>
      </c>
    </row>
    <row r="30" spans="1:12">
      <c r="A30" s="660" t="s">
        <v>1214</v>
      </c>
      <c r="B30" s="659">
        <v>1158.0175332644906</v>
      </c>
      <c r="C30" s="659">
        <v>397.74328796593295</v>
      </c>
      <c r="D30" s="659">
        <v>16.072724686364005</v>
      </c>
      <c r="E30" s="659">
        <v>-18.640366199999999</v>
      </c>
      <c r="F30" s="659">
        <v>-11.7741924</v>
      </c>
      <c r="G30" s="659">
        <v>-5.6947276100000002</v>
      </c>
      <c r="H30" s="659">
        <v>601.45205913347138</v>
      </c>
      <c r="I30" s="659">
        <v>320.64517921334101</v>
      </c>
      <c r="J30" s="659">
        <v>59.228218152618275</v>
      </c>
      <c r="K30" s="659">
        <v>176.69207676505991</v>
      </c>
      <c r="L30" s="659">
        <v>4.1936801238928094</v>
      </c>
    </row>
    <row r="31" spans="1:12">
      <c r="A31" s="660" t="s">
        <v>1215</v>
      </c>
      <c r="B31" s="659">
        <v>967.18296967034075</v>
      </c>
      <c r="C31" s="659">
        <v>811.20780004182768</v>
      </c>
      <c r="D31" s="659">
        <v>18.990940743977141</v>
      </c>
      <c r="E31" s="659">
        <v>-15.465950119999999</v>
      </c>
      <c r="F31" s="659">
        <v>-5.7556535999999996</v>
      </c>
      <c r="G31" s="659">
        <v>-9.40611672</v>
      </c>
      <c r="H31" s="659">
        <v>573.80688491021442</v>
      </c>
      <c r="I31" s="659">
        <v>130.40052262058609</v>
      </c>
      <c r="J31" s="659">
        <v>10.390070858766711</v>
      </c>
      <c r="K31" s="659">
        <v>252.58549128077357</v>
      </c>
      <c r="L31" s="659">
        <v>2.26444909950491</v>
      </c>
    </row>
    <row r="32" spans="1:12">
      <c r="A32" s="660" t="s">
        <v>1216</v>
      </c>
      <c r="B32" s="659">
        <v>1854.8390719396718</v>
      </c>
      <c r="C32" s="659">
        <v>1022.6812621687211</v>
      </c>
      <c r="D32" s="659">
        <v>66.827124805688015</v>
      </c>
      <c r="E32" s="659">
        <v>-73.730562340000006</v>
      </c>
      <c r="F32" s="659">
        <v>-22.879591659999999</v>
      </c>
      <c r="G32" s="659">
        <v>-49.322716159999999</v>
      </c>
      <c r="H32" s="659">
        <v>1021.8058843254287</v>
      </c>
      <c r="I32" s="659">
        <v>302.12621814340866</v>
      </c>
      <c r="J32" s="659">
        <v>143.10490348632476</v>
      </c>
      <c r="K32" s="659">
        <v>387.80206598450968</v>
      </c>
      <c r="L32" s="659">
        <v>4.7396686105380601</v>
      </c>
    </row>
    <row r="33" spans="1:12">
      <c r="A33" s="660" t="s">
        <v>1217</v>
      </c>
      <c r="B33" s="659">
        <v>664.1383100166363</v>
      </c>
      <c r="C33" s="659">
        <v>89.032118360047448</v>
      </c>
      <c r="D33" s="659">
        <v>47.292740687140061</v>
      </c>
      <c r="E33" s="659">
        <v>-24.865978469999998</v>
      </c>
      <c r="F33" s="659">
        <v>-2.2081659300000003</v>
      </c>
      <c r="G33" s="659">
        <v>-21.694423480000001</v>
      </c>
      <c r="H33" s="659">
        <v>426.31701966364051</v>
      </c>
      <c r="I33" s="659">
        <v>103.01727407362915</v>
      </c>
      <c r="J33" s="659">
        <v>6.3651813340719396</v>
      </c>
      <c r="K33" s="659">
        <v>128.43883494529462</v>
      </c>
      <c r="L33" s="659">
        <v>4.3467041166276799</v>
      </c>
    </row>
    <row r="34" spans="1:12">
      <c r="A34" s="660" t="s">
        <v>1218</v>
      </c>
      <c r="B34" s="659">
        <v>640.75359605956794</v>
      </c>
      <c r="C34" s="659">
        <v>117.18546631134943</v>
      </c>
      <c r="D34" s="659">
        <v>22.780301717418439</v>
      </c>
      <c r="E34" s="659">
        <v>-23.076613309999999</v>
      </c>
      <c r="F34" s="659">
        <v>-8.2264025899999993</v>
      </c>
      <c r="G34" s="659">
        <v>-13.898301369999999</v>
      </c>
      <c r="H34" s="659">
        <v>328.72834597216581</v>
      </c>
      <c r="I34" s="659">
        <v>155.30783297279899</v>
      </c>
      <c r="J34" s="659">
        <v>23.498584911913628</v>
      </c>
      <c r="K34" s="659">
        <v>133.2188322026895</v>
      </c>
      <c r="L34" s="659">
        <v>3.6702936638672301</v>
      </c>
    </row>
    <row r="35" spans="1:12">
      <c r="A35" s="660" t="s">
        <v>1219</v>
      </c>
      <c r="B35" s="659">
        <v>1740.3247163253056</v>
      </c>
      <c r="C35" s="659">
        <v>190.2063397467679</v>
      </c>
      <c r="D35" s="659">
        <v>41.769390489481488</v>
      </c>
      <c r="E35" s="659">
        <v>-35.557443049999996</v>
      </c>
      <c r="F35" s="659">
        <v>-10.00606301</v>
      </c>
      <c r="G35" s="659">
        <v>-23.20695843</v>
      </c>
      <c r="H35" s="659">
        <v>1076.1899290660151</v>
      </c>
      <c r="I35" s="659">
        <v>307.71536379544341</v>
      </c>
      <c r="J35" s="659">
        <v>72.479999289341308</v>
      </c>
      <c r="K35" s="659">
        <v>283.93942417450614</v>
      </c>
      <c r="L35" s="659">
        <v>3.4276927918096298</v>
      </c>
    </row>
    <row r="36" spans="1:12">
      <c r="A36" s="660" t="s">
        <v>1220</v>
      </c>
      <c r="B36" s="659">
        <v>2575.2993214496905</v>
      </c>
      <c r="C36" s="659">
        <v>525.07286503757064</v>
      </c>
      <c r="D36" s="659">
        <v>75.460769940124791</v>
      </c>
      <c r="E36" s="659">
        <v>-55.693625869999998</v>
      </c>
      <c r="F36" s="659">
        <v>-13.17367293</v>
      </c>
      <c r="G36" s="659">
        <v>-39.27697079</v>
      </c>
      <c r="H36" s="659">
        <v>1881.8489208703531</v>
      </c>
      <c r="I36" s="659">
        <v>279.9280393161626</v>
      </c>
      <c r="J36" s="659">
        <v>21.244230451035172</v>
      </c>
      <c r="K36" s="659">
        <v>392.27813081213958</v>
      </c>
      <c r="L36" s="659">
        <v>2.9215652445218199</v>
      </c>
    </row>
    <row r="37" spans="1:12">
      <c r="A37" s="660" t="s">
        <v>1221</v>
      </c>
      <c r="B37" s="659">
        <v>703.8442980962825</v>
      </c>
      <c r="C37" s="659">
        <v>50.23230451810619</v>
      </c>
      <c r="D37" s="659">
        <v>13.3686858808731</v>
      </c>
      <c r="E37" s="659">
        <v>-11.953065369999999</v>
      </c>
      <c r="F37" s="659">
        <v>-1.5477310900000001</v>
      </c>
      <c r="G37" s="659">
        <v>-8.8873249399999992</v>
      </c>
      <c r="H37" s="659">
        <v>327.37774762058194</v>
      </c>
      <c r="I37" s="659">
        <v>125.29696858644149</v>
      </c>
      <c r="J37" s="659">
        <v>8.3063066472671796</v>
      </c>
      <c r="K37" s="659">
        <v>242.86327524199191</v>
      </c>
      <c r="L37" s="659">
        <v>2.7545741365804699</v>
      </c>
    </row>
    <row r="38" spans="1:12">
      <c r="A38" s="660" t="s">
        <v>1222</v>
      </c>
      <c r="B38" s="659">
        <v>273.21974923863934</v>
      </c>
      <c r="C38" s="659">
        <v>65.299261675347637</v>
      </c>
      <c r="D38" s="659">
        <v>15.005861996686111</v>
      </c>
      <c r="E38" s="659">
        <v>-10.08583949</v>
      </c>
      <c r="F38" s="659">
        <v>-3.2690181600000003</v>
      </c>
      <c r="G38" s="659">
        <v>-5.9467333199999999</v>
      </c>
      <c r="H38" s="659">
        <v>149.80561569355663</v>
      </c>
      <c r="I38" s="659">
        <v>57.4365947989929</v>
      </c>
      <c r="J38" s="659">
        <v>29.475694633635481</v>
      </c>
      <c r="K38" s="659">
        <v>36.501844112454307</v>
      </c>
      <c r="L38" s="659">
        <v>5.0599019449196696</v>
      </c>
    </row>
    <row r="39" spans="1:12">
      <c r="A39" s="660" t="s">
        <v>1223</v>
      </c>
      <c r="B39" s="659">
        <v>326.31483376352395</v>
      </c>
      <c r="C39" s="659">
        <v>63.828984607165935</v>
      </c>
      <c r="D39" s="659">
        <v>4.5221225954129185</v>
      </c>
      <c r="E39" s="659">
        <v>-4.8831463200000007</v>
      </c>
      <c r="F39" s="659">
        <v>-2.3813833600000001</v>
      </c>
      <c r="G39" s="659">
        <v>-1.9089001799999998</v>
      </c>
      <c r="H39" s="659">
        <v>164.34572297952752</v>
      </c>
      <c r="I39" s="659">
        <v>71.306689721611647</v>
      </c>
      <c r="J39" s="659">
        <v>17.22351439025536</v>
      </c>
      <c r="K39" s="659">
        <v>73.438906672129406</v>
      </c>
      <c r="L39" s="659">
        <v>3.92510852750081</v>
      </c>
    </row>
    <row r="40" spans="1:12">
      <c r="A40" s="660" t="s">
        <v>1224</v>
      </c>
      <c r="B40" s="659">
        <v>255.76610749191551</v>
      </c>
      <c r="C40" s="659">
        <v>65.217297267692132</v>
      </c>
      <c r="D40" s="659">
        <v>16.708454557987675</v>
      </c>
      <c r="E40" s="659">
        <v>-16.889483739999999</v>
      </c>
      <c r="F40" s="659">
        <v>-1.8741203400000002</v>
      </c>
      <c r="G40" s="659">
        <v>-14.094480220000001</v>
      </c>
      <c r="H40" s="659">
        <v>134.24569590154749</v>
      </c>
      <c r="I40" s="659">
        <v>24.295357866626631</v>
      </c>
      <c r="J40" s="659">
        <v>30.297259652523685</v>
      </c>
      <c r="K40" s="659">
        <v>66.927794071217704</v>
      </c>
      <c r="L40" s="659">
        <v>4.5673423963316795</v>
      </c>
    </row>
    <row r="41" spans="1:12">
      <c r="A41" s="658" t="s">
        <v>1225</v>
      </c>
      <c r="B41" s="659">
        <v>5287.7210483118861</v>
      </c>
      <c r="C41" s="659">
        <v>5023.1472783811132</v>
      </c>
      <c r="D41" s="659">
        <v>30.697196938179943</v>
      </c>
      <c r="E41" s="659">
        <v>-113.82244446999998</v>
      </c>
      <c r="F41" s="659">
        <v>-95.724098720000001</v>
      </c>
      <c r="G41" s="659">
        <v>-15.055023030000001</v>
      </c>
      <c r="H41" s="659">
        <v>2933.2195130780956</v>
      </c>
      <c r="I41" s="659">
        <v>932.81733650565934</v>
      </c>
      <c r="J41" s="659">
        <v>1108.6323259065678</v>
      </c>
      <c r="K41" s="659">
        <v>313.05187282156385</v>
      </c>
      <c r="L41" s="659">
        <v>5.8018234454684494</v>
      </c>
    </row>
    <row r="42" spans="1:12">
      <c r="A42" s="661" t="s">
        <v>1226</v>
      </c>
      <c r="B42" s="659">
        <v>4543.340069496925</v>
      </c>
      <c r="C42" s="659">
        <v>4321.3950919743256</v>
      </c>
      <c r="D42" s="659">
        <v>22.588286680386098</v>
      </c>
      <c r="E42" s="659">
        <v>-88.856608509999987</v>
      </c>
      <c r="F42" s="659">
        <v>-75.682956489999995</v>
      </c>
      <c r="G42" s="659">
        <v>-10.290204060000001</v>
      </c>
      <c r="H42" s="659">
        <v>2549.5861273245323</v>
      </c>
      <c r="I42" s="659">
        <v>796.83575716954363</v>
      </c>
      <c r="J42" s="659">
        <v>931.73725753128838</v>
      </c>
      <c r="K42" s="659">
        <v>265.18092747156044</v>
      </c>
      <c r="L42" s="659">
        <v>5.7483165210267702</v>
      </c>
    </row>
    <row r="43" spans="1:12">
      <c r="A43" s="661" t="s">
        <v>1227</v>
      </c>
      <c r="B43" s="659">
        <v>3469.2190831233411</v>
      </c>
      <c r="C43" s="659">
        <v>3293.3040484621156</v>
      </c>
      <c r="D43" s="659">
        <v>14.24084398732678</v>
      </c>
      <c r="E43" s="659">
        <v>-75.214796129999996</v>
      </c>
      <c r="F43" s="659">
        <v>-66.169801759999999</v>
      </c>
      <c r="G43" s="659">
        <v>-6.1927091900000004</v>
      </c>
      <c r="H43" s="659">
        <v>1644.998806793533</v>
      </c>
      <c r="I43" s="659">
        <v>736.39183460382799</v>
      </c>
      <c r="J43" s="659">
        <v>888.41526238986262</v>
      </c>
      <c r="K43" s="659">
        <v>199.41317933611717</v>
      </c>
      <c r="L43" s="659">
        <v>6.6285213302586898</v>
      </c>
    </row>
    <row r="44" spans="1:12">
      <c r="A44" s="661" t="s">
        <v>1228</v>
      </c>
      <c r="B44" s="659">
        <v>330.57900147855719</v>
      </c>
      <c r="C44" s="659">
        <v>326.85517719872803</v>
      </c>
      <c r="D44" s="659">
        <v>1.258444013589781</v>
      </c>
      <c r="E44" s="659">
        <v>-11.14975263</v>
      </c>
      <c r="F44" s="659">
        <v>-10.18072401</v>
      </c>
      <c r="G44" s="659">
        <v>-0.96279775000000001</v>
      </c>
      <c r="H44" s="659">
        <v>285.3014316165752</v>
      </c>
      <c r="I44" s="659">
        <v>6.7311996887651198</v>
      </c>
      <c r="J44" s="659">
        <v>22.8469427046094</v>
      </c>
      <c r="K44" s="659">
        <v>15.699427468607468</v>
      </c>
      <c r="L44" s="659">
        <v>1.8215006941377399</v>
      </c>
    </row>
    <row r="45" spans="1:12">
      <c r="A45" s="661" t="s">
        <v>1229</v>
      </c>
      <c r="B45" s="659">
        <v>413.80197733640404</v>
      </c>
      <c r="C45" s="659">
        <v>374.89700920805933</v>
      </c>
      <c r="D45" s="659">
        <v>6.8504662442040702</v>
      </c>
      <c r="E45" s="659">
        <v>-13.81608333</v>
      </c>
      <c r="F45" s="659">
        <v>-9.8604182200000015</v>
      </c>
      <c r="G45" s="659">
        <v>-3.8020212200000003</v>
      </c>
      <c r="H45" s="659">
        <v>98.331954136987505</v>
      </c>
      <c r="I45" s="659">
        <v>129.25037964735054</v>
      </c>
      <c r="J45" s="659">
        <v>154.04812567067</v>
      </c>
      <c r="K45" s="659">
        <v>32.171517881395978</v>
      </c>
      <c r="L45" s="659">
        <v>9.966156216746441</v>
      </c>
    </row>
    <row r="46" spans="1:12">
      <c r="A46" s="658" t="s">
        <v>1230</v>
      </c>
      <c r="B46" s="659">
        <v>725.61406023373502</v>
      </c>
      <c r="C46" s="659">
        <v>597.84702694289615</v>
      </c>
      <c r="D46" s="659">
        <v>4.5615158580827471</v>
      </c>
      <c r="E46" s="659">
        <v>-18.960230450000001</v>
      </c>
      <c r="F46" s="659">
        <v>-16.313607579999999</v>
      </c>
      <c r="G46" s="659">
        <v>-2.3348462200000002</v>
      </c>
      <c r="H46" s="659">
        <v>306.78917883042857</v>
      </c>
      <c r="I46" s="659">
        <v>163.85235110324066</v>
      </c>
      <c r="J46" s="659">
        <v>98.723790364270741</v>
      </c>
      <c r="K46" s="659">
        <v>156.24873993579499</v>
      </c>
      <c r="L46" s="659">
        <v>7.8244365729300496</v>
      </c>
    </row>
    <row r="47" spans="1:12">
      <c r="A47" s="658" t="s">
        <v>1231</v>
      </c>
      <c r="B47" s="659">
        <v>9038.3486646151614</v>
      </c>
      <c r="C47" s="659">
        <v>2015.6779574630229</v>
      </c>
      <c r="D47" s="659">
        <v>238.32858274780565</v>
      </c>
      <c r="E47" s="659">
        <v>-229.04818143</v>
      </c>
      <c r="F47" s="659">
        <v>-64.60182485</v>
      </c>
      <c r="G47" s="659">
        <v>-147.63294525000001</v>
      </c>
      <c r="H47" s="659">
        <v>4991.5761649065953</v>
      </c>
      <c r="I47" s="659">
        <v>962.83423261439555</v>
      </c>
      <c r="J47" s="659">
        <v>1347.1234367816394</v>
      </c>
      <c r="K47" s="659">
        <v>1736.8148303125317</v>
      </c>
      <c r="L47" s="659">
        <v>7.81094259778581</v>
      </c>
    </row>
    <row r="48" spans="1:12">
      <c r="A48" s="661" t="s">
        <v>1232</v>
      </c>
      <c r="B48" s="659">
        <v>7131.8038667729052</v>
      </c>
      <c r="C48" s="659">
        <v>1687.7866839973783</v>
      </c>
      <c r="D48" s="659">
        <v>135.51439758247241</v>
      </c>
      <c r="E48" s="659">
        <v>-134.32951993</v>
      </c>
      <c r="F48" s="659">
        <v>-47.076405009999995</v>
      </c>
      <c r="G48" s="659">
        <v>-77.24734703</v>
      </c>
      <c r="H48" s="659">
        <v>4021.7417146301214</v>
      </c>
      <c r="I48" s="659">
        <v>741.72333176896007</v>
      </c>
      <c r="J48" s="659">
        <v>1087.3699166659046</v>
      </c>
      <c r="K48" s="659">
        <v>1280.968903707919</v>
      </c>
      <c r="L48" s="659">
        <v>8.3286804128264205</v>
      </c>
    </row>
    <row r="49" spans="1:12">
      <c r="A49" s="661" t="s">
        <v>1233</v>
      </c>
      <c r="B49" s="659">
        <v>519.10928956803559</v>
      </c>
      <c r="C49" s="659">
        <v>85.336790619360741</v>
      </c>
      <c r="D49" s="659">
        <v>49.287933090209975</v>
      </c>
      <c r="E49" s="659">
        <v>-46.240906989999999</v>
      </c>
      <c r="F49" s="659">
        <v>-4.2397557599999995</v>
      </c>
      <c r="G49" s="659">
        <v>-40.839440789999998</v>
      </c>
      <c r="H49" s="659">
        <v>308.43577149344361</v>
      </c>
      <c r="I49" s="659">
        <v>37.460459455078677</v>
      </c>
      <c r="J49" s="659">
        <v>59.127936353524639</v>
      </c>
      <c r="K49" s="659">
        <v>114.08512226598869</v>
      </c>
      <c r="L49" s="659">
        <v>4.0039204161753199</v>
      </c>
    </row>
    <row r="50" spans="1:12">
      <c r="A50" s="661" t="s">
        <v>1234</v>
      </c>
      <c r="B50" s="659">
        <v>1387.4355082742213</v>
      </c>
      <c r="C50" s="659">
        <v>242.554482846284</v>
      </c>
      <c r="D50" s="659">
        <v>53.52625207512326</v>
      </c>
      <c r="E50" s="659">
        <v>-48.477754509999997</v>
      </c>
      <c r="F50" s="659">
        <v>-13.28566408</v>
      </c>
      <c r="G50" s="659">
        <v>-29.546157430000001</v>
      </c>
      <c r="H50" s="659">
        <v>661.39867878303073</v>
      </c>
      <c r="I50" s="659">
        <v>183.65044139035666</v>
      </c>
      <c r="J50" s="659">
        <v>200.62558376221011</v>
      </c>
      <c r="K50" s="659">
        <v>341.76080433862398</v>
      </c>
      <c r="L50" s="659">
        <v>6.0864723235203293</v>
      </c>
    </row>
    <row r="51" spans="1:12">
      <c r="A51" s="658" t="s">
        <v>1235</v>
      </c>
      <c r="B51" s="659">
        <v>12397.352755491498</v>
      </c>
      <c r="C51" s="659">
        <v>2830.3704409895504</v>
      </c>
      <c r="D51" s="659">
        <v>329.57339291747945</v>
      </c>
      <c r="E51" s="659">
        <v>-346.19834213999997</v>
      </c>
      <c r="F51" s="659">
        <v>-105.25743936000001</v>
      </c>
      <c r="G51" s="659">
        <v>-203.18970824000002</v>
      </c>
      <c r="H51" s="659">
        <v>7969.4578589960747</v>
      </c>
      <c r="I51" s="659">
        <v>1822.6641197092385</v>
      </c>
      <c r="J51" s="659">
        <v>982.0390535110954</v>
      </c>
      <c r="K51" s="659">
        <v>1623.1917232750905</v>
      </c>
      <c r="L51" s="659">
        <v>4.0967911973836593</v>
      </c>
    </row>
    <row r="52" spans="1:12">
      <c r="A52" s="658" t="s">
        <v>1236</v>
      </c>
      <c r="B52" s="659">
        <v>4585.7269571868164</v>
      </c>
      <c r="C52" s="659">
        <v>926.27225903875774</v>
      </c>
      <c r="D52" s="659">
        <v>73.988407024671858</v>
      </c>
      <c r="E52" s="659">
        <v>-96.15142440000001</v>
      </c>
      <c r="F52" s="659">
        <v>-45.546202109999996</v>
      </c>
      <c r="G52" s="659">
        <v>-36.899330469999995</v>
      </c>
      <c r="H52" s="659">
        <v>1842.7562084386952</v>
      </c>
      <c r="I52" s="659">
        <v>1115.0940916347008</v>
      </c>
      <c r="J52" s="659">
        <v>938.83637592973287</v>
      </c>
      <c r="K52" s="659">
        <v>689.04028118368751</v>
      </c>
      <c r="L52" s="659">
        <v>6.8538408846062895</v>
      </c>
    </row>
    <row r="53" spans="1:12">
      <c r="A53" s="661" t="s">
        <v>1237</v>
      </c>
      <c r="B53" s="659">
        <v>2786.25641062045</v>
      </c>
      <c r="C53" s="659">
        <v>637.25966253940328</v>
      </c>
      <c r="D53" s="659">
        <v>55.874876949496702</v>
      </c>
      <c r="E53" s="659">
        <v>-70.238367030000006</v>
      </c>
      <c r="F53" s="659">
        <v>-31.72389295</v>
      </c>
      <c r="G53" s="659">
        <v>-29.432686159999999</v>
      </c>
      <c r="H53" s="659">
        <v>1331.8621351560166</v>
      </c>
      <c r="I53" s="659">
        <v>531.52479656082062</v>
      </c>
      <c r="J53" s="659">
        <v>500.98368219361993</v>
      </c>
      <c r="K53" s="659">
        <v>421.88579670999269</v>
      </c>
      <c r="L53" s="659">
        <v>6.1474551301908402</v>
      </c>
    </row>
    <row r="54" spans="1:12">
      <c r="A54" s="661" t="s">
        <v>1238</v>
      </c>
      <c r="B54" s="659">
        <v>143.65678978018386</v>
      </c>
      <c r="C54" s="659">
        <v>29.70809475722314</v>
      </c>
      <c r="D54" s="659">
        <v>3.2047418623437474</v>
      </c>
      <c r="E54" s="659">
        <v>-3.1959817500000001</v>
      </c>
      <c r="F54" s="659">
        <v>-1.86484969</v>
      </c>
      <c r="G54" s="659">
        <v>-0.91877565999999999</v>
      </c>
      <c r="H54" s="659">
        <v>43.151026729398211</v>
      </c>
      <c r="I54" s="659">
        <v>95.161366517004296</v>
      </c>
      <c r="J54" s="659">
        <v>3.8569081700000001</v>
      </c>
      <c r="K54" s="659">
        <v>1.4874883637813336</v>
      </c>
      <c r="L54" s="659">
        <v>5.3021839012517491</v>
      </c>
    </row>
    <row r="55" spans="1:12">
      <c r="A55" s="661" t="s">
        <v>1239</v>
      </c>
      <c r="B55" s="659">
        <v>67.130601821456466</v>
      </c>
      <c r="C55" s="659">
        <v>6.6139477853848705</v>
      </c>
      <c r="D55" s="659">
        <v>6.5358438205436933</v>
      </c>
      <c r="E55" s="659">
        <v>-2.0412359499999999</v>
      </c>
      <c r="F55" s="659">
        <v>-0.17020272</v>
      </c>
      <c r="G55" s="659">
        <v>-1.8491118700000002</v>
      </c>
      <c r="H55" s="659">
        <v>42.742211823898394</v>
      </c>
      <c r="I55" s="659">
        <v>6.7320018796400003</v>
      </c>
      <c r="J55" s="659">
        <v>0</v>
      </c>
      <c r="K55" s="659">
        <v>17.656388117918063</v>
      </c>
      <c r="L55" s="659">
        <v>3.15173217462607</v>
      </c>
    </row>
    <row r="56" spans="1:12">
      <c r="A56" s="661" t="s">
        <v>1240</v>
      </c>
      <c r="B56" s="659">
        <v>1385.9282917745541</v>
      </c>
      <c r="C56" s="659">
        <v>236.5869508842552</v>
      </c>
      <c r="D56" s="659">
        <v>7.9678468447467257</v>
      </c>
      <c r="E56" s="659">
        <v>-14.635973079999999</v>
      </c>
      <c r="F56" s="659">
        <v>-6.18079731</v>
      </c>
      <c r="G56" s="659">
        <v>-4.4445094599999999</v>
      </c>
      <c r="H56" s="659">
        <v>302.85979385864306</v>
      </c>
      <c r="I56" s="659">
        <v>426.15623983623709</v>
      </c>
      <c r="J56" s="659">
        <v>431.92923315611301</v>
      </c>
      <c r="K56" s="659">
        <v>224.98302492356086</v>
      </c>
      <c r="L56" s="659">
        <v>9.0206860267898801</v>
      </c>
    </row>
    <row r="57" spans="1:12">
      <c r="A57" s="661" t="s">
        <v>1241</v>
      </c>
      <c r="B57" s="659">
        <v>202.75486319017207</v>
      </c>
      <c r="C57" s="659">
        <v>16.103603072491175</v>
      </c>
      <c r="D57" s="659">
        <v>0.40509754754099597</v>
      </c>
      <c r="E57" s="659">
        <v>-6.0398665899999999</v>
      </c>
      <c r="F57" s="659">
        <v>-5.6064594400000001</v>
      </c>
      <c r="G57" s="659">
        <v>-0.25424732</v>
      </c>
      <c r="H57" s="659">
        <v>122.14104087073893</v>
      </c>
      <c r="I57" s="659">
        <v>55.519686840998588</v>
      </c>
      <c r="J57" s="659">
        <v>2.0665524099999999</v>
      </c>
      <c r="K57" s="659">
        <v>23.027583068434549</v>
      </c>
      <c r="L57" s="659">
        <v>4.2773292819147999</v>
      </c>
    </row>
    <row r="58" spans="1:12">
      <c r="A58" s="662" t="s">
        <v>1242</v>
      </c>
      <c r="B58" s="659">
        <v>4525.2653092873261</v>
      </c>
      <c r="C58" s="659">
        <v>1764.89134049584</v>
      </c>
      <c r="D58" s="659">
        <v>224.10884375226769</v>
      </c>
      <c r="E58" s="659">
        <v>-179.78599462</v>
      </c>
      <c r="F58" s="659">
        <v>-75.676880560000001</v>
      </c>
      <c r="G58" s="659">
        <v>-98.066774900000013</v>
      </c>
      <c r="H58" s="659">
        <v>1286.5562402732699</v>
      </c>
      <c r="I58" s="659">
        <v>1214.1788567184374</v>
      </c>
      <c r="J58" s="659">
        <v>1469.1072758240928</v>
      </c>
      <c r="K58" s="659">
        <v>555.42293647152553</v>
      </c>
      <c r="L58" s="659">
        <v>10.207453310796099</v>
      </c>
    </row>
    <row r="59" spans="1:12">
      <c r="A59" s="658" t="s">
        <v>1243</v>
      </c>
      <c r="B59" s="659">
        <v>29433.772125333962</v>
      </c>
      <c r="C59" s="659">
        <v>5558.909760368364</v>
      </c>
      <c r="D59" s="659">
        <v>347.58687118317903</v>
      </c>
      <c r="E59" s="659">
        <v>-373.58826132000002</v>
      </c>
      <c r="F59" s="659">
        <v>-192.05135856999999</v>
      </c>
      <c r="G59" s="659">
        <v>-111.90892337000001</v>
      </c>
      <c r="H59" s="659">
        <v>12824.822171016916</v>
      </c>
      <c r="I59" s="659">
        <v>5391.6197812178725</v>
      </c>
      <c r="J59" s="659">
        <v>5212.7684470543209</v>
      </c>
      <c r="K59" s="659">
        <v>6004.5617260448507</v>
      </c>
      <c r="L59" s="659">
        <v>10.22231059346171</v>
      </c>
    </row>
    <row r="60" spans="1:12">
      <c r="A60" s="663" t="s">
        <v>1244</v>
      </c>
      <c r="B60" s="657">
        <f t="shared" ref="B60:K60" si="1">SUM(B61:B62)</f>
        <v>11038.652552970072</v>
      </c>
      <c r="C60" s="657">
        <f t="shared" si="1"/>
        <v>1662.927080408002</v>
      </c>
      <c r="D60" s="657">
        <f t="shared" si="1"/>
        <v>261.1449454694648</v>
      </c>
      <c r="E60" s="657">
        <f t="shared" si="1"/>
        <v>-255.59858154999998</v>
      </c>
      <c r="F60" s="657">
        <f t="shared" si="1"/>
        <v>-81.525586770000018</v>
      </c>
      <c r="G60" s="657">
        <f t="shared" si="1"/>
        <v>-144.94914671000001</v>
      </c>
      <c r="H60" s="657">
        <f t="shared" si="1"/>
        <v>5337.5893957719563</v>
      </c>
      <c r="I60" s="657">
        <f t="shared" si="1"/>
        <v>2242.5145352431209</v>
      </c>
      <c r="J60" s="657">
        <f t="shared" si="1"/>
        <v>1593.6098401756803</v>
      </c>
      <c r="K60" s="657">
        <f t="shared" si="1"/>
        <v>1864.9387817793138</v>
      </c>
      <c r="L60" s="657">
        <v>6.5680100335309799</v>
      </c>
    </row>
    <row r="61" spans="1:12">
      <c r="A61" s="662" t="s">
        <v>1245</v>
      </c>
      <c r="B61" s="659">
        <v>343.79898009842429</v>
      </c>
      <c r="C61" s="659">
        <v>19.620540302877139</v>
      </c>
      <c r="D61" s="659">
        <v>7.0146975572425054</v>
      </c>
      <c r="E61" s="659">
        <v>-5.7877564499999998</v>
      </c>
      <c r="F61" s="659">
        <v>-0.46513372999999997</v>
      </c>
      <c r="G61" s="659">
        <v>-3.4903297599999998</v>
      </c>
      <c r="H61" s="659">
        <v>132.82979204232146</v>
      </c>
      <c r="I61" s="659">
        <v>41.934400176541224</v>
      </c>
      <c r="J61" s="659">
        <v>45.4664312239154</v>
      </c>
      <c r="K61" s="659">
        <v>123.56835665564627</v>
      </c>
      <c r="L61" s="659">
        <v>7.8064860146564294</v>
      </c>
    </row>
    <row r="62" spans="1:12">
      <c r="A62" s="664" t="s">
        <v>1246</v>
      </c>
      <c r="B62" s="659">
        <v>10694.853572871647</v>
      </c>
      <c r="C62" s="659">
        <v>1643.3065401051249</v>
      </c>
      <c r="D62" s="659">
        <v>254.1302479122223</v>
      </c>
      <c r="E62" s="659">
        <v>-249.81082509999999</v>
      </c>
      <c r="F62" s="659">
        <v>-81.060453040000013</v>
      </c>
      <c r="G62" s="659">
        <v>-141.45881695</v>
      </c>
      <c r="H62" s="659">
        <v>5204.7596037296353</v>
      </c>
      <c r="I62" s="659">
        <v>2200.5801350665797</v>
      </c>
      <c r="J62" s="659">
        <v>1548.143408951765</v>
      </c>
      <c r="K62" s="659">
        <v>1741.3704251236675</v>
      </c>
      <c r="L62" s="659">
        <v>8.1403047016258405</v>
      </c>
    </row>
    <row r="63" spans="1:12">
      <c r="A63" s="665" t="s">
        <v>1138</v>
      </c>
      <c r="B63" s="666">
        <f t="shared" ref="B63:K63" si="2">SUM(B9:B10,B16,B41,B46,B47,B51,B52,B58,B59,B60)</f>
        <v>98545.34538687719</v>
      </c>
      <c r="C63" s="666">
        <f t="shared" si="2"/>
        <v>26448.394645582186</v>
      </c>
      <c r="D63" s="666">
        <f t="shared" si="2"/>
        <v>2149.0933437189606</v>
      </c>
      <c r="E63" s="666">
        <f t="shared" si="2"/>
        <v>-2139.81207855</v>
      </c>
      <c r="F63" s="666">
        <f t="shared" si="2"/>
        <v>-832.18525552000006</v>
      </c>
      <c r="G63" s="666">
        <f t="shared" si="2"/>
        <v>-1087.6219605199999</v>
      </c>
      <c r="H63" s="666">
        <f t="shared" si="2"/>
        <v>50099.54891261617</v>
      </c>
      <c r="I63" s="666">
        <f t="shared" si="2"/>
        <v>18308.9178910179</v>
      </c>
      <c r="J63" s="666">
        <f t="shared" si="2"/>
        <v>13898.538351944631</v>
      </c>
      <c r="K63" s="666">
        <f t="shared" si="2"/>
        <v>16238.340231298502</v>
      </c>
      <c r="L63" s="657">
        <v>7.1015115404787101</v>
      </c>
    </row>
    <row r="64" spans="1:12">
      <c r="A64" s="667" t="s">
        <v>1247</v>
      </c>
      <c r="B64" s="668"/>
    </row>
  </sheetData>
  <mergeCells count="8">
    <mergeCell ref="K6:K7"/>
    <mergeCell ref="L6:L7"/>
    <mergeCell ref="A6:A7"/>
    <mergeCell ref="B6:D6"/>
    <mergeCell ref="E6:G6"/>
    <mergeCell ref="H6:H7"/>
    <mergeCell ref="I6:I7"/>
    <mergeCell ref="J6:J7"/>
  </mergeCells>
  <hyperlinks>
    <hyperlink ref="A1" location="Index!B5" display="&lt;- back" xr:uid="{A888B4A1-1533-4170-8BB1-F7460806CB64}"/>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83386-F635-49EF-86D4-DE36458C2445}">
  <dimension ref="A1:Q19"/>
  <sheetViews>
    <sheetView showGridLines="0" zoomScale="80" zoomScaleNormal="80" workbookViewId="0">
      <selection activeCell="A3" sqref="A3"/>
    </sheetView>
  </sheetViews>
  <sheetFormatPr defaultRowHeight="13.2"/>
  <cols>
    <col min="1" max="1" width="50.33203125" style="636" customWidth="1"/>
    <col min="2" max="2" width="11.44140625" style="636" bestFit="1" customWidth="1"/>
    <col min="3" max="3" width="14.88671875" style="636" bestFit="1" customWidth="1"/>
    <col min="4" max="13" width="8.88671875" style="636"/>
    <col min="14" max="14" width="9.77734375" style="636" customWidth="1"/>
    <col min="15" max="15" width="8.88671875" style="636"/>
    <col min="16" max="16" width="13.109375" style="636" customWidth="1"/>
    <col min="17" max="17" width="20.88671875" style="636" customWidth="1"/>
    <col min="18" max="18" width="17.5546875" style="636" customWidth="1"/>
    <col min="19" max="20" width="8.88671875" style="636"/>
    <col min="21" max="21" width="9.88671875" style="636" bestFit="1" customWidth="1"/>
    <col min="22" max="22" width="15.5546875" style="636" bestFit="1" customWidth="1"/>
    <col min="23" max="23" width="10.21875" style="636" bestFit="1" customWidth="1"/>
    <col min="24" max="24" width="12.44140625" style="636" bestFit="1" customWidth="1"/>
    <col min="25" max="16384" width="8.88671875" style="636"/>
  </cols>
  <sheetData>
    <row r="1" spans="1:17">
      <c r="A1" s="713" t="s">
        <v>1485</v>
      </c>
    </row>
    <row r="3" spans="1:17" ht="24" customHeight="1">
      <c r="A3" s="482" t="s">
        <v>1440</v>
      </c>
      <c r="B3" s="634"/>
      <c r="C3" s="635"/>
      <c r="D3" s="635"/>
      <c r="E3" s="635"/>
      <c r="F3" s="635"/>
      <c r="G3" s="635"/>
      <c r="H3" s="635"/>
      <c r="I3" s="635"/>
      <c r="J3" s="635"/>
      <c r="K3" s="635"/>
      <c r="L3" s="635"/>
      <c r="M3" s="635"/>
      <c r="N3" s="635"/>
      <c r="O3" s="635"/>
      <c r="P3" s="635"/>
      <c r="Q3" s="635"/>
    </row>
    <row r="4" spans="1:17">
      <c r="A4" s="651"/>
      <c r="B4" s="634"/>
      <c r="C4" s="635"/>
      <c r="D4" s="635"/>
      <c r="E4" s="635"/>
      <c r="F4" s="635"/>
      <c r="G4" s="635"/>
      <c r="H4" s="635"/>
      <c r="I4" s="635"/>
      <c r="J4" s="635"/>
      <c r="K4" s="635"/>
      <c r="L4" s="635"/>
      <c r="M4" s="635"/>
      <c r="N4" s="635"/>
      <c r="O4" s="635"/>
      <c r="P4" s="635"/>
      <c r="Q4" s="635"/>
    </row>
    <row r="5" spans="1:17">
      <c r="A5" s="651"/>
      <c r="B5" s="634"/>
      <c r="C5" s="635"/>
      <c r="D5" s="635"/>
      <c r="E5" s="635"/>
      <c r="F5" s="635"/>
      <c r="G5" s="635"/>
      <c r="H5" s="635"/>
      <c r="I5" s="635"/>
      <c r="J5" s="635"/>
      <c r="K5" s="635"/>
      <c r="L5" s="635"/>
      <c r="M5" s="635"/>
      <c r="N5" s="635"/>
      <c r="O5" s="635"/>
      <c r="P5" s="635"/>
      <c r="Q5" s="64" t="s">
        <v>959</v>
      </c>
    </row>
    <row r="6" spans="1:17">
      <c r="A6" s="890"/>
      <c r="B6" s="887" t="s">
        <v>1249</v>
      </c>
      <c r="C6" s="888"/>
      <c r="D6" s="888"/>
      <c r="E6" s="888"/>
      <c r="F6" s="888"/>
      <c r="G6" s="888"/>
      <c r="H6" s="888"/>
      <c r="I6" s="888"/>
      <c r="J6" s="888"/>
      <c r="K6" s="888"/>
      <c r="L6" s="888"/>
      <c r="M6" s="888"/>
      <c r="N6" s="888"/>
      <c r="O6" s="888"/>
      <c r="P6" s="888"/>
      <c r="Q6" s="889"/>
    </row>
    <row r="7" spans="1:17">
      <c r="A7" s="890"/>
      <c r="B7" s="637"/>
      <c r="C7" s="892" t="s">
        <v>1250</v>
      </c>
      <c r="D7" s="893"/>
      <c r="E7" s="893"/>
      <c r="F7" s="893"/>
      <c r="G7" s="893"/>
      <c r="H7" s="893"/>
      <c r="I7" s="892" t="s">
        <v>1251</v>
      </c>
      <c r="J7" s="893"/>
      <c r="K7" s="893"/>
      <c r="L7" s="893"/>
      <c r="M7" s="893"/>
      <c r="N7" s="893"/>
      <c r="O7" s="894"/>
      <c r="P7" s="887" t="s">
        <v>1252</v>
      </c>
      <c r="Q7" s="889"/>
    </row>
    <row r="8" spans="1:17" ht="52.8">
      <c r="A8" s="891"/>
      <c r="B8" s="638"/>
      <c r="C8" s="639" t="s">
        <v>1253</v>
      </c>
      <c r="D8" s="639" t="s">
        <v>1254</v>
      </c>
      <c r="E8" s="639" t="s">
        <v>1255</v>
      </c>
      <c r="F8" s="639" t="s">
        <v>1256</v>
      </c>
      <c r="G8" s="639" t="s">
        <v>1257</v>
      </c>
      <c r="H8" s="639" t="s">
        <v>1258</v>
      </c>
      <c r="I8" s="638" t="s">
        <v>1259</v>
      </c>
      <c r="J8" s="638" t="s">
        <v>1260</v>
      </c>
      <c r="K8" s="638" t="s">
        <v>1261</v>
      </c>
      <c r="L8" s="638" t="s">
        <v>1262</v>
      </c>
      <c r="M8" s="638" t="s">
        <v>1263</v>
      </c>
      <c r="N8" s="638" t="s">
        <v>1264</v>
      </c>
      <c r="O8" s="638" t="s">
        <v>1265</v>
      </c>
      <c r="P8" s="640"/>
      <c r="Q8" s="641" t="s">
        <v>1266</v>
      </c>
    </row>
    <row r="9" spans="1:17">
      <c r="A9" s="642" t="s">
        <v>1267</v>
      </c>
      <c r="B9" s="643">
        <v>117827.41454654381</v>
      </c>
      <c r="C9" s="643">
        <v>18983.280970842919</v>
      </c>
      <c r="D9" s="643">
        <v>64904.033243775688</v>
      </c>
      <c r="E9" s="643">
        <v>18675.346759863238</v>
      </c>
      <c r="F9" s="643">
        <v>5065.6933590613153</v>
      </c>
      <c r="G9" s="643">
        <v>4188.1930367412697</v>
      </c>
      <c r="H9" s="643">
        <v>1095.882684178081</v>
      </c>
      <c r="I9" s="643">
        <v>6189.5220693099836</v>
      </c>
      <c r="J9" s="643">
        <v>6590.3748683745034</v>
      </c>
      <c r="K9" s="643">
        <v>2887.5617253651271</v>
      </c>
      <c r="L9" s="643">
        <v>1570.9291196583924</v>
      </c>
      <c r="M9" s="643">
        <v>616.84496792428092</v>
      </c>
      <c r="N9" s="643">
        <v>239.89661831518544</v>
      </c>
      <c r="O9" s="643">
        <v>442.19066890235933</v>
      </c>
      <c r="P9" s="643">
        <v>99290.09450869399</v>
      </c>
      <c r="Q9" s="644">
        <v>0.95049874293703174</v>
      </c>
    </row>
    <row r="10" spans="1:17" ht="26.4">
      <c r="A10" s="645" t="s">
        <v>1268</v>
      </c>
      <c r="B10" s="646">
        <v>32167.875294398302</v>
      </c>
      <c r="C10" s="646">
        <v>6564.5819317696623</v>
      </c>
      <c r="D10" s="646">
        <v>13008.189498099924</v>
      </c>
      <c r="E10" s="646">
        <v>8000.696041291817</v>
      </c>
      <c r="F10" s="646">
        <v>2113.83750102454</v>
      </c>
      <c r="G10" s="646">
        <v>1096.499720713862</v>
      </c>
      <c r="H10" s="646">
        <v>632.59956406563504</v>
      </c>
      <c r="I10" s="646">
        <v>1765.2593808695128</v>
      </c>
      <c r="J10" s="646">
        <v>1878.9318983617575</v>
      </c>
      <c r="K10" s="646">
        <v>1349.3864983160768</v>
      </c>
      <c r="L10" s="646">
        <v>1062.5998164529917</v>
      </c>
      <c r="M10" s="646">
        <v>351.07673169854957</v>
      </c>
      <c r="N10" s="646">
        <v>74.143252579291513</v>
      </c>
      <c r="O10" s="646">
        <v>99.095258689460465</v>
      </c>
      <c r="P10" s="646">
        <v>25587.382457430664</v>
      </c>
      <c r="Q10" s="647">
        <v>0.97063118751270983</v>
      </c>
    </row>
    <row r="11" spans="1:17" ht="26.4">
      <c r="A11" s="645" t="s">
        <v>1269</v>
      </c>
      <c r="B11" s="646">
        <v>85659.539252145507</v>
      </c>
      <c r="C11" s="646">
        <v>12418.699039073255</v>
      </c>
      <c r="D11" s="646">
        <v>51895.84374567576</v>
      </c>
      <c r="E11" s="646">
        <v>10674.65071857142</v>
      </c>
      <c r="F11" s="646">
        <v>2951.8558580367758</v>
      </c>
      <c r="G11" s="646">
        <v>3091.6933160274079</v>
      </c>
      <c r="H11" s="646">
        <v>463.28312011244594</v>
      </c>
      <c r="I11" s="646">
        <v>4424.2626884404708</v>
      </c>
      <c r="J11" s="646">
        <v>4711.4429700127457</v>
      </c>
      <c r="K11" s="646">
        <v>1538.1752270490506</v>
      </c>
      <c r="L11" s="646">
        <v>508.32930320540066</v>
      </c>
      <c r="M11" s="646">
        <v>265.76823622573136</v>
      </c>
      <c r="N11" s="646">
        <v>165.75336573589394</v>
      </c>
      <c r="O11" s="646">
        <v>343.09541021289886</v>
      </c>
      <c r="P11" s="646">
        <v>73702.712051263326</v>
      </c>
      <c r="Q11" s="647">
        <v>0.94350935889913334</v>
      </c>
    </row>
    <row r="12" spans="1:17" ht="26.4">
      <c r="A12" s="645" t="s">
        <v>1270</v>
      </c>
      <c r="B12" s="646">
        <v>77.937452620000002</v>
      </c>
      <c r="C12" s="646">
        <v>0</v>
      </c>
      <c r="D12" s="646">
        <v>0</v>
      </c>
      <c r="E12" s="646">
        <v>0</v>
      </c>
      <c r="F12" s="646">
        <v>0</v>
      </c>
      <c r="G12" s="646">
        <v>0</v>
      </c>
      <c r="H12" s="646">
        <v>0</v>
      </c>
      <c r="I12" s="646">
        <v>0</v>
      </c>
      <c r="J12" s="646">
        <v>0</v>
      </c>
      <c r="K12" s="646">
        <v>0</v>
      </c>
      <c r="L12" s="646">
        <v>0</v>
      </c>
      <c r="M12" s="646">
        <v>0</v>
      </c>
      <c r="N12" s="646">
        <v>0</v>
      </c>
      <c r="O12" s="646">
        <v>0</v>
      </c>
      <c r="P12" s="646">
        <v>77.937452620000002</v>
      </c>
      <c r="Q12" s="647">
        <v>0</v>
      </c>
    </row>
    <row r="13" spans="1:17" ht="26.4">
      <c r="A13" s="648" t="s">
        <v>1271</v>
      </c>
      <c r="B13" s="646">
        <v>98003.837656255244</v>
      </c>
      <c r="C13" s="649">
        <v>13788.679373261573</v>
      </c>
      <c r="D13" s="649">
        <v>58791.966883776382</v>
      </c>
      <c r="E13" s="649">
        <v>16405.08649876944</v>
      </c>
      <c r="F13" s="649">
        <v>4314.3014272511627</v>
      </c>
      <c r="G13" s="649">
        <v>3888.5114508291044</v>
      </c>
      <c r="H13" s="649">
        <v>815.29202236758101</v>
      </c>
      <c r="I13" s="704"/>
      <c r="J13" s="705"/>
      <c r="K13" s="705"/>
      <c r="L13" s="705"/>
      <c r="M13" s="705"/>
      <c r="N13" s="705"/>
      <c r="O13" s="706"/>
      <c r="P13" s="646">
        <v>0</v>
      </c>
      <c r="Q13" s="647">
        <v>0.99999999999999989</v>
      </c>
    </row>
    <row r="14" spans="1:17">
      <c r="A14" s="642" t="s">
        <v>1272</v>
      </c>
      <c r="B14" s="643">
        <v>1976.4712505134021</v>
      </c>
      <c r="C14" s="643">
        <v>515.41737176666845</v>
      </c>
      <c r="D14" s="643">
        <v>559.32938839302892</v>
      </c>
      <c r="E14" s="643">
        <v>642.58650044809201</v>
      </c>
      <c r="F14" s="643">
        <v>48.213001520079139</v>
      </c>
      <c r="G14" s="643">
        <v>55.7543077289763</v>
      </c>
      <c r="H14" s="643">
        <v>82.215938956935602</v>
      </c>
      <c r="I14" s="646">
        <v>0</v>
      </c>
      <c r="J14" s="646">
        <v>0.10555849</v>
      </c>
      <c r="K14" s="646">
        <v>98.18895321730534</v>
      </c>
      <c r="L14" s="646">
        <v>0</v>
      </c>
      <c r="M14" s="646">
        <v>2.4412220000000002E-2</v>
      </c>
      <c r="N14" s="646">
        <v>0</v>
      </c>
      <c r="O14" s="646">
        <v>9.8988809999999997E-2</v>
      </c>
      <c r="P14" s="643">
        <v>1878.0533377760967</v>
      </c>
      <c r="Q14" s="644">
        <v>0.96115406296925976</v>
      </c>
    </row>
    <row r="15" spans="1:17" ht="26.4">
      <c r="A15" s="645" t="s">
        <v>1268</v>
      </c>
      <c r="B15" s="646">
        <v>1108.3737576220174</v>
      </c>
      <c r="C15" s="646">
        <v>232.1087701681044</v>
      </c>
      <c r="D15" s="646">
        <v>219.29436991030099</v>
      </c>
      <c r="E15" s="646">
        <v>451.26279142559304</v>
      </c>
      <c r="F15" s="646">
        <v>9.9292812865045406</v>
      </c>
      <c r="G15" s="646">
        <v>55.5880776189763</v>
      </c>
      <c r="H15" s="646">
        <v>82.215938956935602</v>
      </c>
      <c r="I15" s="646">
        <v>0</v>
      </c>
      <c r="J15" s="646">
        <v>0</v>
      </c>
      <c r="K15" s="646">
        <v>96.515433275722302</v>
      </c>
      <c r="L15" s="646">
        <v>0</v>
      </c>
      <c r="M15" s="646">
        <v>0</v>
      </c>
      <c r="N15" s="646">
        <v>0</v>
      </c>
      <c r="O15" s="646">
        <v>0</v>
      </c>
      <c r="P15" s="646">
        <v>1011.858324346295</v>
      </c>
      <c r="Q15" s="647">
        <v>0.94270489567493887</v>
      </c>
    </row>
    <row r="16" spans="1:17" ht="26.4">
      <c r="A16" s="645" t="s">
        <v>1269</v>
      </c>
      <c r="B16" s="646">
        <v>868.09749289138472</v>
      </c>
      <c r="C16" s="646">
        <v>283.30860159856405</v>
      </c>
      <c r="D16" s="646">
        <v>340.03501848272799</v>
      </c>
      <c r="E16" s="646">
        <v>191.323709022499</v>
      </c>
      <c r="F16" s="646">
        <v>38.283720233574599</v>
      </c>
      <c r="G16" s="646">
        <v>0.16623010999999999</v>
      </c>
      <c r="H16" s="646">
        <v>0</v>
      </c>
      <c r="I16" s="646">
        <v>0</v>
      </c>
      <c r="J16" s="646">
        <v>0.10555849</v>
      </c>
      <c r="K16" s="646">
        <v>1.67351994158304</v>
      </c>
      <c r="L16" s="646">
        <v>0</v>
      </c>
      <c r="M16" s="646">
        <v>2.4412220000000002E-2</v>
      </c>
      <c r="N16" s="646">
        <v>0</v>
      </c>
      <c r="O16" s="646">
        <v>9.8988809999999997E-2</v>
      </c>
      <c r="P16" s="646">
        <v>866.19501342980175</v>
      </c>
      <c r="Q16" s="647">
        <v>0.98270572652605903</v>
      </c>
    </row>
    <row r="17" spans="1:17" ht="26.4">
      <c r="A17" s="645" t="s">
        <v>1270</v>
      </c>
      <c r="B17" s="646">
        <v>0.10142023</v>
      </c>
      <c r="C17" s="646">
        <v>0</v>
      </c>
      <c r="D17" s="646">
        <v>0</v>
      </c>
      <c r="E17" s="646">
        <v>0</v>
      </c>
      <c r="F17" s="646">
        <v>0</v>
      </c>
      <c r="G17" s="646">
        <v>0</v>
      </c>
      <c r="H17" s="646">
        <v>0</v>
      </c>
      <c r="I17" s="646">
        <v>0</v>
      </c>
      <c r="J17" s="646">
        <v>0</v>
      </c>
      <c r="K17" s="646">
        <v>0</v>
      </c>
      <c r="L17" s="646">
        <v>0</v>
      </c>
      <c r="M17" s="646">
        <v>0</v>
      </c>
      <c r="N17" s="646">
        <v>0</v>
      </c>
      <c r="O17" s="646">
        <v>0</v>
      </c>
      <c r="P17" s="646">
        <v>0.10142023</v>
      </c>
      <c r="Q17" s="647">
        <v>0</v>
      </c>
    </row>
    <row r="18" spans="1:17" ht="26.4">
      <c r="A18" s="648" t="s">
        <v>1271</v>
      </c>
      <c r="B18" s="646">
        <v>1805.1621393605599</v>
      </c>
      <c r="C18" s="646">
        <v>417.59337700344798</v>
      </c>
      <c r="D18" s="646">
        <v>575.36059275711398</v>
      </c>
      <c r="E18" s="646">
        <v>643.91966320809195</v>
      </c>
      <c r="F18" s="646">
        <v>48.213001520079146</v>
      </c>
      <c r="G18" s="646">
        <v>55.687066428976294</v>
      </c>
      <c r="H18" s="646">
        <v>64.388438442850699</v>
      </c>
      <c r="I18" s="704"/>
      <c r="J18" s="705"/>
      <c r="K18" s="705"/>
      <c r="L18" s="705"/>
      <c r="M18" s="705"/>
      <c r="N18" s="705"/>
      <c r="O18" s="706"/>
      <c r="P18" s="646">
        <v>0</v>
      </c>
      <c r="Q18" s="647">
        <v>1.0000000000000002</v>
      </c>
    </row>
    <row r="19" spans="1:17" ht="14.4" customHeight="1"/>
  </sheetData>
  <mergeCells count="5">
    <mergeCell ref="A6:A8"/>
    <mergeCell ref="B6:Q6"/>
    <mergeCell ref="C7:H7"/>
    <mergeCell ref="I7:O7"/>
    <mergeCell ref="P7:Q7"/>
  </mergeCells>
  <hyperlinks>
    <hyperlink ref="A1" location="Index!B5" display="&lt;- back" xr:uid="{77153F81-6338-4415-8056-F93BC542D453}"/>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03726-CC4F-4232-AF20-7E45EACB04FB}">
  <dimension ref="A1:G51"/>
  <sheetViews>
    <sheetView showGridLines="0" zoomScale="80" zoomScaleNormal="80" workbookViewId="0">
      <selection activeCell="A3" sqref="A3"/>
    </sheetView>
  </sheetViews>
  <sheetFormatPr defaultRowHeight="17.399999999999999"/>
  <cols>
    <col min="1" max="1" width="10.88671875" style="113" customWidth="1"/>
    <col min="2" max="2" width="65.6640625" style="113" customWidth="1"/>
    <col min="3" max="7" width="21.88671875" style="113" customWidth="1"/>
    <col min="8" max="8" width="37.6640625" style="113" bestFit="1" customWidth="1"/>
    <col min="9" max="16384" width="8.88671875" style="113"/>
  </cols>
  <sheetData>
    <row r="1" spans="1:7">
      <c r="A1" s="713" t="s">
        <v>1485</v>
      </c>
    </row>
    <row r="3" spans="1:7" ht="24" customHeight="1">
      <c r="A3" s="531" t="s">
        <v>596</v>
      </c>
      <c r="B3" s="532"/>
    </row>
    <row r="4" spans="1:7" ht="17.399999999999999" customHeight="1">
      <c r="A4" s="450"/>
      <c r="B4" s="450"/>
    </row>
    <row r="5" spans="1:7" ht="21.6" customHeight="1">
      <c r="A5" s="450"/>
      <c r="B5" s="450"/>
      <c r="G5" s="121" t="s">
        <v>959</v>
      </c>
    </row>
    <row r="6" spans="1:7" ht="39.6" customHeight="1">
      <c r="A6" s="741"/>
      <c r="B6" s="742"/>
      <c r="C6" s="123">
        <f>'Ref Date'!C2</f>
        <v>45107</v>
      </c>
      <c r="D6" s="123">
        <f>EOMONTH(C6,-3)</f>
        <v>45016</v>
      </c>
      <c r="E6" s="123">
        <f>EOMONTH(D6,-3)</f>
        <v>44926</v>
      </c>
      <c r="F6" s="123">
        <f>EOMONTH(E6,-3)</f>
        <v>44834</v>
      </c>
      <c r="G6" s="123">
        <f>EOMONTH(F6,-3)</f>
        <v>44742</v>
      </c>
    </row>
    <row r="7" spans="1:7" ht="19.95" customHeight="1">
      <c r="A7" s="131"/>
      <c r="B7" s="132" t="s">
        <v>597</v>
      </c>
      <c r="C7" s="133"/>
      <c r="D7" s="134"/>
      <c r="E7" s="134"/>
      <c r="F7" s="134"/>
      <c r="G7" s="135"/>
    </row>
    <row r="8" spans="1:7" ht="19.95" customHeight="1">
      <c r="A8" s="122" t="s">
        <v>22</v>
      </c>
      <c r="B8" s="136" t="s">
        <v>598</v>
      </c>
      <c r="C8" s="137">
        <v>22048.19250564</v>
      </c>
      <c r="D8" s="127">
        <v>20488.781631999998</v>
      </c>
      <c r="E8" s="127">
        <v>20442.809044000001</v>
      </c>
      <c r="F8" s="127">
        <v>19428.061442999999</v>
      </c>
      <c r="G8" s="127">
        <v>19604.496621999999</v>
      </c>
    </row>
    <row r="9" spans="1:7" ht="19.95" customHeight="1">
      <c r="A9" s="122" t="s">
        <v>24</v>
      </c>
      <c r="B9" s="136" t="s">
        <v>599</v>
      </c>
      <c r="C9" s="137">
        <v>24289.16107152</v>
      </c>
      <c r="D9" s="127">
        <v>22729.842000000001</v>
      </c>
      <c r="E9" s="127">
        <v>22683.917344000001</v>
      </c>
      <c r="F9" s="127">
        <v>21669.729930000001</v>
      </c>
      <c r="G9" s="127">
        <v>21846.131204000001</v>
      </c>
    </row>
    <row r="10" spans="1:7" ht="19.95" customHeight="1">
      <c r="A10" s="122" t="s">
        <v>32</v>
      </c>
      <c r="B10" s="136" t="s">
        <v>600</v>
      </c>
      <c r="C10" s="137">
        <v>28115.72907573</v>
      </c>
      <c r="D10" s="127">
        <v>26373.178836999999</v>
      </c>
      <c r="E10" s="127">
        <v>26184.144690000001</v>
      </c>
      <c r="F10" s="127">
        <v>25250.305398</v>
      </c>
      <c r="G10" s="127">
        <v>25628.477654999999</v>
      </c>
    </row>
    <row r="11" spans="1:7" ht="19.95" customHeight="1">
      <c r="A11" s="138"/>
      <c r="B11" s="132" t="s">
        <v>1061</v>
      </c>
      <c r="C11" s="133"/>
      <c r="D11" s="134"/>
      <c r="E11" s="134"/>
      <c r="F11" s="134"/>
      <c r="G11" s="135"/>
    </row>
    <row r="12" spans="1:7" ht="19.95" customHeight="1">
      <c r="A12" s="122" t="s">
        <v>34</v>
      </c>
      <c r="B12" s="136" t="s">
        <v>1344</v>
      </c>
      <c r="C12" s="139">
        <v>146881.42621164999</v>
      </c>
      <c r="D12" s="127">
        <v>145388.762517</v>
      </c>
      <c r="E12" s="127">
        <v>141792.51199999999</v>
      </c>
      <c r="F12" s="127">
        <v>138623.05579300001</v>
      </c>
      <c r="G12" s="127">
        <v>135653.621728</v>
      </c>
    </row>
    <row r="13" spans="1:7" ht="31.95" customHeight="1">
      <c r="A13" s="138"/>
      <c r="B13" s="132" t="s">
        <v>1345</v>
      </c>
      <c r="C13" s="133"/>
      <c r="D13" s="134"/>
      <c r="E13" s="134"/>
      <c r="F13" s="134"/>
      <c r="G13" s="135"/>
    </row>
    <row r="14" spans="1:7" ht="19.95" customHeight="1">
      <c r="A14" s="122" t="s">
        <v>36</v>
      </c>
      <c r="B14" s="136" t="s">
        <v>601</v>
      </c>
      <c r="C14" s="140">
        <v>0.15010878553064599</v>
      </c>
      <c r="D14" s="141">
        <v>0.14092410773474401</v>
      </c>
      <c r="E14" s="141">
        <v>0.14417410873968001</v>
      </c>
      <c r="F14" s="141">
        <v>0.14015028980715899</v>
      </c>
      <c r="G14" s="141">
        <v>0.14451878521207701</v>
      </c>
    </row>
    <row r="15" spans="1:7" ht="19.95" customHeight="1">
      <c r="A15" s="122" t="s">
        <v>38</v>
      </c>
      <c r="B15" s="136" t="s">
        <v>602</v>
      </c>
      <c r="C15" s="140">
        <v>0.16536577631347599</v>
      </c>
      <c r="D15" s="141">
        <v>0.156338368982604</v>
      </c>
      <c r="E15" s="141">
        <v>0.15997965635603001</v>
      </c>
      <c r="F15" s="141">
        <v>0.156321254106635</v>
      </c>
      <c r="G15" s="141">
        <v>0.16104347915874201</v>
      </c>
    </row>
    <row r="16" spans="1:7" ht="19.95" customHeight="1">
      <c r="A16" s="122" t="s">
        <v>72</v>
      </c>
      <c r="B16" s="136" t="s">
        <v>603</v>
      </c>
      <c r="C16" s="140">
        <v>0.19141786542306899</v>
      </c>
      <c r="D16" s="141">
        <v>0.18139764298559499</v>
      </c>
      <c r="E16" s="141">
        <v>0.184665214833029</v>
      </c>
      <c r="F16" s="141">
        <v>0.182150835255046</v>
      </c>
      <c r="G16" s="141">
        <v>0.18892586374284401</v>
      </c>
    </row>
    <row r="17" spans="1:7" ht="40.200000000000003" customHeight="1">
      <c r="A17" s="142"/>
      <c r="B17" s="132" t="s">
        <v>1346</v>
      </c>
      <c r="C17" s="143"/>
      <c r="D17" s="144"/>
      <c r="E17" s="144"/>
      <c r="F17" s="144"/>
      <c r="G17" s="145"/>
    </row>
    <row r="18" spans="1:7" ht="34.950000000000003" customHeight="1">
      <c r="A18" s="146" t="s">
        <v>604</v>
      </c>
      <c r="B18" s="147" t="s">
        <v>1062</v>
      </c>
      <c r="C18" s="148">
        <v>1.7500000000000002E-2</v>
      </c>
      <c r="D18" s="149">
        <v>1.7500000000000002E-2</v>
      </c>
      <c r="E18" s="149">
        <v>1.7500000000000002E-2</v>
      </c>
      <c r="F18" s="149">
        <v>1.7500000000000002E-2</v>
      </c>
      <c r="G18" s="149">
        <v>1.7500000000000002E-2</v>
      </c>
    </row>
    <row r="19" spans="1:7" ht="19.95" customHeight="1">
      <c r="A19" s="146" t="s">
        <v>605</v>
      </c>
      <c r="B19" s="147" t="s">
        <v>1052</v>
      </c>
      <c r="C19" s="148">
        <v>9.8440000000000003E-3</v>
      </c>
      <c r="D19" s="149">
        <v>9.8440000000000003E-3</v>
      </c>
      <c r="E19" s="149">
        <v>9.8440000000000003E-3</v>
      </c>
      <c r="F19" s="149">
        <v>9.8440000000000003E-3</v>
      </c>
      <c r="G19" s="149">
        <v>9.8440000000000003E-3</v>
      </c>
    </row>
    <row r="20" spans="1:7" ht="19.95" customHeight="1">
      <c r="A20" s="146" t="s">
        <v>606</v>
      </c>
      <c r="B20" s="147" t="s">
        <v>1063</v>
      </c>
      <c r="C20" s="148">
        <v>1.3125E-2</v>
      </c>
      <c r="D20" s="149">
        <v>1.3125E-2</v>
      </c>
      <c r="E20" s="149">
        <v>1.3125E-2</v>
      </c>
      <c r="F20" s="149">
        <v>1.3125E-2</v>
      </c>
      <c r="G20" s="149">
        <v>1.3125E-2</v>
      </c>
    </row>
    <row r="21" spans="1:7" ht="19.95" customHeight="1">
      <c r="A21" s="146" t="s">
        <v>607</v>
      </c>
      <c r="B21" s="147" t="s">
        <v>608</v>
      </c>
      <c r="C21" s="148">
        <v>9.7500000000000003E-2</v>
      </c>
      <c r="D21" s="149">
        <v>9.7500000000000003E-2</v>
      </c>
      <c r="E21" s="149">
        <v>9.7500000000000003E-2</v>
      </c>
      <c r="F21" s="149">
        <v>9.7500000000000003E-2</v>
      </c>
      <c r="G21" s="149">
        <v>9.7500000000000003E-2</v>
      </c>
    </row>
    <row r="22" spans="1:7" ht="40.200000000000003" customHeight="1">
      <c r="A22" s="138"/>
      <c r="B22" s="132" t="s">
        <v>609</v>
      </c>
      <c r="C22" s="133"/>
      <c r="D22" s="134"/>
      <c r="E22" s="134"/>
      <c r="F22" s="134"/>
      <c r="G22" s="135"/>
    </row>
    <row r="23" spans="1:7" ht="19.95" customHeight="1">
      <c r="A23" s="122" t="s">
        <v>74</v>
      </c>
      <c r="B23" s="136" t="s">
        <v>610</v>
      </c>
      <c r="C23" s="140">
        <v>2.4999999999991002E-2</v>
      </c>
      <c r="D23" s="141">
        <v>2.5000000000026001E-2</v>
      </c>
      <c r="E23" s="141">
        <v>2.5000000000028E-2</v>
      </c>
      <c r="F23" s="141">
        <v>2.5000000001326999E-2</v>
      </c>
      <c r="G23" s="141">
        <v>2.5000000000278001E-2</v>
      </c>
    </row>
    <row r="24" spans="1:7" ht="40.200000000000003" customHeight="1">
      <c r="A24" s="122" t="s">
        <v>575</v>
      </c>
      <c r="B24" s="136" t="s">
        <v>611</v>
      </c>
      <c r="C24" s="140">
        <v>0</v>
      </c>
      <c r="D24" s="141">
        <v>0</v>
      </c>
      <c r="E24" s="141">
        <v>0</v>
      </c>
      <c r="F24" s="141">
        <v>0</v>
      </c>
      <c r="G24" s="141">
        <v>0</v>
      </c>
    </row>
    <row r="25" spans="1:7" ht="19.95" customHeight="1">
      <c r="A25" s="122" t="s">
        <v>76</v>
      </c>
      <c r="B25" s="136" t="s">
        <v>612</v>
      </c>
      <c r="C25" s="140">
        <v>6.9680104163420001E-3</v>
      </c>
      <c r="D25" s="141">
        <v>5.7180914057409996E-3</v>
      </c>
      <c r="E25" s="141">
        <v>4.1280768300300001E-3</v>
      </c>
      <c r="F25" s="141">
        <v>2.7438172283470001E-3</v>
      </c>
      <c r="G25" s="141">
        <v>1.7957000000159999E-3</v>
      </c>
    </row>
    <row r="26" spans="1:7" ht="19.95" customHeight="1">
      <c r="A26" s="122" t="s">
        <v>613</v>
      </c>
      <c r="B26" s="136" t="s">
        <v>614</v>
      </c>
      <c r="C26" s="140">
        <v>1.0000000000024E-2</v>
      </c>
      <c r="D26" s="141">
        <v>9.9999999988280002E-3</v>
      </c>
      <c r="E26" s="141">
        <v>9.9999999999829999E-3</v>
      </c>
      <c r="F26" s="141">
        <v>1.0000000000531001E-2</v>
      </c>
      <c r="G26" s="141">
        <v>9.9999999999639995E-3</v>
      </c>
    </row>
    <row r="27" spans="1:7" ht="19.95" customHeight="1">
      <c r="A27" s="122" t="s">
        <v>78</v>
      </c>
      <c r="B27" s="136" t="s">
        <v>615</v>
      </c>
      <c r="C27" s="140">
        <v>0</v>
      </c>
      <c r="D27" s="141">
        <v>0</v>
      </c>
      <c r="E27" s="141">
        <v>0</v>
      </c>
      <c r="F27" s="141">
        <v>0</v>
      </c>
      <c r="G27" s="141">
        <v>0</v>
      </c>
    </row>
    <row r="28" spans="1:7" ht="19.95" customHeight="1">
      <c r="A28" s="122" t="s">
        <v>616</v>
      </c>
      <c r="B28" s="136" t="s">
        <v>617</v>
      </c>
      <c r="C28" s="140">
        <v>1.2500000000029999E-2</v>
      </c>
      <c r="D28" s="141">
        <v>1.2499999999979E-2</v>
      </c>
      <c r="E28" s="141">
        <v>9.9999999999829999E-3</v>
      </c>
      <c r="F28" s="141">
        <v>1.0000000000531001E-2</v>
      </c>
      <c r="G28" s="141">
        <v>9.9999999999639995E-3</v>
      </c>
    </row>
    <row r="29" spans="1:7" ht="19.95" customHeight="1">
      <c r="A29" s="122" t="s">
        <v>80</v>
      </c>
      <c r="B29" s="136" t="s">
        <v>618</v>
      </c>
      <c r="C29" s="140">
        <v>5.4468010416386999E-2</v>
      </c>
      <c r="D29" s="141">
        <v>5.3218091404576E-2</v>
      </c>
      <c r="E29" s="141">
        <v>4.9128076830025E-2</v>
      </c>
      <c r="F29" s="141">
        <v>4.7743817228789003E-2</v>
      </c>
      <c r="G29" s="141">
        <v>4.6795700000221999E-2</v>
      </c>
    </row>
    <row r="30" spans="1:7" ht="19.95" customHeight="1">
      <c r="A30" s="122" t="s">
        <v>619</v>
      </c>
      <c r="B30" s="136" t="s">
        <v>620</v>
      </c>
      <c r="C30" s="140">
        <v>0.15196799999999999</v>
      </c>
      <c r="D30" s="141">
        <v>0.15071499999999999</v>
      </c>
      <c r="E30" s="141">
        <v>0.14662800000000001</v>
      </c>
      <c r="F30" s="141">
        <v>0.14524699999999999</v>
      </c>
      <c r="G30" s="141">
        <v>0.14429600000000001</v>
      </c>
    </row>
    <row r="31" spans="1:7" ht="27.75" customHeight="1">
      <c r="A31" s="122" t="s">
        <v>146</v>
      </c>
      <c r="B31" s="136" t="s">
        <v>962</v>
      </c>
      <c r="C31" s="150">
        <v>9.2240776313250006E-2</v>
      </c>
      <c r="D31" s="151">
        <v>8.3213368982641006E-2</v>
      </c>
      <c r="E31" s="151">
        <v>8.6854656357729002E-2</v>
      </c>
      <c r="F31" s="151">
        <v>8.3196254101133002E-2</v>
      </c>
      <c r="G31" s="151">
        <v>8.7918479158785007E-2</v>
      </c>
    </row>
    <row r="32" spans="1:7" ht="19.95" customHeight="1">
      <c r="A32" s="138"/>
      <c r="B32" s="132" t="s">
        <v>536</v>
      </c>
      <c r="C32" s="133"/>
      <c r="D32" s="134"/>
      <c r="E32" s="134"/>
      <c r="F32" s="134"/>
      <c r="G32" s="135"/>
    </row>
    <row r="33" spans="1:7" ht="19.95" customHeight="1">
      <c r="A33" s="122" t="s">
        <v>148</v>
      </c>
      <c r="B33" s="136" t="s">
        <v>506</v>
      </c>
      <c r="C33" s="137">
        <v>366824.7</v>
      </c>
      <c r="D33" s="127">
        <v>361854.1</v>
      </c>
      <c r="E33" s="127">
        <v>342292.19158400001</v>
      </c>
      <c r="F33" s="127">
        <v>353377.25309900002</v>
      </c>
      <c r="G33" s="127">
        <v>345780.65395499999</v>
      </c>
    </row>
    <row r="34" spans="1:7" ht="19.95" customHeight="1">
      <c r="A34" s="122" t="s">
        <v>149</v>
      </c>
      <c r="B34" s="136" t="s">
        <v>1064</v>
      </c>
      <c r="C34" s="152">
        <v>6.6214635151416998E-2</v>
      </c>
      <c r="D34" s="141">
        <v>6.2799999999999995E-2</v>
      </c>
      <c r="E34" s="141">
        <v>6.6270624633992997E-2</v>
      </c>
      <c r="F34" s="141">
        <v>6.1321801954167997E-2</v>
      </c>
      <c r="G34" s="141">
        <v>6.3179159833836998E-2</v>
      </c>
    </row>
    <row r="35" spans="1:7" ht="40.200000000000003" customHeight="1">
      <c r="A35" s="138"/>
      <c r="B35" s="132" t="s">
        <v>1347</v>
      </c>
      <c r="C35" s="133"/>
      <c r="D35" s="134"/>
      <c r="E35" s="134"/>
      <c r="F35" s="134"/>
      <c r="G35" s="135"/>
    </row>
    <row r="36" spans="1:7" ht="28.95" customHeight="1">
      <c r="A36" s="122" t="s">
        <v>622</v>
      </c>
      <c r="B36" s="136" t="s">
        <v>623</v>
      </c>
      <c r="C36" s="140">
        <v>0</v>
      </c>
      <c r="D36" s="141">
        <v>0</v>
      </c>
      <c r="E36" s="141">
        <v>0</v>
      </c>
      <c r="F36" s="141">
        <v>0</v>
      </c>
      <c r="G36" s="141">
        <v>0</v>
      </c>
    </row>
    <row r="37" spans="1:7" ht="19.95" customHeight="1">
      <c r="A37" s="122" t="s">
        <v>624</v>
      </c>
      <c r="B37" s="136" t="s">
        <v>625</v>
      </c>
      <c r="C37" s="140">
        <v>0</v>
      </c>
      <c r="D37" s="141">
        <v>0</v>
      </c>
      <c r="E37" s="141">
        <v>0</v>
      </c>
      <c r="F37" s="141">
        <v>0</v>
      </c>
      <c r="G37" s="141">
        <v>0</v>
      </c>
    </row>
    <row r="38" spans="1:7" ht="19.95" customHeight="1">
      <c r="A38" s="122" t="s">
        <v>626</v>
      </c>
      <c r="B38" s="136" t="s">
        <v>627</v>
      </c>
      <c r="C38" s="140">
        <v>0.03</v>
      </c>
      <c r="D38" s="141">
        <v>0</v>
      </c>
      <c r="E38" s="141">
        <v>0</v>
      </c>
      <c r="F38" s="141">
        <v>0</v>
      </c>
      <c r="G38" s="141">
        <v>0</v>
      </c>
    </row>
    <row r="39" spans="1:7" ht="34.200000000000003" customHeight="1">
      <c r="A39" s="125"/>
      <c r="B39" s="132" t="s">
        <v>628</v>
      </c>
      <c r="C39" s="153"/>
      <c r="D39" s="154"/>
      <c r="E39" s="154"/>
      <c r="F39" s="154"/>
      <c r="G39" s="126"/>
    </row>
    <row r="40" spans="1:7" ht="19.95" customHeight="1">
      <c r="A40" s="122" t="s">
        <v>629</v>
      </c>
      <c r="B40" s="136" t="s">
        <v>1348</v>
      </c>
      <c r="C40" s="140">
        <v>0</v>
      </c>
      <c r="D40" s="141">
        <v>0</v>
      </c>
      <c r="E40" s="141">
        <v>0</v>
      </c>
      <c r="F40" s="141">
        <v>0</v>
      </c>
      <c r="G40" s="141">
        <v>0</v>
      </c>
    </row>
    <row r="41" spans="1:7" ht="19.95" customHeight="1">
      <c r="A41" s="122" t="s">
        <v>630</v>
      </c>
      <c r="B41" s="153" t="s">
        <v>1019</v>
      </c>
      <c r="C41" s="140">
        <v>0.03</v>
      </c>
      <c r="D41" s="141">
        <v>0.03</v>
      </c>
      <c r="E41" s="141">
        <v>0.03</v>
      </c>
      <c r="F41" s="141">
        <v>0.03</v>
      </c>
      <c r="G41" s="141">
        <v>0.03</v>
      </c>
    </row>
    <row r="42" spans="1:7" ht="19.95" customHeight="1">
      <c r="A42" s="138"/>
      <c r="B42" s="132" t="s">
        <v>631</v>
      </c>
      <c r="C42" s="133"/>
      <c r="D42" s="134"/>
      <c r="E42" s="134"/>
      <c r="F42" s="134"/>
      <c r="G42" s="135"/>
    </row>
    <row r="43" spans="1:7" ht="19.95" customHeight="1">
      <c r="A43" s="122" t="s">
        <v>150</v>
      </c>
      <c r="B43" s="136" t="s">
        <v>1349</v>
      </c>
      <c r="C43" s="155">
        <v>103833.69304286799</v>
      </c>
      <c r="D43" s="127">
        <v>99785.204932321489</v>
      </c>
      <c r="E43" s="127">
        <v>96494.129718408323</v>
      </c>
      <c r="F43" s="127">
        <v>92624.613081638847</v>
      </c>
      <c r="G43" s="127">
        <v>90821.470184480728</v>
      </c>
    </row>
    <row r="44" spans="1:7" ht="19.95" customHeight="1">
      <c r="A44" s="122" t="s">
        <v>632</v>
      </c>
      <c r="B44" s="136" t="s">
        <v>633</v>
      </c>
      <c r="C44" s="155">
        <v>109641.82186108312</v>
      </c>
      <c r="D44" s="127">
        <v>104299.37981525793</v>
      </c>
      <c r="E44" s="127">
        <v>99164.687474731487</v>
      </c>
      <c r="F44" s="127">
        <v>90096.80825966908</v>
      </c>
      <c r="G44" s="127">
        <v>81382.373837023086</v>
      </c>
    </row>
    <row r="45" spans="1:7" ht="19.95" customHeight="1">
      <c r="A45" s="122" t="s">
        <v>634</v>
      </c>
      <c r="B45" s="136" t="s">
        <v>635</v>
      </c>
      <c r="C45" s="155">
        <v>32041.761315719745</v>
      </c>
      <c r="D45" s="127">
        <v>30502.12819256548</v>
      </c>
      <c r="E45" s="127">
        <v>30155.799593402146</v>
      </c>
      <c r="F45" s="127">
        <v>27766.346608537679</v>
      </c>
      <c r="G45" s="127">
        <v>23211.03563636099</v>
      </c>
    </row>
    <row r="46" spans="1:7" ht="19.95" customHeight="1">
      <c r="A46" s="122" t="s">
        <v>151</v>
      </c>
      <c r="B46" s="136" t="s">
        <v>636</v>
      </c>
      <c r="C46" s="155">
        <v>77600.060545363143</v>
      </c>
      <c r="D46" s="127">
        <v>73797.251622692434</v>
      </c>
      <c r="E46" s="127">
        <v>69008.887881329327</v>
      </c>
      <c r="F46" s="127">
        <v>62330.461651131402</v>
      </c>
      <c r="G46" s="127">
        <v>58171.338200662103</v>
      </c>
    </row>
    <row r="47" spans="1:7" ht="19.95" customHeight="1">
      <c r="A47" s="122" t="s">
        <v>152</v>
      </c>
      <c r="B47" s="136" t="s">
        <v>637</v>
      </c>
      <c r="C47" s="150">
        <v>1.3526831987094841</v>
      </c>
      <c r="D47" s="156">
        <v>1.3705076778723548</v>
      </c>
      <c r="E47" s="141">
        <v>1.4182008066089324</v>
      </c>
      <c r="F47" s="141">
        <v>1.507291490118033</v>
      </c>
      <c r="G47" s="141">
        <v>1.5812468444522174</v>
      </c>
    </row>
    <row r="48" spans="1:7" ht="19.95" customHeight="1">
      <c r="A48" s="138"/>
      <c r="B48" s="132" t="s">
        <v>638</v>
      </c>
      <c r="C48" s="133"/>
      <c r="D48" s="134"/>
      <c r="E48" s="134"/>
      <c r="F48" s="134"/>
      <c r="G48" s="135"/>
    </row>
    <row r="49" spans="1:7" ht="19.95" customHeight="1">
      <c r="A49" s="122" t="s">
        <v>153</v>
      </c>
      <c r="B49" s="136" t="s">
        <v>639</v>
      </c>
      <c r="C49" s="127">
        <v>255516.71061676001</v>
      </c>
      <c r="D49" s="127">
        <v>254481.96877400001</v>
      </c>
      <c r="E49" s="157">
        <v>251737.96671099999</v>
      </c>
      <c r="F49" s="157">
        <v>256620.730144</v>
      </c>
      <c r="G49" s="157">
        <v>255294.78622899999</v>
      </c>
    </row>
    <row r="50" spans="1:7" ht="19.95" customHeight="1">
      <c r="A50" s="122" t="s">
        <v>154</v>
      </c>
      <c r="B50" s="136" t="s">
        <v>640</v>
      </c>
      <c r="C50" s="127">
        <v>176701.23401677</v>
      </c>
      <c r="D50" s="127">
        <v>181763.63200099999</v>
      </c>
      <c r="E50" s="157">
        <v>181003.169394</v>
      </c>
      <c r="F50" s="157">
        <v>180716.206729</v>
      </c>
      <c r="G50" s="157">
        <v>177028.29373899999</v>
      </c>
    </row>
    <row r="51" spans="1:7" ht="19.95" customHeight="1">
      <c r="A51" s="122" t="s">
        <v>155</v>
      </c>
      <c r="B51" s="136" t="s">
        <v>641</v>
      </c>
      <c r="C51" s="141">
        <v>1.446038065543503</v>
      </c>
      <c r="D51" s="141">
        <v>1.4000708831170861</v>
      </c>
      <c r="E51" s="149">
        <v>1.390793142208695</v>
      </c>
      <c r="F51" s="149">
        <v>1.42002056588731</v>
      </c>
      <c r="G51" s="149">
        <v>1.442112900918523</v>
      </c>
    </row>
  </sheetData>
  <mergeCells count="1">
    <mergeCell ref="A6:B6"/>
  </mergeCells>
  <hyperlinks>
    <hyperlink ref="A1" location="Index!B5" display="&lt;- back" xr:uid="{E43BFC41-DDA6-4440-B442-F0E635AB03DC}"/>
  </hyperlinks>
  <pageMargins left="0.7" right="0.7" top="0.75" bottom="0.75" header="0.3" footer="0.3"/>
  <pageSetup paperSize="9" orientation="portrait" horizontalDpi="200" verticalDpi="2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53210-56E5-4860-A92E-EAB577835066}">
  <dimension ref="A1:D11"/>
  <sheetViews>
    <sheetView zoomScale="80" zoomScaleNormal="80" workbookViewId="0">
      <selection activeCell="A3" sqref="A3"/>
    </sheetView>
  </sheetViews>
  <sheetFormatPr defaultRowHeight="13.2"/>
  <cols>
    <col min="1" max="1" width="14.33203125" style="629" customWidth="1"/>
    <col min="2" max="2" width="26.33203125" style="629" customWidth="1"/>
    <col min="3" max="3" width="12.6640625" style="629" customWidth="1"/>
    <col min="4" max="4" width="16.33203125" style="629" customWidth="1"/>
    <col min="5" max="16384" width="8.88671875" style="629"/>
  </cols>
  <sheetData>
    <row r="1" spans="1:4">
      <c r="A1" s="713" t="s">
        <v>1485</v>
      </c>
    </row>
    <row r="3" spans="1:4" ht="24" customHeight="1">
      <c r="A3" s="682" t="s">
        <v>1441</v>
      </c>
      <c r="B3" s="628"/>
      <c r="C3" s="628"/>
      <c r="D3" s="628"/>
    </row>
    <row r="4" spans="1:4" ht="17.399999999999999">
      <c r="A4" s="672"/>
      <c r="B4" s="628"/>
      <c r="C4" s="628"/>
      <c r="D4" s="628"/>
    </row>
    <row r="5" spans="1:4">
      <c r="A5" s="628"/>
      <c r="B5" s="628"/>
      <c r="C5" s="628"/>
      <c r="D5" s="676" t="s">
        <v>959</v>
      </c>
    </row>
    <row r="6" spans="1:4" ht="73.8" customHeight="1">
      <c r="A6" s="631" t="s">
        <v>1491</v>
      </c>
      <c r="B6" s="631" t="s">
        <v>1274</v>
      </c>
      <c r="C6" s="632" t="s">
        <v>1275</v>
      </c>
      <c r="D6" s="631" t="s">
        <v>1276</v>
      </c>
    </row>
    <row r="7" spans="1:4" ht="25.8" customHeight="1">
      <c r="A7" s="630">
        <v>11.793749403673699</v>
      </c>
      <c r="B7" s="719">
        <v>3.9373930641876541E-5</v>
      </c>
      <c r="C7" s="630">
        <v>2.5960238367368795</v>
      </c>
      <c r="D7" s="630">
        <v>4</v>
      </c>
    </row>
    <row r="9" spans="1:4">
      <c r="A9" s="628" t="s">
        <v>1277</v>
      </c>
    </row>
    <row r="10" spans="1:4">
      <c r="A10" s="720" t="s">
        <v>1492</v>
      </c>
    </row>
    <row r="11" spans="1:4">
      <c r="B11" s="633"/>
    </row>
  </sheetData>
  <hyperlinks>
    <hyperlink ref="A1" location="Index!B5" display="&lt;- back" xr:uid="{EC7C0366-95F6-48D6-BF85-90FB8E6DE41F}"/>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2FAEE-3698-499A-8C61-B5AA73D14DAF}">
  <dimension ref="A1:R202"/>
  <sheetViews>
    <sheetView zoomScale="80" zoomScaleNormal="80" workbookViewId="0">
      <selection activeCell="A3" sqref="A3"/>
    </sheetView>
  </sheetViews>
  <sheetFormatPr defaultRowHeight="13.2"/>
  <cols>
    <col min="1" max="1" width="62.44140625" style="629" customWidth="1"/>
    <col min="2" max="15" width="16.6640625" style="629" customWidth="1"/>
    <col min="16" max="16384" width="8.88671875" style="629"/>
  </cols>
  <sheetData>
    <row r="1" spans="1:15">
      <c r="A1" s="713" t="s">
        <v>1485</v>
      </c>
      <c r="G1" s="671"/>
      <c r="H1" s="671"/>
    </row>
    <row r="2" spans="1:15">
      <c r="G2" s="671"/>
      <c r="H2" s="671"/>
    </row>
    <row r="3" spans="1:15" ht="24" customHeight="1">
      <c r="A3" s="682" t="s">
        <v>1442</v>
      </c>
      <c r="B3" s="628"/>
      <c r="C3" s="628"/>
      <c r="D3" s="628"/>
      <c r="E3" s="628"/>
      <c r="F3" s="628"/>
      <c r="G3" s="628"/>
      <c r="H3" s="628"/>
      <c r="I3" s="628"/>
      <c r="J3" s="628"/>
      <c r="K3" s="628"/>
      <c r="L3" s="628"/>
      <c r="M3" s="628"/>
      <c r="N3" s="628"/>
      <c r="O3" s="628"/>
    </row>
    <row r="4" spans="1:15">
      <c r="A4" s="628"/>
      <c r="B4" s="628"/>
      <c r="C4" s="628"/>
      <c r="D4" s="628"/>
      <c r="E4" s="628"/>
      <c r="F4" s="628"/>
      <c r="G4" s="628"/>
      <c r="H4" s="628"/>
      <c r="I4" s="628"/>
      <c r="J4" s="628"/>
      <c r="K4" s="628"/>
      <c r="L4" s="628"/>
      <c r="M4" s="628"/>
      <c r="N4" s="628"/>
      <c r="O4" s="628"/>
    </row>
    <row r="5" spans="1:15" ht="12.6" customHeight="1">
      <c r="A5" s="628"/>
      <c r="B5" s="628"/>
      <c r="C5" s="628"/>
      <c r="D5" s="628"/>
      <c r="E5" s="628"/>
      <c r="F5" s="628"/>
      <c r="G5" s="628"/>
      <c r="H5" s="628"/>
      <c r="I5" s="628"/>
      <c r="J5" s="628"/>
      <c r="K5" s="628"/>
      <c r="L5" s="628"/>
      <c r="M5" s="628"/>
      <c r="N5" s="628"/>
      <c r="O5" s="64" t="s">
        <v>959</v>
      </c>
    </row>
    <row r="6" spans="1:15">
      <c r="A6" s="895" t="s">
        <v>1279</v>
      </c>
      <c r="B6" s="898" t="s">
        <v>1280</v>
      </c>
      <c r="C6" s="899"/>
      <c r="D6" s="899"/>
      <c r="E6" s="899"/>
      <c r="F6" s="899"/>
      <c r="G6" s="899"/>
      <c r="H6" s="899"/>
      <c r="I6" s="899"/>
      <c r="J6" s="899"/>
      <c r="K6" s="899"/>
      <c r="L6" s="899"/>
      <c r="M6" s="899"/>
      <c r="N6" s="899"/>
      <c r="O6" s="900"/>
    </row>
    <row r="7" spans="1:15">
      <c r="A7" s="896"/>
      <c r="B7" s="677"/>
      <c r="C7" s="901" t="s">
        <v>1281</v>
      </c>
      <c r="D7" s="902"/>
      <c r="E7" s="902"/>
      <c r="F7" s="902"/>
      <c r="G7" s="902"/>
      <c r="H7" s="902"/>
      <c r="I7" s="902"/>
      <c r="J7" s="902"/>
      <c r="K7" s="902"/>
      <c r="L7" s="902"/>
      <c r="M7" s="902"/>
      <c r="N7" s="902"/>
      <c r="O7" s="903"/>
    </row>
    <row r="8" spans="1:15" ht="42" customHeight="1">
      <c r="A8" s="896"/>
      <c r="B8" s="677"/>
      <c r="C8" s="901" t="s">
        <v>1282</v>
      </c>
      <c r="D8" s="902"/>
      <c r="E8" s="902"/>
      <c r="F8" s="902"/>
      <c r="G8" s="903"/>
      <c r="H8" s="904" t="s">
        <v>1283</v>
      </c>
      <c r="I8" s="904" t="s">
        <v>1284</v>
      </c>
      <c r="J8" s="906" t="s">
        <v>1285</v>
      </c>
      <c r="K8" s="895" t="s">
        <v>1191</v>
      </c>
      <c r="L8" s="895" t="s">
        <v>1190</v>
      </c>
      <c r="M8" s="908" t="s">
        <v>656</v>
      </c>
      <c r="N8" s="909"/>
      <c r="O8" s="910"/>
    </row>
    <row r="9" spans="1:15" ht="64.2" customHeight="1">
      <c r="A9" s="897"/>
      <c r="B9" s="677"/>
      <c r="C9" s="678" t="s">
        <v>1184</v>
      </c>
      <c r="D9" s="678" t="s">
        <v>1185</v>
      </c>
      <c r="E9" s="678" t="s">
        <v>1186</v>
      </c>
      <c r="F9" s="678" t="s">
        <v>1187</v>
      </c>
      <c r="G9" s="679" t="s">
        <v>1188</v>
      </c>
      <c r="H9" s="905"/>
      <c r="I9" s="905"/>
      <c r="J9" s="907"/>
      <c r="K9" s="897"/>
      <c r="L9" s="897"/>
      <c r="M9" s="680"/>
      <c r="N9" s="681" t="s">
        <v>1286</v>
      </c>
      <c r="O9" s="681" t="s">
        <v>1190</v>
      </c>
    </row>
    <row r="10" spans="1:15">
      <c r="A10" s="669" t="s">
        <v>1193</v>
      </c>
      <c r="B10" s="670">
        <v>1874.0581474608916</v>
      </c>
      <c r="C10" s="670">
        <v>914.33035597266417</v>
      </c>
      <c r="D10" s="670">
        <v>513.86567056428771</v>
      </c>
      <c r="E10" s="670">
        <v>251.86873574334373</v>
      </c>
      <c r="F10" s="670">
        <v>101.18541144580871</v>
      </c>
      <c r="G10" s="670">
        <v>6.1044805811166798</v>
      </c>
      <c r="H10" s="670">
        <v>0</v>
      </c>
      <c r="I10" s="670">
        <v>600.71918718671498</v>
      </c>
      <c r="J10" s="670">
        <v>1180.5309865393895</v>
      </c>
      <c r="K10" s="670">
        <v>235.09949214204067</v>
      </c>
      <c r="L10" s="670">
        <v>69.837519087936187</v>
      </c>
      <c r="M10" s="670">
        <v>-64.279391950000004</v>
      </c>
      <c r="N10" s="670">
        <v>-15.003843760000001</v>
      </c>
      <c r="O10" s="670">
        <v>-38.227806149999999</v>
      </c>
    </row>
    <row r="11" spans="1:15">
      <c r="A11" s="669" t="s">
        <v>1194</v>
      </c>
      <c r="B11" s="670">
        <v>472.79704608529829</v>
      </c>
      <c r="C11" s="670">
        <v>279.00442719106189</v>
      </c>
      <c r="D11" s="670">
        <v>36.068768308836141</v>
      </c>
      <c r="E11" s="670">
        <v>42.624678159999995</v>
      </c>
      <c r="F11" s="670">
        <v>32.972194073817768</v>
      </c>
      <c r="G11" s="670">
        <v>4.2236002246476003</v>
      </c>
      <c r="H11" s="670">
        <v>0</v>
      </c>
      <c r="I11" s="670">
        <v>14.274873663134247</v>
      </c>
      <c r="J11" s="670">
        <v>376.39519407058162</v>
      </c>
      <c r="K11" s="670">
        <v>191.08262124140072</v>
      </c>
      <c r="L11" s="670">
        <v>0.5001128534114494</v>
      </c>
      <c r="M11" s="670">
        <v>-5.5145989499999999</v>
      </c>
      <c r="N11" s="670">
        <v>-5.0723601500000006</v>
      </c>
      <c r="O11" s="670">
        <v>-0.14747785999999999</v>
      </c>
    </row>
    <row r="12" spans="1:15">
      <c r="A12" s="669" t="s">
        <v>1200</v>
      </c>
      <c r="B12" s="670">
        <v>19166.036719900549</v>
      </c>
      <c r="C12" s="670">
        <v>8729.1717764138375</v>
      </c>
      <c r="D12" s="670">
        <v>3038.1475861410281</v>
      </c>
      <c r="E12" s="670">
        <v>811.51641872520543</v>
      </c>
      <c r="F12" s="670">
        <v>2208.0899589631358</v>
      </c>
      <c r="G12" s="670">
        <v>4.0792758401876004</v>
      </c>
      <c r="H12" s="670">
        <v>0</v>
      </c>
      <c r="I12" s="670">
        <v>2039.2494617284256</v>
      </c>
      <c r="J12" s="670">
        <v>12747.676278514782</v>
      </c>
      <c r="K12" s="670">
        <v>4449.643098617652</v>
      </c>
      <c r="L12" s="670">
        <v>476.14488593862859</v>
      </c>
      <c r="M12" s="670">
        <v>-369.38767802999996</v>
      </c>
      <c r="N12" s="670">
        <v>-113.46641871999999</v>
      </c>
      <c r="O12" s="670">
        <v>-231.66089556999998</v>
      </c>
    </row>
    <row r="13" spans="1:15">
      <c r="A13" s="669" t="s">
        <v>1225</v>
      </c>
      <c r="B13" s="670">
        <v>5287.7210483118834</v>
      </c>
      <c r="C13" s="670">
        <v>2585.5864870947139</v>
      </c>
      <c r="D13" s="670">
        <v>782.09497689980878</v>
      </c>
      <c r="E13" s="670">
        <v>820.88872591165023</v>
      </c>
      <c r="F13" s="670">
        <v>168.47398802883626</v>
      </c>
      <c r="G13" s="670">
        <v>5.5060467400582196</v>
      </c>
      <c r="H13" s="670">
        <v>0</v>
      </c>
      <c r="I13" s="670">
        <v>214.98497238024135</v>
      </c>
      <c r="J13" s="670">
        <v>4142.0592055547677</v>
      </c>
      <c r="K13" s="670">
        <v>4245.9872755857559</v>
      </c>
      <c r="L13" s="670">
        <v>24.604419858547043</v>
      </c>
      <c r="M13" s="670">
        <v>-89.274900579999994</v>
      </c>
      <c r="N13" s="670">
        <v>-75.256928110000004</v>
      </c>
      <c r="O13" s="670">
        <v>-13.650316779999999</v>
      </c>
    </row>
    <row r="14" spans="1:15">
      <c r="A14" s="669" t="s">
        <v>1230</v>
      </c>
      <c r="B14" s="670">
        <v>725.61406023373445</v>
      </c>
      <c r="C14" s="670">
        <v>255.73479672182091</v>
      </c>
      <c r="D14" s="670">
        <v>146.0599826775597</v>
      </c>
      <c r="E14" s="670">
        <v>92.524004600075983</v>
      </c>
      <c r="F14" s="670">
        <v>151.19570639494486</v>
      </c>
      <c r="G14" s="670">
        <v>8.2203473762059414</v>
      </c>
      <c r="H14" s="670">
        <v>0</v>
      </c>
      <c r="I14" s="670">
        <v>90.314537367403517</v>
      </c>
      <c r="J14" s="670">
        <v>555.19995302699795</v>
      </c>
      <c r="K14" s="670">
        <v>529.1409837695187</v>
      </c>
      <c r="L14" s="670">
        <v>4.4804256975547476</v>
      </c>
      <c r="M14" s="670">
        <v>-17.869218050000001</v>
      </c>
      <c r="N14" s="670">
        <v>-15.42094393</v>
      </c>
      <c r="O14" s="670">
        <v>-2.2561856099999997</v>
      </c>
    </row>
    <row r="15" spans="1:15">
      <c r="A15" s="669" t="s">
        <v>1231</v>
      </c>
      <c r="B15" s="670">
        <v>9038.348664615165</v>
      </c>
      <c r="C15" s="670">
        <v>4596.2517578361176</v>
      </c>
      <c r="D15" s="670">
        <v>833.05347885183869</v>
      </c>
      <c r="E15" s="670">
        <v>1302.0596756559364</v>
      </c>
      <c r="F15" s="670">
        <v>1678.0741293066733</v>
      </c>
      <c r="G15" s="670">
        <v>8.0900972312151502</v>
      </c>
      <c r="H15" s="670">
        <v>0</v>
      </c>
      <c r="I15" s="670">
        <v>343.43743618327557</v>
      </c>
      <c r="J15" s="670">
        <v>8066.0016054672906</v>
      </c>
      <c r="K15" s="670">
        <v>1882.0249543234218</v>
      </c>
      <c r="L15" s="670">
        <v>230.00049493621904</v>
      </c>
      <c r="M15" s="670">
        <v>-217.00597138000001</v>
      </c>
      <c r="N15" s="670">
        <v>-60.548706229999993</v>
      </c>
      <c r="O15" s="670">
        <v>-141.91144371000001</v>
      </c>
    </row>
    <row r="16" spans="1:15">
      <c r="A16" s="669" t="s">
        <v>1235</v>
      </c>
      <c r="B16" s="670">
        <v>12397.352755491509</v>
      </c>
      <c r="C16" s="670">
        <v>6458.8411908511716</v>
      </c>
      <c r="D16" s="670">
        <v>1468.9958043960044</v>
      </c>
      <c r="E16" s="670">
        <v>944.40542173151198</v>
      </c>
      <c r="F16" s="670">
        <v>1341.9435715561622</v>
      </c>
      <c r="G16" s="670">
        <v>4.48612231798898</v>
      </c>
      <c r="H16" s="670">
        <v>0</v>
      </c>
      <c r="I16" s="670">
        <v>1265.2884995690947</v>
      </c>
      <c r="J16" s="670">
        <v>8948.8974889657547</v>
      </c>
      <c r="K16" s="670">
        <v>2349.6964225583511</v>
      </c>
      <c r="L16" s="670">
        <v>302.85559000776988</v>
      </c>
      <c r="M16" s="670">
        <v>-302.20784707000001</v>
      </c>
      <c r="N16" s="670">
        <v>-91.212450709999999</v>
      </c>
      <c r="O16" s="670">
        <v>-181.61108983000003</v>
      </c>
    </row>
    <row r="17" spans="1:18">
      <c r="A17" s="669" t="s">
        <v>1236</v>
      </c>
      <c r="B17" s="670">
        <v>4585.7269571868173</v>
      </c>
      <c r="C17" s="670">
        <v>1490.6117106238471</v>
      </c>
      <c r="D17" s="670">
        <v>1072.7113315322968</v>
      </c>
      <c r="E17" s="670">
        <v>720.40751906436094</v>
      </c>
      <c r="F17" s="670">
        <v>562.92842053931747</v>
      </c>
      <c r="G17" s="670">
        <v>6.9489583860674093</v>
      </c>
      <c r="H17" s="670">
        <v>0</v>
      </c>
      <c r="I17" s="670">
        <v>256.45737565672806</v>
      </c>
      <c r="J17" s="670">
        <v>3590.201606103094</v>
      </c>
      <c r="K17" s="670">
        <v>822.66624922100937</v>
      </c>
      <c r="L17" s="670">
        <v>63.656187176156912</v>
      </c>
      <c r="M17" s="670">
        <v>-85.523896969999996</v>
      </c>
      <c r="N17" s="670">
        <v>-44.209399879999999</v>
      </c>
      <c r="O17" s="670">
        <v>-30.1455983</v>
      </c>
    </row>
    <row r="18" spans="1:18">
      <c r="A18" s="669" t="s">
        <v>1243</v>
      </c>
      <c r="B18" s="670">
        <v>29433.772125333959</v>
      </c>
      <c r="C18" s="670">
        <v>11007.70926333908</v>
      </c>
      <c r="D18" s="670">
        <v>4952.4816864753284</v>
      </c>
      <c r="E18" s="670">
        <v>4977.9352341482772</v>
      </c>
      <c r="F18" s="670">
        <v>5795.9034206389106</v>
      </c>
      <c r="G18" s="670">
        <v>10.694824889482389</v>
      </c>
      <c r="H18" s="670">
        <v>0</v>
      </c>
      <c r="I18" s="670">
        <v>956.40873996596758</v>
      </c>
      <c r="J18" s="670">
        <v>25777.620864635628</v>
      </c>
      <c r="K18" s="670">
        <v>5247.3381807682945</v>
      </c>
      <c r="L18" s="670">
        <v>277.74005757871709</v>
      </c>
      <c r="M18" s="670">
        <v>-340.58149085000002</v>
      </c>
      <c r="N18" s="670">
        <v>-186.00127075</v>
      </c>
      <c r="O18" s="670">
        <v>-88.916001510000001</v>
      </c>
    </row>
    <row r="19" spans="1:18">
      <c r="A19" s="669" t="s">
        <v>1287</v>
      </c>
      <c r="B19" s="670">
        <v>86527.636745036958</v>
      </c>
      <c r="C19" s="670">
        <v>8645.7813236203019</v>
      </c>
      <c r="D19" s="670">
        <v>6767.6685395455088</v>
      </c>
      <c r="E19" s="670">
        <v>22387.575199681458</v>
      </c>
      <c r="F19" s="670">
        <v>45568.763766720425</v>
      </c>
      <c r="G19" s="670">
        <v>19.387836897599701</v>
      </c>
      <c r="H19" s="670">
        <v>0</v>
      </c>
      <c r="I19" s="670">
        <v>12897.495005255198</v>
      </c>
      <c r="J19" s="670">
        <v>70472.293824312495</v>
      </c>
      <c r="K19" s="670">
        <v>9457.3365252128042</v>
      </c>
      <c r="L19" s="670">
        <v>992.71439984535664</v>
      </c>
      <c r="M19" s="670">
        <v>-619.94876074806803</v>
      </c>
      <c r="N19" s="670">
        <v>-262.9816391964934</v>
      </c>
      <c r="O19" s="670">
        <v>-290.01767917860326</v>
      </c>
    </row>
    <row r="20" spans="1:18">
      <c r="A20" s="669" t="s">
        <v>1288</v>
      </c>
      <c r="B20" s="670">
        <v>33276.249052020328</v>
      </c>
      <c r="C20" s="670">
        <v>10737.327383293285</v>
      </c>
      <c r="D20" s="670">
        <v>7394.4206554650145</v>
      </c>
      <c r="E20" s="670">
        <v>7865.1469923782915</v>
      </c>
      <c r="F20" s="670">
        <v>3239.9557110170199</v>
      </c>
      <c r="G20" s="670">
        <v>9.0038254100078206</v>
      </c>
      <c r="H20" s="670">
        <v>0</v>
      </c>
      <c r="I20" s="670">
        <v>3324.9850159675493</v>
      </c>
      <c r="J20" s="670">
        <v>25911.865726186061</v>
      </c>
      <c r="K20" s="670">
        <v>6839.1207860349205</v>
      </c>
      <c r="L20" s="670">
        <v>744.18382076556645</v>
      </c>
      <c r="M20" s="670">
        <v>-603.65823690657442</v>
      </c>
      <c r="N20" s="670">
        <v>-254.21674063648177</v>
      </c>
      <c r="O20" s="670">
        <v>-275.58404910331507</v>
      </c>
    </row>
    <row r="21" spans="1:18">
      <c r="A21" s="669" t="s">
        <v>1289</v>
      </c>
      <c r="B21" s="670">
        <v>78.038872850000004</v>
      </c>
      <c r="C21" s="670">
        <v>0</v>
      </c>
      <c r="D21" s="670">
        <v>0</v>
      </c>
      <c r="E21" s="670">
        <v>0</v>
      </c>
      <c r="F21" s="670">
        <v>0</v>
      </c>
      <c r="G21" s="670">
        <v>0</v>
      </c>
      <c r="H21" s="670">
        <v>0</v>
      </c>
      <c r="I21" s="670">
        <v>0</v>
      </c>
      <c r="J21" s="670">
        <v>0</v>
      </c>
      <c r="K21" s="670">
        <v>0</v>
      </c>
      <c r="L21" s="670">
        <v>0</v>
      </c>
      <c r="M21" s="670">
        <v>-29.53756096</v>
      </c>
      <c r="N21" s="670">
        <v>0</v>
      </c>
      <c r="O21" s="670">
        <v>0</v>
      </c>
    </row>
    <row r="22" spans="1:18">
      <c r="A22" s="669" t="s">
        <v>1290</v>
      </c>
      <c r="B22" s="670">
        <v>15563.917862257393</v>
      </c>
      <c r="C22" s="670">
        <v>4548.8567071544039</v>
      </c>
      <c r="D22" s="670">
        <v>2749.8796610059903</v>
      </c>
      <c r="E22" s="670">
        <v>2902.6286152352504</v>
      </c>
      <c r="F22" s="670">
        <v>2050.0239991591934</v>
      </c>
      <c r="G22" s="670">
        <v>8.5262270703078311</v>
      </c>
      <c r="H22" s="670">
        <v>0</v>
      </c>
      <c r="I22" s="670">
        <v>529.57092722321283</v>
      </c>
      <c r="J22" s="670">
        <v>11721.818055331625</v>
      </c>
      <c r="K22" s="670">
        <v>2952.0163257875161</v>
      </c>
      <c r="L22" s="670">
        <v>411.5967840555445</v>
      </c>
      <c r="M22" s="670">
        <v>-348.20374012999997</v>
      </c>
      <c r="N22" s="670">
        <v>-139.25552705999999</v>
      </c>
      <c r="O22" s="670">
        <v>-184.05326241999998</v>
      </c>
    </row>
    <row r="24" spans="1:18">
      <c r="B24" s="673"/>
      <c r="C24" s="673"/>
      <c r="D24" s="673"/>
      <c r="E24" s="673"/>
      <c r="F24" s="673"/>
      <c r="G24" s="673"/>
      <c r="H24" s="673"/>
      <c r="I24" s="673"/>
      <c r="J24" s="673"/>
      <c r="K24" s="673"/>
      <c r="L24" s="673"/>
      <c r="M24" s="673"/>
      <c r="N24" s="673"/>
      <c r="O24" s="673"/>
      <c r="Q24" s="674"/>
      <c r="R24" s="674"/>
    </row>
    <row r="25" spans="1:18">
      <c r="O25" s="64" t="s">
        <v>959</v>
      </c>
    </row>
    <row r="26" spans="1:18">
      <c r="A26" s="895" t="s">
        <v>1291</v>
      </c>
      <c r="B26" s="898" t="s">
        <v>1280</v>
      </c>
      <c r="C26" s="899"/>
      <c r="D26" s="899"/>
      <c r="E26" s="899"/>
      <c r="F26" s="899"/>
      <c r="G26" s="899"/>
      <c r="H26" s="899"/>
      <c r="I26" s="899"/>
      <c r="J26" s="899"/>
      <c r="K26" s="899"/>
      <c r="L26" s="899"/>
      <c r="M26" s="899"/>
      <c r="N26" s="899"/>
      <c r="O26" s="900"/>
    </row>
    <row r="27" spans="1:18">
      <c r="A27" s="896"/>
      <c r="B27" s="677"/>
      <c r="C27" s="901" t="s">
        <v>1281</v>
      </c>
      <c r="D27" s="902"/>
      <c r="E27" s="902"/>
      <c r="F27" s="902"/>
      <c r="G27" s="902"/>
      <c r="H27" s="902"/>
      <c r="I27" s="902"/>
      <c r="J27" s="902"/>
      <c r="K27" s="902"/>
      <c r="L27" s="902"/>
      <c r="M27" s="902"/>
      <c r="N27" s="902"/>
      <c r="O27" s="903"/>
    </row>
    <row r="28" spans="1:18" ht="42" customHeight="1">
      <c r="A28" s="896"/>
      <c r="B28" s="677"/>
      <c r="C28" s="901" t="s">
        <v>1282</v>
      </c>
      <c r="D28" s="902"/>
      <c r="E28" s="902"/>
      <c r="F28" s="902"/>
      <c r="G28" s="903"/>
      <c r="H28" s="904" t="s">
        <v>1283</v>
      </c>
      <c r="I28" s="904" t="s">
        <v>1284</v>
      </c>
      <c r="J28" s="906" t="s">
        <v>1285</v>
      </c>
      <c r="K28" s="895" t="s">
        <v>1191</v>
      </c>
      <c r="L28" s="895" t="s">
        <v>1190</v>
      </c>
      <c r="M28" s="908" t="s">
        <v>656</v>
      </c>
      <c r="N28" s="909"/>
      <c r="O28" s="910"/>
    </row>
    <row r="29" spans="1:18" ht="64.2" customHeight="1">
      <c r="A29" s="897"/>
      <c r="B29" s="677"/>
      <c r="C29" s="678" t="s">
        <v>1184</v>
      </c>
      <c r="D29" s="678" t="s">
        <v>1185</v>
      </c>
      <c r="E29" s="678" t="s">
        <v>1186</v>
      </c>
      <c r="F29" s="678" t="s">
        <v>1187</v>
      </c>
      <c r="G29" s="679" t="s">
        <v>1292</v>
      </c>
      <c r="H29" s="905"/>
      <c r="I29" s="905"/>
      <c r="J29" s="907"/>
      <c r="K29" s="897"/>
      <c r="L29" s="897"/>
      <c r="M29" s="680"/>
      <c r="N29" s="681" t="s">
        <v>1286</v>
      </c>
      <c r="O29" s="681" t="s">
        <v>1190</v>
      </c>
    </row>
    <row r="30" spans="1:18">
      <c r="A30" s="669" t="s">
        <v>1193</v>
      </c>
      <c r="B30" s="670">
        <v>292.39416541827632</v>
      </c>
      <c r="C30" s="670">
        <v>92.969266247239602</v>
      </c>
      <c r="D30" s="670">
        <v>54.534896110840002</v>
      </c>
      <c r="E30" s="670">
        <v>92.072598716578</v>
      </c>
      <c r="F30" s="670">
        <v>52.526720023618722</v>
      </c>
      <c r="G30" s="670">
        <v>9.9133382046854788</v>
      </c>
      <c r="H30" s="670">
        <v>0</v>
      </c>
      <c r="I30" s="670">
        <v>11.8905546</v>
      </c>
      <c r="J30" s="670">
        <v>280.21292649827632</v>
      </c>
      <c r="K30" s="670">
        <v>58.256702386946721</v>
      </c>
      <c r="L30" s="670">
        <v>5.0368596200000004</v>
      </c>
      <c r="M30" s="670">
        <v>-6.1222048499999993</v>
      </c>
      <c r="N30" s="670">
        <v>-2.8315394700000001</v>
      </c>
      <c r="O30" s="670">
        <v>-1.9685913400000001</v>
      </c>
    </row>
    <row r="31" spans="1:18">
      <c r="A31" s="669" t="s">
        <v>1194</v>
      </c>
      <c r="B31" s="670">
        <v>258.50418938000001</v>
      </c>
      <c r="C31" s="670">
        <v>137.66124924000002</v>
      </c>
      <c r="D31" s="670">
        <v>29.492265600000003</v>
      </c>
      <c r="E31" s="670">
        <v>28.911473170000001</v>
      </c>
      <c r="F31" s="670">
        <v>32.148388920000002</v>
      </c>
      <c r="G31" s="670">
        <v>4.3953988069303103</v>
      </c>
      <c r="H31" s="670">
        <v>0</v>
      </c>
      <c r="I31" s="670">
        <v>6.1062875500000002</v>
      </c>
      <c r="J31" s="670">
        <v>222.10708937999999</v>
      </c>
      <c r="K31" s="670">
        <v>151.98212896000001</v>
      </c>
      <c r="L31" s="670">
        <v>0.32358081999999999</v>
      </c>
      <c r="M31" s="670">
        <v>-2.58044239</v>
      </c>
      <c r="N31" s="670">
        <v>-2.4803959199999999</v>
      </c>
      <c r="O31" s="670">
        <v>-3.5710999999999998E-3</v>
      </c>
    </row>
    <row r="32" spans="1:18">
      <c r="A32" s="669" t="s">
        <v>1200</v>
      </c>
      <c r="B32" s="670">
        <v>8244.7706618740394</v>
      </c>
      <c r="C32" s="670">
        <v>4180.0023601184148</v>
      </c>
      <c r="D32" s="670">
        <v>1435.552190739337</v>
      </c>
      <c r="E32" s="670">
        <v>635.172071606033</v>
      </c>
      <c r="F32" s="670">
        <v>1861.2850132775077</v>
      </c>
      <c r="G32" s="670">
        <v>4.7825879085381091</v>
      </c>
      <c r="H32" s="670">
        <v>0</v>
      </c>
      <c r="I32" s="670">
        <v>124.5718769611201</v>
      </c>
      <c r="J32" s="670">
        <v>7987.4397587801732</v>
      </c>
      <c r="K32" s="670">
        <v>2309.4463727568123</v>
      </c>
      <c r="L32" s="670">
        <v>253.0363048881639</v>
      </c>
      <c r="M32" s="670">
        <v>-138.64720179</v>
      </c>
      <c r="N32" s="670">
        <v>-33.658639610000002</v>
      </c>
      <c r="O32" s="670">
        <v>-98.640568549999998</v>
      </c>
    </row>
    <row r="33" spans="1:15">
      <c r="A33" s="669" t="s">
        <v>1225</v>
      </c>
      <c r="B33" s="670">
        <v>1771.1610765447929</v>
      </c>
      <c r="C33" s="670">
        <v>684.62493856988397</v>
      </c>
      <c r="D33" s="670">
        <v>301.04807659171701</v>
      </c>
      <c r="E33" s="670">
        <v>583.3853116576214</v>
      </c>
      <c r="F33" s="670">
        <v>140.41140608569859</v>
      </c>
      <c r="G33" s="670">
        <v>7.8297189844626294</v>
      </c>
      <c r="H33" s="670">
        <v>0</v>
      </c>
      <c r="I33" s="670">
        <v>14.940392973272919</v>
      </c>
      <c r="J33" s="670">
        <v>1694.5293399316481</v>
      </c>
      <c r="K33" s="670">
        <v>1655.6288521031609</v>
      </c>
      <c r="L33" s="670">
        <v>2.7570108499999999</v>
      </c>
      <c r="M33" s="670">
        <v>-26.8724852</v>
      </c>
      <c r="N33" s="670">
        <v>-24.522740899999999</v>
      </c>
      <c r="O33" s="670">
        <v>-2.14903311</v>
      </c>
    </row>
    <row r="34" spans="1:15">
      <c r="A34" s="669" t="s">
        <v>1230</v>
      </c>
      <c r="B34" s="670">
        <v>269.21015307196376</v>
      </c>
      <c r="C34" s="670">
        <v>82.410643625703301</v>
      </c>
      <c r="D34" s="670">
        <v>68.575923627251996</v>
      </c>
      <c r="E34" s="670">
        <v>43.261713340000007</v>
      </c>
      <c r="F34" s="670">
        <v>68.176795863327484</v>
      </c>
      <c r="G34" s="670">
        <v>7.8133317013088694</v>
      </c>
      <c r="H34" s="670">
        <v>0</v>
      </c>
      <c r="I34" s="670">
        <v>1.4708846</v>
      </c>
      <c r="J34" s="670">
        <v>260.95419185628282</v>
      </c>
      <c r="K34" s="670">
        <v>255.36971828295529</v>
      </c>
      <c r="L34" s="670">
        <v>1.0392676000000001</v>
      </c>
      <c r="M34" s="670">
        <v>-4.8290995499999996</v>
      </c>
      <c r="N34" s="670">
        <v>-4.4425996699999999</v>
      </c>
      <c r="O34" s="670">
        <v>-0.37468672999999997</v>
      </c>
    </row>
    <row r="35" spans="1:15">
      <c r="A35" s="669" t="s">
        <v>1231</v>
      </c>
      <c r="B35" s="670">
        <v>6474.9498426182981</v>
      </c>
      <c r="C35" s="670">
        <v>3208.5003413983632</v>
      </c>
      <c r="D35" s="670">
        <v>470.72080932922501</v>
      </c>
      <c r="E35" s="670">
        <v>1174.3065312845481</v>
      </c>
      <c r="F35" s="670">
        <v>1590.3566224450969</v>
      </c>
      <c r="G35" s="670">
        <v>9.5597022956295312</v>
      </c>
      <c r="H35" s="670">
        <v>0</v>
      </c>
      <c r="I35" s="670">
        <v>67.875139349999998</v>
      </c>
      <c r="J35" s="670">
        <v>6376.0091651072335</v>
      </c>
      <c r="K35" s="670">
        <v>1366.7959419459719</v>
      </c>
      <c r="L35" s="670">
        <v>155.32778979804399</v>
      </c>
      <c r="M35" s="670">
        <v>-129.37401095999999</v>
      </c>
      <c r="N35" s="670">
        <v>-29.775953879999999</v>
      </c>
      <c r="O35" s="670">
        <v>-92.51023665999999</v>
      </c>
    </row>
    <row r="36" spans="1:15">
      <c r="A36" s="669" t="s">
        <v>1235</v>
      </c>
      <c r="B36" s="670">
        <v>4866.9870869332799</v>
      </c>
      <c r="C36" s="670">
        <v>2216.6920246458008</v>
      </c>
      <c r="D36" s="670">
        <v>703.4211519041221</v>
      </c>
      <c r="E36" s="670">
        <v>709.16279674148495</v>
      </c>
      <c r="F36" s="670">
        <v>1029.1789283020562</v>
      </c>
      <c r="G36" s="670">
        <v>6.2385365793569303</v>
      </c>
      <c r="H36" s="670">
        <v>0</v>
      </c>
      <c r="I36" s="670">
        <v>87.209875841712659</v>
      </c>
      <c r="J36" s="670">
        <v>4571.2450257517512</v>
      </c>
      <c r="K36" s="670">
        <v>1185.903818996075</v>
      </c>
      <c r="L36" s="670">
        <v>142.4807842575203</v>
      </c>
      <c r="M36" s="670">
        <v>-101.00692941</v>
      </c>
      <c r="N36" s="670">
        <v>-25.027691910000001</v>
      </c>
      <c r="O36" s="670">
        <v>-70.470615069999994</v>
      </c>
    </row>
    <row r="37" spans="1:15">
      <c r="A37" s="669" t="s">
        <v>1236</v>
      </c>
      <c r="B37" s="670">
        <v>1593.7631460129342</v>
      </c>
      <c r="C37" s="670">
        <v>412.50149751532604</v>
      </c>
      <c r="D37" s="670">
        <v>299.41804306150902</v>
      </c>
      <c r="E37" s="670">
        <v>385.00866188228201</v>
      </c>
      <c r="F37" s="670">
        <v>492.81399441381711</v>
      </c>
      <c r="G37" s="670">
        <v>9.2034527531533517</v>
      </c>
      <c r="H37" s="670">
        <v>0</v>
      </c>
      <c r="I37" s="670">
        <v>15.338472726550819</v>
      </c>
      <c r="J37" s="670">
        <v>1574.4037241463832</v>
      </c>
      <c r="K37" s="670">
        <v>225.966956960087</v>
      </c>
      <c r="L37" s="670">
        <v>26.816062188706301</v>
      </c>
      <c r="M37" s="670">
        <v>-24.553781180000001</v>
      </c>
      <c r="N37" s="670">
        <v>-10.374998960000001</v>
      </c>
      <c r="O37" s="670">
        <v>-12.23513279</v>
      </c>
    </row>
    <row r="38" spans="1:15">
      <c r="A38" s="669" t="s">
        <v>1243</v>
      </c>
      <c r="B38" s="670">
        <v>18157.735705492923</v>
      </c>
      <c r="C38" s="670">
        <v>6108.8106341894127</v>
      </c>
      <c r="D38" s="670">
        <v>2271.6305382670757</v>
      </c>
      <c r="E38" s="670">
        <v>4150.9927972985579</v>
      </c>
      <c r="F38" s="670">
        <v>5407.045742582588</v>
      </c>
      <c r="G38" s="670">
        <v>13.128414679041359</v>
      </c>
      <c r="H38" s="670">
        <v>0</v>
      </c>
      <c r="I38" s="670">
        <v>86.239541309156706</v>
      </c>
      <c r="J38" s="670">
        <v>17852.240171028476</v>
      </c>
      <c r="K38" s="670">
        <v>3706.426709060765</v>
      </c>
      <c r="L38" s="670">
        <v>188.62781742526269</v>
      </c>
      <c r="M38" s="670">
        <v>-155.40222949</v>
      </c>
      <c r="N38" s="670">
        <v>-88.45687495</v>
      </c>
      <c r="O38" s="670">
        <v>-53.442593289999998</v>
      </c>
    </row>
    <row r="39" spans="1:15">
      <c r="A39" s="669" t="s">
        <v>1287</v>
      </c>
      <c r="B39" s="670">
        <v>48673.310312954556</v>
      </c>
      <c r="C39" s="670">
        <v>7512.5975253541274</v>
      </c>
      <c r="D39" s="670">
        <v>4459.1297986288982</v>
      </c>
      <c r="E39" s="670">
        <v>12951.004104197835</v>
      </c>
      <c r="F39" s="670">
        <v>23743.608371722559</v>
      </c>
      <c r="G39" s="670">
        <v>1.7999538553235405E-5</v>
      </c>
      <c r="H39" s="670">
        <v>0</v>
      </c>
      <c r="I39" s="670">
        <v>800.23026665896475</v>
      </c>
      <c r="J39" s="670">
        <v>47866.10953324446</v>
      </c>
      <c r="K39" s="670">
        <v>6631.6546494621489</v>
      </c>
      <c r="L39" s="670">
        <v>604.77725272208306</v>
      </c>
      <c r="M39" s="670">
        <v>-216.4214964037491</v>
      </c>
      <c r="N39" s="670">
        <v>-102.79787550336407</v>
      </c>
      <c r="O39" s="670">
        <v>-92.128786112968712</v>
      </c>
    </row>
    <row r="40" spans="1:15">
      <c r="A40" s="669" t="s">
        <v>1288</v>
      </c>
      <c r="B40" s="670">
        <v>15399.178384576224</v>
      </c>
      <c r="C40" s="670">
        <v>3491.1667123241905</v>
      </c>
      <c r="D40" s="670">
        <v>2877.4569556693928</v>
      </c>
      <c r="E40" s="670">
        <v>6182.912228347026</v>
      </c>
      <c r="F40" s="670">
        <v>2809.5163842020993</v>
      </c>
      <c r="G40" s="670">
        <v>1.2318672523364819E-5</v>
      </c>
      <c r="H40" s="670">
        <v>0</v>
      </c>
      <c r="I40" s="670">
        <v>212.4423297032987</v>
      </c>
      <c r="J40" s="670">
        <v>15148.609950839411</v>
      </c>
      <c r="K40" s="670">
        <v>3810.9661991911303</v>
      </c>
      <c r="L40" s="670">
        <v>430.25547486048913</v>
      </c>
      <c r="M40" s="670">
        <v>-225.63248603177047</v>
      </c>
      <c r="N40" s="670">
        <v>-85.469527727006124</v>
      </c>
      <c r="O40" s="670">
        <v>-129.40168469527697</v>
      </c>
    </row>
    <row r="41" spans="1:15">
      <c r="A41" s="669" t="s">
        <v>1289</v>
      </c>
      <c r="B41" s="670">
        <v>0.97974171999999993</v>
      </c>
      <c r="C41" s="670">
        <v>0</v>
      </c>
      <c r="D41" s="670">
        <v>0</v>
      </c>
      <c r="E41" s="670">
        <v>0</v>
      </c>
      <c r="F41" s="670">
        <v>0</v>
      </c>
      <c r="G41" s="670">
        <v>0</v>
      </c>
      <c r="H41" s="670">
        <v>0</v>
      </c>
      <c r="I41" s="670">
        <v>0</v>
      </c>
      <c r="J41" s="670">
        <v>0</v>
      </c>
      <c r="K41" s="670">
        <v>0</v>
      </c>
      <c r="L41" s="670">
        <v>0</v>
      </c>
      <c r="M41" s="670">
        <v>-0.21800623000000002</v>
      </c>
      <c r="N41" s="670">
        <v>0</v>
      </c>
      <c r="O41" s="670">
        <v>0</v>
      </c>
    </row>
    <row r="42" spans="1:15">
      <c r="A42" s="669" t="s">
        <v>1290</v>
      </c>
      <c r="B42" s="670">
        <v>7552.6267564870677</v>
      </c>
      <c r="C42" s="670">
        <v>2353.6923508009945</v>
      </c>
      <c r="D42" s="670">
        <v>1221.623693146302</v>
      </c>
      <c r="E42" s="670">
        <v>2244.8342865441</v>
      </c>
      <c r="F42" s="670">
        <v>1603.7169135281908</v>
      </c>
      <c r="G42" s="670">
        <v>9.6916585207587113E-6</v>
      </c>
      <c r="H42" s="670">
        <v>0</v>
      </c>
      <c r="I42" s="670">
        <v>32.24807682917745</v>
      </c>
      <c r="J42" s="670">
        <v>7391.6191671904098</v>
      </c>
      <c r="K42" s="670">
        <v>1800.5401216972978</v>
      </c>
      <c r="L42" s="670">
        <v>266.475815299857</v>
      </c>
      <c r="M42" s="670">
        <v>-172.09239289999999</v>
      </c>
      <c r="N42" s="670">
        <v>-53.644398340000002</v>
      </c>
      <c r="O42" s="670">
        <v>-109.39114087999999</v>
      </c>
    </row>
    <row r="44" spans="1:15">
      <c r="I44" s="674"/>
      <c r="J44" s="674"/>
    </row>
    <row r="45" spans="1:15">
      <c r="O45" s="64" t="s">
        <v>959</v>
      </c>
    </row>
    <row r="46" spans="1:15">
      <c r="A46" s="895" t="s">
        <v>1293</v>
      </c>
      <c r="B46" s="898" t="s">
        <v>1280</v>
      </c>
      <c r="C46" s="899"/>
      <c r="D46" s="899"/>
      <c r="E46" s="899"/>
      <c r="F46" s="899"/>
      <c r="G46" s="899"/>
      <c r="H46" s="899"/>
      <c r="I46" s="899"/>
      <c r="J46" s="899"/>
      <c r="K46" s="899"/>
      <c r="L46" s="899"/>
      <c r="M46" s="899"/>
      <c r="N46" s="899"/>
      <c r="O46" s="900"/>
    </row>
    <row r="47" spans="1:15">
      <c r="A47" s="896"/>
      <c r="B47" s="677"/>
      <c r="C47" s="901" t="s">
        <v>1281</v>
      </c>
      <c r="D47" s="902"/>
      <c r="E47" s="902"/>
      <c r="F47" s="902"/>
      <c r="G47" s="902"/>
      <c r="H47" s="902"/>
      <c r="I47" s="902"/>
      <c r="J47" s="902"/>
      <c r="K47" s="902"/>
      <c r="L47" s="902"/>
      <c r="M47" s="902"/>
      <c r="N47" s="902"/>
      <c r="O47" s="903"/>
    </row>
    <row r="48" spans="1:15" ht="42" customHeight="1">
      <c r="A48" s="896"/>
      <c r="B48" s="677"/>
      <c r="C48" s="901" t="s">
        <v>1282</v>
      </c>
      <c r="D48" s="902"/>
      <c r="E48" s="902"/>
      <c r="F48" s="902"/>
      <c r="G48" s="903"/>
      <c r="H48" s="904" t="s">
        <v>1283</v>
      </c>
      <c r="I48" s="904" t="s">
        <v>1284</v>
      </c>
      <c r="J48" s="906" t="s">
        <v>1285</v>
      </c>
      <c r="K48" s="895" t="s">
        <v>1191</v>
      </c>
      <c r="L48" s="895" t="s">
        <v>1190</v>
      </c>
      <c r="M48" s="908" t="s">
        <v>656</v>
      </c>
      <c r="N48" s="909"/>
      <c r="O48" s="910"/>
    </row>
    <row r="49" spans="1:15" ht="64.2" customHeight="1">
      <c r="A49" s="897"/>
      <c r="B49" s="677"/>
      <c r="C49" s="678" t="s">
        <v>1184</v>
      </c>
      <c r="D49" s="678" t="s">
        <v>1185</v>
      </c>
      <c r="E49" s="678" t="s">
        <v>1186</v>
      </c>
      <c r="F49" s="678" t="s">
        <v>1187</v>
      </c>
      <c r="G49" s="679" t="s">
        <v>1292</v>
      </c>
      <c r="H49" s="905"/>
      <c r="I49" s="905"/>
      <c r="J49" s="907"/>
      <c r="K49" s="897"/>
      <c r="L49" s="897"/>
      <c r="M49" s="680"/>
      <c r="N49" s="681" t="s">
        <v>1286</v>
      </c>
      <c r="O49" s="681" t="s">
        <v>1190</v>
      </c>
    </row>
    <row r="50" spans="1:15">
      <c r="A50" s="669" t="s">
        <v>1193</v>
      </c>
      <c r="B50" s="670">
        <v>703.25835406425415</v>
      </c>
      <c r="C50" s="670">
        <v>315.06179480201109</v>
      </c>
      <c r="D50" s="670">
        <v>232.84956344605925</v>
      </c>
      <c r="E50" s="670">
        <v>140.44667020433252</v>
      </c>
      <c r="F50" s="670">
        <v>9.1037387235195979</v>
      </c>
      <c r="G50" s="670">
        <v>6.4487891958040493E-6</v>
      </c>
      <c r="H50" s="670">
        <v>0</v>
      </c>
      <c r="I50" s="670">
        <v>529.38224550200437</v>
      </c>
      <c r="J50" s="670">
        <v>168.07952167391812</v>
      </c>
      <c r="K50" s="670">
        <v>60.79696025620742</v>
      </c>
      <c r="L50" s="670">
        <v>22.165558184518993</v>
      </c>
      <c r="M50" s="670">
        <v>-18.61290529</v>
      </c>
      <c r="N50" s="670">
        <v>-4.00421987</v>
      </c>
      <c r="O50" s="670">
        <v>-10.78255366</v>
      </c>
    </row>
    <row r="51" spans="1:15">
      <c r="A51" s="669" t="s">
        <v>1194</v>
      </c>
      <c r="B51" s="670">
        <v>9.6682793800412057</v>
      </c>
      <c r="C51" s="670">
        <v>7.9540721223190642</v>
      </c>
      <c r="D51" s="670">
        <v>1.7141745288361399</v>
      </c>
      <c r="E51" s="670">
        <v>0</v>
      </c>
      <c r="F51" s="670">
        <v>3.2728886003E-5</v>
      </c>
      <c r="G51" s="670">
        <v>3.46478634995682E-6</v>
      </c>
      <c r="H51" s="670">
        <v>0</v>
      </c>
      <c r="I51" s="670">
        <v>4.9760135337775511</v>
      </c>
      <c r="J51" s="670">
        <v>4.6922658462636564</v>
      </c>
      <c r="K51" s="670">
        <v>2.5251152076465773</v>
      </c>
      <c r="L51" s="670">
        <v>9.7007832462000006E-3</v>
      </c>
      <c r="M51" s="670">
        <v>-0.28755371999999996</v>
      </c>
      <c r="N51" s="670">
        <v>-0.26908007</v>
      </c>
      <c r="O51" s="670">
        <v>-8.7749599999999983E-3</v>
      </c>
    </row>
    <row r="52" spans="1:15">
      <c r="A52" s="669" t="s">
        <v>1200</v>
      </c>
      <c r="B52" s="670">
        <v>2767.2902331989253</v>
      </c>
      <c r="C52" s="670">
        <v>1822.0121167898544</v>
      </c>
      <c r="D52" s="670">
        <v>673.50091561777242</v>
      </c>
      <c r="E52" s="670">
        <v>98.67426503229521</v>
      </c>
      <c r="F52" s="670">
        <v>85.430065005936783</v>
      </c>
      <c r="G52" s="670">
        <v>3.1580296535831898E-6</v>
      </c>
      <c r="H52" s="670">
        <v>0</v>
      </c>
      <c r="I52" s="670">
        <v>1492.8667783669882</v>
      </c>
      <c r="J52" s="670">
        <v>1186.7505840788708</v>
      </c>
      <c r="K52" s="670">
        <v>904.12086366514723</v>
      </c>
      <c r="L52" s="670">
        <v>113.77316369040273</v>
      </c>
      <c r="M52" s="670">
        <v>-97.797408540000006</v>
      </c>
      <c r="N52" s="670">
        <v>-21.439692960000002</v>
      </c>
      <c r="O52" s="670">
        <v>-70.287628530000006</v>
      </c>
    </row>
    <row r="53" spans="1:15">
      <c r="A53" s="669" t="s">
        <v>1225</v>
      </c>
      <c r="B53" s="670">
        <v>1050.8168910694847</v>
      </c>
      <c r="C53" s="670">
        <v>807.72989185644678</v>
      </c>
      <c r="D53" s="670">
        <v>115.62939126104168</v>
      </c>
      <c r="E53" s="670">
        <v>85.291064863172608</v>
      </c>
      <c r="F53" s="670">
        <v>14.302913833340027</v>
      </c>
      <c r="G53" s="670">
        <v>4.4788036004975105E-6</v>
      </c>
      <c r="H53" s="670">
        <v>0</v>
      </c>
      <c r="I53" s="670">
        <v>124.3724373777887</v>
      </c>
      <c r="J53" s="670">
        <v>898.58082443621231</v>
      </c>
      <c r="K53" s="670">
        <v>1001.1869646250942</v>
      </c>
      <c r="L53" s="670">
        <v>10.217362481163986</v>
      </c>
      <c r="M53" s="670">
        <v>-17.288160999999999</v>
      </c>
      <c r="N53" s="670">
        <v>-10.691746179999999</v>
      </c>
      <c r="O53" s="670">
        <v>-6.5497325000000002</v>
      </c>
    </row>
    <row r="54" spans="1:15">
      <c r="A54" s="669" t="s">
        <v>1230</v>
      </c>
      <c r="B54" s="670">
        <v>112.82390817779769</v>
      </c>
      <c r="C54" s="670">
        <v>49.501197698455542</v>
      </c>
      <c r="D54" s="670">
        <v>28.508709134168942</v>
      </c>
      <c r="E54" s="670">
        <v>34.414477840075989</v>
      </c>
      <c r="F54" s="670">
        <v>0.39952350509721302</v>
      </c>
      <c r="G54" s="670">
        <v>5.9385703313092494E-6</v>
      </c>
      <c r="H54" s="670">
        <v>0</v>
      </c>
      <c r="I54" s="670">
        <v>75.273787067992828</v>
      </c>
      <c r="J54" s="670">
        <v>37.55012110980487</v>
      </c>
      <c r="K54" s="670">
        <v>107.96235528204606</v>
      </c>
      <c r="L54" s="670">
        <v>1.1187810792214099</v>
      </c>
      <c r="M54" s="670">
        <v>-2.4983204700000003</v>
      </c>
      <c r="N54" s="670">
        <v>-2.0566215800000003</v>
      </c>
      <c r="O54" s="670">
        <v>-0.42616915999999999</v>
      </c>
    </row>
    <row r="55" spans="1:15">
      <c r="A55" s="669" t="s">
        <v>1231</v>
      </c>
      <c r="B55" s="670">
        <v>685.36176471547299</v>
      </c>
      <c r="C55" s="670">
        <v>459.29757347062878</v>
      </c>
      <c r="D55" s="670">
        <v>130.43282440341193</v>
      </c>
      <c r="E55" s="670">
        <v>60.056500144596072</v>
      </c>
      <c r="F55" s="670">
        <v>35.43213013702065</v>
      </c>
      <c r="G55" s="670">
        <v>4.08071191037479E-6</v>
      </c>
      <c r="H55" s="670">
        <v>0</v>
      </c>
      <c r="I55" s="670">
        <v>213.22612517781818</v>
      </c>
      <c r="J55" s="670">
        <v>471.99290297783926</v>
      </c>
      <c r="K55" s="670">
        <v>142.55988127951352</v>
      </c>
      <c r="L55" s="670">
        <v>21.17060923012842</v>
      </c>
      <c r="M55" s="670">
        <v>-26.364136179999999</v>
      </c>
      <c r="N55" s="670">
        <v>-11.60280858</v>
      </c>
      <c r="O55" s="670">
        <v>-12.253103189999999</v>
      </c>
    </row>
    <row r="56" spans="1:15">
      <c r="A56" s="669" t="s">
        <v>1235</v>
      </c>
      <c r="B56" s="670">
        <v>2551.5057585718241</v>
      </c>
      <c r="C56" s="670">
        <v>1956.3383218472147</v>
      </c>
      <c r="D56" s="670">
        <v>311.3603130799923</v>
      </c>
      <c r="E56" s="670">
        <v>131.99563752762873</v>
      </c>
      <c r="F56" s="670">
        <v>84.429813657703846</v>
      </c>
      <c r="G56" s="670">
        <v>2.92010332480813E-6</v>
      </c>
      <c r="H56" s="670">
        <v>0</v>
      </c>
      <c r="I56" s="670">
        <v>951.15831984008673</v>
      </c>
      <c r="J56" s="670">
        <v>1532.965766272453</v>
      </c>
      <c r="K56" s="670">
        <v>501.80131998528526</v>
      </c>
      <c r="L56" s="670">
        <v>91.645912207336963</v>
      </c>
      <c r="M56" s="670">
        <v>-92.325586520000002</v>
      </c>
      <c r="N56" s="670">
        <v>-20.09670272</v>
      </c>
      <c r="O56" s="670">
        <v>-64.023737710000006</v>
      </c>
    </row>
    <row r="57" spans="1:15">
      <c r="A57" s="669" t="s">
        <v>1236</v>
      </c>
      <c r="B57" s="670">
        <v>686.78343462546957</v>
      </c>
      <c r="C57" s="670">
        <v>370.18117661427004</v>
      </c>
      <c r="D57" s="670">
        <v>149.21960778800505</v>
      </c>
      <c r="E57" s="670">
        <v>26.922559207971428</v>
      </c>
      <c r="F57" s="670">
        <v>7.5085170525948639</v>
      </c>
      <c r="G57" s="670">
        <v>4.1427090186287903E-6</v>
      </c>
      <c r="H57" s="670">
        <v>0</v>
      </c>
      <c r="I57" s="670">
        <v>136.70426597392418</v>
      </c>
      <c r="J57" s="670">
        <v>417.12759468891721</v>
      </c>
      <c r="K57" s="670">
        <v>239.20665407953214</v>
      </c>
      <c r="L57" s="670">
        <v>7.4890368383076948</v>
      </c>
      <c r="M57" s="670">
        <v>-15.84606263</v>
      </c>
      <c r="N57" s="670">
        <v>-11.168857429999999</v>
      </c>
      <c r="O57" s="670">
        <v>-2.9894335499999998</v>
      </c>
    </row>
    <row r="58" spans="1:15">
      <c r="A58" s="669" t="s">
        <v>1243</v>
      </c>
      <c r="B58" s="670">
        <v>4086.0027827742306</v>
      </c>
      <c r="C58" s="670">
        <v>1929.901490674346</v>
      </c>
      <c r="D58" s="670">
        <v>1328.8476075573371</v>
      </c>
      <c r="E58" s="670">
        <v>486.90944612082131</v>
      </c>
      <c r="F58" s="670">
        <v>340.34349473926613</v>
      </c>
      <c r="G58" s="670">
        <v>7.0767079925437999E-6</v>
      </c>
      <c r="H58" s="670">
        <v>0</v>
      </c>
      <c r="I58" s="670">
        <v>720.02592412924093</v>
      </c>
      <c r="J58" s="670">
        <v>3365.9761149625297</v>
      </c>
      <c r="K58" s="670">
        <v>711.38682128455775</v>
      </c>
      <c r="L58" s="670">
        <v>55.350848924846929</v>
      </c>
      <c r="M58" s="670">
        <v>-73.824847560000009</v>
      </c>
      <c r="N58" s="670">
        <v>-47.29237784</v>
      </c>
      <c r="O58" s="670">
        <v>-18.778938489999998</v>
      </c>
    </row>
    <row r="59" spans="1:15">
      <c r="A59" s="669" t="s">
        <v>1287</v>
      </c>
      <c r="B59" s="670">
        <v>19349.978637416047</v>
      </c>
      <c r="C59" s="670">
        <v>585.67285694173813</v>
      </c>
      <c r="D59" s="670">
        <v>1111.2373100137561</v>
      </c>
      <c r="E59" s="670">
        <v>4501.3426232353841</v>
      </c>
      <c r="F59" s="670">
        <v>12325.754461932802</v>
      </c>
      <c r="G59" s="670">
        <v>2.159993658826808E-5</v>
      </c>
      <c r="H59" s="670">
        <v>0</v>
      </c>
      <c r="I59" s="670">
        <v>9977.5222138163754</v>
      </c>
      <c r="J59" s="670">
        <v>8546.4850383073044</v>
      </c>
      <c r="K59" s="670">
        <v>1688.6701712809001</v>
      </c>
      <c r="L59" s="670">
        <v>87.877487257236623</v>
      </c>
      <c r="M59" s="670">
        <v>-113.05791814658696</v>
      </c>
      <c r="N59" s="670">
        <v>-67.325673471846557</v>
      </c>
      <c r="O59" s="670">
        <v>-29.959707797528662</v>
      </c>
    </row>
    <row r="60" spans="1:15">
      <c r="A60" s="669" t="s">
        <v>1288</v>
      </c>
      <c r="B60" s="670">
        <v>6416.3166854149968</v>
      </c>
      <c r="C60" s="670">
        <v>3119.7853352062402</v>
      </c>
      <c r="D60" s="670">
        <v>1888.6988975618381</v>
      </c>
      <c r="E60" s="670">
        <v>1083.9693244213245</v>
      </c>
      <c r="F60" s="670">
        <v>302.16398796924392</v>
      </c>
      <c r="G60" s="670">
        <v>6.7708377213439491E-6</v>
      </c>
      <c r="H60" s="670">
        <v>0</v>
      </c>
      <c r="I60" s="670">
        <v>2756.6892828514983</v>
      </c>
      <c r="J60" s="670">
        <v>3637.9282623071485</v>
      </c>
      <c r="K60" s="670">
        <v>1391.1077696019167</v>
      </c>
      <c r="L60" s="670">
        <v>160.32584270847826</v>
      </c>
      <c r="M60" s="670">
        <v>-150.40319875024258</v>
      </c>
      <c r="N60" s="670">
        <v>-72.288721322854286</v>
      </c>
      <c r="O60" s="670">
        <v>-64.912043376026631</v>
      </c>
    </row>
    <row r="61" spans="1:15">
      <c r="A61" s="669" t="s">
        <v>1289</v>
      </c>
      <c r="B61" s="670">
        <v>0</v>
      </c>
      <c r="C61" s="670">
        <v>0</v>
      </c>
      <c r="D61" s="670">
        <v>0</v>
      </c>
      <c r="E61" s="670">
        <v>0</v>
      </c>
      <c r="F61" s="670">
        <v>0</v>
      </c>
      <c r="G61" s="670">
        <v>0</v>
      </c>
      <c r="H61" s="670">
        <v>0</v>
      </c>
      <c r="I61" s="670">
        <v>0</v>
      </c>
      <c r="J61" s="670">
        <v>0</v>
      </c>
      <c r="K61" s="670">
        <v>0</v>
      </c>
      <c r="L61" s="670">
        <v>0</v>
      </c>
      <c r="M61" s="670">
        <v>0</v>
      </c>
      <c r="N61" s="670">
        <v>0</v>
      </c>
      <c r="O61" s="670">
        <v>0</v>
      </c>
    </row>
    <row r="62" spans="1:15">
      <c r="A62" s="669" t="s">
        <v>1290</v>
      </c>
      <c r="B62" s="670">
        <v>2154.8407424160878</v>
      </c>
      <c r="C62" s="670">
        <v>922.05083075492223</v>
      </c>
      <c r="D62" s="670">
        <v>545.15197693729169</v>
      </c>
      <c r="E62" s="670">
        <v>337.93782149291752</v>
      </c>
      <c r="F62" s="670">
        <v>332.99673257628075</v>
      </c>
      <c r="G62" s="670">
        <v>8.7634801880379095E-6</v>
      </c>
      <c r="H62" s="670">
        <v>0</v>
      </c>
      <c r="I62" s="670">
        <v>399.1555183976717</v>
      </c>
      <c r="J62" s="670">
        <v>1738.9818433637406</v>
      </c>
      <c r="K62" s="670">
        <v>566.6098999017895</v>
      </c>
      <c r="L62" s="670">
        <v>66.587446694866827</v>
      </c>
      <c r="M62" s="670">
        <v>-71.341669480000007</v>
      </c>
      <c r="N62" s="670">
        <v>-33.120777609999998</v>
      </c>
      <c r="O62" s="670">
        <v>-32.355819010000005</v>
      </c>
    </row>
    <row r="64" spans="1:15">
      <c r="I64" s="674"/>
      <c r="J64" s="674"/>
    </row>
    <row r="65" spans="1:15">
      <c r="O65" s="64" t="s">
        <v>959</v>
      </c>
    </row>
    <row r="66" spans="1:15">
      <c r="A66" s="895" t="s">
        <v>1294</v>
      </c>
      <c r="B66" s="898" t="s">
        <v>1280</v>
      </c>
      <c r="C66" s="899"/>
      <c r="D66" s="899"/>
      <c r="E66" s="899"/>
      <c r="F66" s="899"/>
      <c r="G66" s="899"/>
      <c r="H66" s="899"/>
      <c r="I66" s="899"/>
      <c r="J66" s="899"/>
      <c r="K66" s="899"/>
      <c r="L66" s="899"/>
      <c r="M66" s="899"/>
      <c r="N66" s="899"/>
      <c r="O66" s="900"/>
    </row>
    <row r="67" spans="1:15">
      <c r="A67" s="896"/>
      <c r="B67" s="677"/>
      <c r="C67" s="901" t="s">
        <v>1281</v>
      </c>
      <c r="D67" s="902"/>
      <c r="E67" s="902"/>
      <c r="F67" s="902"/>
      <c r="G67" s="902"/>
      <c r="H67" s="902"/>
      <c r="I67" s="902"/>
      <c r="J67" s="902"/>
      <c r="K67" s="902"/>
      <c r="L67" s="902"/>
      <c r="M67" s="902"/>
      <c r="N67" s="902"/>
      <c r="O67" s="903"/>
    </row>
    <row r="68" spans="1:15" ht="42" customHeight="1">
      <c r="A68" s="896"/>
      <c r="B68" s="677"/>
      <c r="C68" s="901" t="s">
        <v>1282</v>
      </c>
      <c r="D68" s="902"/>
      <c r="E68" s="902"/>
      <c r="F68" s="902"/>
      <c r="G68" s="903"/>
      <c r="H68" s="904" t="s">
        <v>1283</v>
      </c>
      <c r="I68" s="904" t="s">
        <v>1284</v>
      </c>
      <c r="J68" s="906" t="s">
        <v>1285</v>
      </c>
      <c r="K68" s="895" t="s">
        <v>1191</v>
      </c>
      <c r="L68" s="895" t="s">
        <v>1190</v>
      </c>
      <c r="M68" s="908" t="s">
        <v>656</v>
      </c>
      <c r="N68" s="909"/>
      <c r="O68" s="910"/>
    </row>
    <row r="69" spans="1:15" ht="64.2" customHeight="1">
      <c r="A69" s="897"/>
      <c r="B69" s="677"/>
      <c r="C69" s="678" t="s">
        <v>1184</v>
      </c>
      <c r="D69" s="678" t="s">
        <v>1185</v>
      </c>
      <c r="E69" s="678" t="s">
        <v>1186</v>
      </c>
      <c r="F69" s="678" t="s">
        <v>1187</v>
      </c>
      <c r="G69" s="679" t="s">
        <v>1292</v>
      </c>
      <c r="H69" s="905"/>
      <c r="I69" s="905"/>
      <c r="J69" s="907"/>
      <c r="K69" s="897"/>
      <c r="L69" s="897"/>
      <c r="M69" s="680"/>
      <c r="N69" s="681" t="s">
        <v>1286</v>
      </c>
      <c r="O69" s="681" t="s">
        <v>1190</v>
      </c>
    </row>
    <row r="70" spans="1:15">
      <c r="A70" s="669" t="s">
        <v>1193</v>
      </c>
      <c r="B70" s="670">
        <v>183.48299199579998</v>
      </c>
      <c r="C70" s="670">
        <v>128.063056308</v>
      </c>
      <c r="D70" s="670">
        <v>50.697710149999999</v>
      </c>
      <c r="E70" s="670">
        <v>3.69799839</v>
      </c>
      <c r="F70" s="670">
        <v>0.2917854178</v>
      </c>
      <c r="G70" s="670">
        <v>4.2139429969418194E-6</v>
      </c>
      <c r="H70" s="670">
        <v>0</v>
      </c>
      <c r="I70" s="670">
        <v>0</v>
      </c>
      <c r="J70" s="670">
        <v>182.7505502658</v>
      </c>
      <c r="K70" s="670">
        <v>3.88245358</v>
      </c>
      <c r="L70" s="670">
        <v>3.7283447777999998</v>
      </c>
      <c r="M70" s="670">
        <v>-3.68043459</v>
      </c>
      <c r="N70" s="670">
        <v>-0.41186107999999999</v>
      </c>
      <c r="O70" s="670">
        <v>-2.3795175299999998</v>
      </c>
    </row>
    <row r="71" spans="1:15">
      <c r="A71" s="669" t="s">
        <v>1194</v>
      </c>
      <c r="B71" s="670">
        <v>15.34324891</v>
      </c>
      <c r="C71" s="670">
        <v>1.50840131</v>
      </c>
      <c r="D71" s="670">
        <v>0.53600918000000009</v>
      </c>
      <c r="E71" s="670">
        <v>13.27364491</v>
      </c>
      <c r="F71" s="670">
        <v>0</v>
      </c>
      <c r="G71" s="670">
        <v>1.2158282598874189E-5</v>
      </c>
      <c r="H71" s="670">
        <v>0</v>
      </c>
      <c r="I71" s="670">
        <v>0</v>
      </c>
      <c r="J71" s="670">
        <v>15.3180554</v>
      </c>
      <c r="K71" s="670">
        <v>14.645395449999999</v>
      </c>
      <c r="L71" s="670">
        <v>6.1728E-4</v>
      </c>
      <c r="M71" s="670">
        <v>-1.0508564599999999</v>
      </c>
      <c r="N71" s="670">
        <v>-1.0497773500000001</v>
      </c>
      <c r="O71" s="670">
        <v>-3.0951999999999998E-4</v>
      </c>
    </row>
    <row r="72" spans="1:15">
      <c r="A72" s="669" t="s">
        <v>1200</v>
      </c>
      <c r="B72" s="670">
        <v>604.71404865522652</v>
      </c>
      <c r="C72" s="670">
        <v>378.882753705845</v>
      </c>
      <c r="D72" s="670">
        <v>202.87750298584399</v>
      </c>
      <c r="E72" s="670">
        <v>11.11472884</v>
      </c>
      <c r="F72" s="670">
        <v>7.1678132735374485</v>
      </c>
      <c r="G72" s="670">
        <v>3.9240354776465003E-6</v>
      </c>
      <c r="H72" s="670">
        <v>0</v>
      </c>
      <c r="I72" s="670">
        <v>0</v>
      </c>
      <c r="J72" s="670">
        <v>600.04279880522643</v>
      </c>
      <c r="K72" s="670">
        <v>138.38899689237908</v>
      </c>
      <c r="L72" s="670">
        <v>37.247729131599328</v>
      </c>
      <c r="M72" s="670">
        <v>-30.780692869999999</v>
      </c>
      <c r="N72" s="670">
        <v>-3.8439751000000002</v>
      </c>
      <c r="O72" s="670">
        <v>-24.772609320000001</v>
      </c>
    </row>
    <row r="73" spans="1:15">
      <c r="A73" s="669" t="s">
        <v>1225</v>
      </c>
      <c r="B73" s="670">
        <v>343.83032658499997</v>
      </c>
      <c r="C73" s="670">
        <v>235.40479406999998</v>
      </c>
      <c r="D73" s="670">
        <v>100.141297065</v>
      </c>
      <c r="E73" s="670">
        <v>8.2436717599999998</v>
      </c>
      <c r="F73" s="670">
        <v>2.4167770000000002E-2</v>
      </c>
      <c r="G73" s="670">
        <v>3.3123944256159897E-6</v>
      </c>
      <c r="H73" s="670">
        <v>0</v>
      </c>
      <c r="I73" s="670">
        <v>0</v>
      </c>
      <c r="J73" s="670">
        <v>343.81393066500004</v>
      </c>
      <c r="K73" s="670">
        <v>342.988176125</v>
      </c>
      <c r="L73" s="670">
        <v>0.77658919999999998</v>
      </c>
      <c r="M73" s="670">
        <v>-6.1884548499999994</v>
      </c>
      <c r="N73" s="670">
        <v>-5.5726124800000001</v>
      </c>
      <c r="O73" s="670">
        <v>-0.61501591</v>
      </c>
    </row>
    <row r="74" spans="1:15">
      <c r="A74" s="669" t="s">
        <v>1230</v>
      </c>
      <c r="B74" s="670">
        <v>59.741476909999996</v>
      </c>
      <c r="C74" s="670">
        <v>30.353796129999999</v>
      </c>
      <c r="D74" s="670">
        <v>14.26637605</v>
      </c>
      <c r="E74" s="670">
        <v>13.70965286</v>
      </c>
      <c r="F74" s="670">
        <v>0.21025904000000001</v>
      </c>
      <c r="G74" s="670">
        <v>5.5159857496284401E-6</v>
      </c>
      <c r="H74" s="670">
        <v>0</v>
      </c>
      <c r="I74" s="670">
        <v>0</v>
      </c>
      <c r="J74" s="670">
        <v>58.54008408</v>
      </c>
      <c r="K74" s="670">
        <v>58.150619159999998</v>
      </c>
      <c r="L74" s="670">
        <v>0.21631598999999999</v>
      </c>
      <c r="M74" s="670">
        <v>-3.9836522599999999</v>
      </c>
      <c r="N74" s="670">
        <v>-3.8786759599999998</v>
      </c>
      <c r="O74" s="670">
        <v>-0.10319003</v>
      </c>
    </row>
    <row r="75" spans="1:15">
      <c r="A75" s="669" t="s">
        <v>1231</v>
      </c>
      <c r="B75" s="670">
        <v>205.94241482492939</v>
      </c>
      <c r="C75" s="670">
        <v>173.52503484799999</v>
      </c>
      <c r="D75" s="670">
        <v>24.415267660000001</v>
      </c>
      <c r="E75" s="670">
        <v>2.9838237099999998</v>
      </c>
      <c r="F75" s="670">
        <v>0.31394292974419502</v>
      </c>
      <c r="G75" s="670">
        <v>2.5453713879231497E-6</v>
      </c>
      <c r="H75" s="670">
        <v>0</v>
      </c>
      <c r="I75" s="670">
        <v>0</v>
      </c>
      <c r="J75" s="670">
        <v>201.2380691477442</v>
      </c>
      <c r="K75" s="670">
        <v>34.1983307</v>
      </c>
      <c r="L75" s="670">
        <v>11.787711927744194</v>
      </c>
      <c r="M75" s="670">
        <v>-11.445128179999999</v>
      </c>
      <c r="N75" s="670">
        <v>-1.0627988000000002</v>
      </c>
      <c r="O75" s="670">
        <v>-9.8099759899999999</v>
      </c>
    </row>
    <row r="76" spans="1:15">
      <c r="A76" s="669" t="s">
        <v>1235</v>
      </c>
      <c r="B76" s="670">
        <v>482.95821990162273</v>
      </c>
      <c r="C76" s="670">
        <v>367.3008289473396</v>
      </c>
      <c r="D76" s="670">
        <v>89.969378219999996</v>
      </c>
      <c r="E76" s="670">
        <v>8.3915431500000004</v>
      </c>
      <c r="F76" s="670">
        <v>2.1657393858294101</v>
      </c>
      <c r="G76" s="670">
        <v>2.8706835507515602E-6</v>
      </c>
      <c r="H76" s="670">
        <v>0</v>
      </c>
      <c r="I76" s="670">
        <v>0</v>
      </c>
      <c r="J76" s="670">
        <v>467.82748970316896</v>
      </c>
      <c r="K76" s="670">
        <v>46.66741854</v>
      </c>
      <c r="L76" s="670">
        <v>17.232579989595479</v>
      </c>
      <c r="M76" s="670">
        <v>-15.58733348</v>
      </c>
      <c r="N76" s="670">
        <v>-1.9855331699999998</v>
      </c>
      <c r="O76" s="670">
        <v>-12.29363706</v>
      </c>
    </row>
    <row r="77" spans="1:15">
      <c r="A77" s="669" t="s">
        <v>1236</v>
      </c>
      <c r="B77" s="670">
        <v>361.37476290257166</v>
      </c>
      <c r="C77" s="670">
        <v>93.135456067199712</v>
      </c>
      <c r="D77" s="670">
        <v>118.22550303</v>
      </c>
      <c r="E77" s="670">
        <v>7.4367786900000006</v>
      </c>
      <c r="F77" s="670">
        <v>0.22691939000000003</v>
      </c>
      <c r="G77" s="670">
        <v>4.9073033442596095E-6</v>
      </c>
      <c r="H77" s="670">
        <v>0</v>
      </c>
      <c r="I77" s="670">
        <v>0</v>
      </c>
      <c r="J77" s="670">
        <v>219.02465717719969</v>
      </c>
      <c r="K77" s="670">
        <v>61.141414942617402</v>
      </c>
      <c r="L77" s="670">
        <v>7.5223787245822997</v>
      </c>
      <c r="M77" s="670">
        <v>-6.9948978899999998</v>
      </c>
      <c r="N77" s="670">
        <v>-2.9591796499999998</v>
      </c>
      <c r="O77" s="670">
        <v>-3.5280753900000001</v>
      </c>
    </row>
    <row r="78" spans="1:15">
      <c r="A78" s="669" t="s">
        <v>1243</v>
      </c>
      <c r="B78" s="670">
        <v>731.41790150640099</v>
      </c>
      <c r="C78" s="670">
        <v>285.24039047061802</v>
      </c>
      <c r="D78" s="670">
        <v>277.83559507578303</v>
      </c>
      <c r="E78" s="670">
        <v>153.03514666999999</v>
      </c>
      <c r="F78" s="670">
        <v>14.407974320000001</v>
      </c>
      <c r="G78" s="670">
        <v>6.6938154708320894E-6</v>
      </c>
      <c r="H78" s="670">
        <v>0</v>
      </c>
      <c r="I78" s="670">
        <v>0</v>
      </c>
      <c r="J78" s="670">
        <v>730.51910653640107</v>
      </c>
      <c r="K78" s="670">
        <v>92.017069879999994</v>
      </c>
      <c r="L78" s="670">
        <v>23.692795359999998</v>
      </c>
      <c r="M78" s="670">
        <v>-26.48524565</v>
      </c>
      <c r="N78" s="670">
        <v>-11.79187834</v>
      </c>
      <c r="O78" s="670">
        <v>-12.78845922</v>
      </c>
    </row>
    <row r="79" spans="1:15">
      <c r="A79" s="669" t="s">
        <v>1287</v>
      </c>
      <c r="B79" s="670">
        <v>1344.4893225810006</v>
      </c>
      <c r="C79" s="670">
        <v>75.212236617562226</v>
      </c>
      <c r="D79" s="670">
        <v>156.30519487730794</v>
      </c>
      <c r="E79" s="670">
        <v>599.78720856990435</v>
      </c>
      <c r="F79" s="670">
        <v>513.18468251622608</v>
      </c>
      <c r="G79" s="670">
        <v>1.6412446120508117E-5</v>
      </c>
      <c r="H79" s="670">
        <v>0</v>
      </c>
      <c r="I79" s="670">
        <v>0</v>
      </c>
      <c r="J79" s="670">
        <v>1344.4893225810006</v>
      </c>
      <c r="K79" s="670">
        <v>175.52607415738976</v>
      </c>
      <c r="L79" s="670">
        <v>50.56406207298491</v>
      </c>
      <c r="M79" s="670">
        <v>-42.478583137542763</v>
      </c>
      <c r="N79" s="670">
        <v>-10.772375449545448</v>
      </c>
      <c r="O79" s="670">
        <v>-29.308632366398648</v>
      </c>
    </row>
    <row r="80" spans="1:15">
      <c r="A80" s="669" t="s">
        <v>1288</v>
      </c>
      <c r="B80" s="670">
        <v>1836.0012061475729</v>
      </c>
      <c r="C80" s="670">
        <v>716.55988413176919</v>
      </c>
      <c r="D80" s="670">
        <v>805.07402241778539</v>
      </c>
      <c r="E80" s="670">
        <v>301.89797024812191</v>
      </c>
      <c r="F80" s="670">
        <v>12.194555319896374</v>
      </c>
      <c r="G80" s="670">
        <v>6.7810689141559996E-6</v>
      </c>
      <c r="H80" s="670">
        <v>0</v>
      </c>
      <c r="I80" s="670">
        <v>0</v>
      </c>
      <c r="J80" s="670">
        <v>1835.726432117573</v>
      </c>
      <c r="K80" s="670">
        <v>337.66986665551531</v>
      </c>
      <c r="L80" s="670">
        <v>73.883473259788715</v>
      </c>
      <c r="M80" s="670">
        <v>-82.312672329130777</v>
      </c>
      <c r="N80" s="670">
        <v>-32.324865000915999</v>
      </c>
      <c r="O80" s="670">
        <v>-45.314529529950399</v>
      </c>
    </row>
    <row r="81" spans="1:15">
      <c r="A81" s="669" t="s">
        <v>1289</v>
      </c>
      <c r="B81" s="670">
        <v>28.384386920000001</v>
      </c>
      <c r="C81" s="670">
        <v>0</v>
      </c>
      <c r="D81" s="670">
        <v>0</v>
      </c>
      <c r="E81" s="670">
        <v>0</v>
      </c>
      <c r="F81" s="670">
        <v>0</v>
      </c>
      <c r="G81" s="670">
        <v>0</v>
      </c>
      <c r="H81" s="670">
        <v>0</v>
      </c>
      <c r="I81" s="670">
        <v>0</v>
      </c>
      <c r="J81" s="670">
        <v>0</v>
      </c>
      <c r="K81" s="670">
        <v>0</v>
      </c>
      <c r="L81" s="670">
        <v>0</v>
      </c>
      <c r="M81" s="670">
        <v>-13.85032331</v>
      </c>
      <c r="N81" s="670">
        <v>0</v>
      </c>
      <c r="O81" s="670">
        <v>0</v>
      </c>
    </row>
    <row r="82" spans="1:15">
      <c r="A82" s="669" t="s">
        <v>1290</v>
      </c>
      <c r="B82" s="670">
        <v>1332.7213761477747</v>
      </c>
      <c r="C82" s="670">
        <v>557.14659424934871</v>
      </c>
      <c r="D82" s="670">
        <v>562.91875223</v>
      </c>
      <c r="E82" s="670">
        <v>186.15971131000001</v>
      </c>
      <c r="F82" s="670">
        <v>1.1079542024340661</v>
      </c>
      <c r="G82" s="670">
        <v>5.8644254042126404E-6</v>
      </c>
      <c r="H82" s="670">
        <v>0</v>
      </c>
      <c r="I82" s="670">
        <v>0</v>
      </c>
      <c r="J82" s="670">
        <v>1307.333011991783</v>
      </c>
      <c r="K82" s="670">
        <v>363.40623889</v>
      </c>
      <c r="L82" s="670">
        <v>36.867452055691167</v>
      </c>
      <c r="M82" s="670">
        <v>-56.32858152</v>
      </c>
      <c r="N82" s="670">
        <v>-32.574016</v>
      </c>
      <c r="O82" s="670">
        <v>-20.57553454</v>
      </c>
    </row>
    <row r="84" spans="1:15">
      <c r="I84" s="674"/>
      <c r="J84" s="674"/>
    </row>
    <row r="85" spans="1:15">
      <c r="O85" s="64" t="s">
        <v>959</v>
      </c>
    </row>
    <row r="86" spans="1:15">
      <c r="A86" s="895" t="s">
        <v>1295</v>
      </c>
      <c r="B86" s="898" t="s">
        <v>1280</v>
      </c>
      <c r="C86" s="899"/>
      <c r="D86" s="899"/>
      <c r="E86" s="899"/>
      <c r="F86" s="899"/>
      <c r="G86" s="899"/>
      <c r="H86" s="899"/>
      <c r="I86" s="899"/>
      <c r="J86" s="899"/>
      <c r="K86" s="899"/>
      <c r="L86" s="899"/>
      <c r="M86" s="899"/>
      <c r="N86" s="899"/>
      <c r="O86" s="900"/>
    </row>
    <row r="87" spans="1:15">
      <c r="A87" s="896"/>
      <c r="B87" s="677"/>
      <c r="C87" s="901" t="s">
        <v>1281</v>
      </c>
      <c r="D87" s="902"/>
      <c r="E87" s="902"/>
      <c r="F87" s="902"/>
      <c r="G87" s="902"/>
      <c r="H87" s="902"/>
      <c r="I87" s="902"/>
      <c r="J87" s="902"/>
      <c r="K87" s="902"/>
      <c r="L87" s="902"/>
      <c r="M87" s="902"/>
      <c r="N87" s="902"/>
      <c r="O87" s="903"/>
    </row>
    <row r="88" spans="1:15" ht="42" customHeight="1">
      <c r="A88" s="896"/>
      <c r="B88" s="677"/>
      <c r="C88" s="901" t="s">
        <v>1282</v>
      </c>
      <c r="D88" s="902"/>
      <c r="E88" s="902"/>
      <c r="F88" s="902"/>
      <c r="G88" s="903"/>
      <c r="H88" s="904" t="s">
        <v>1283</v>
      </c>
      <c r="I88" s="904" t="s">
        <v>1284</v>
      </c>
      <c r="J88" s="906" t="s">
        <v>1285</v>
      </c>
      <c r="K88" s="895" t="s">
        <v>1191</v>
      </c>
      <c r="L88" s="895" t="s">
        <v>1190</v>
      </c>
      <c r="M88" s="908" t="s">
        <v>656</v>
      </c>
      <c r="N88" s="909"/>
      <c r="O88" s="910"/>
    </row>
    <row r="89" spans="1:15" ht="64.2" customHeight="1">
      <c r="A89" s="897"/>
      <c r="B89" s="677"/>
      <c r="C89" s="678" t="s">
        <v>1184</v>
      </c>
      <c r="D89" s="678" t="s">
        <v>1185</v>
      </c>
      <c r="E89" s="678" t="s">
        <v>1186</v>
      </c>
      <c r="F89" s="678" t="s">
        <v>1187</v>
      </c>
      <c r="G89" s="679" t="s">
        <v>1292</v>
      </c>
      <c r="H89" s="905"/>
      <c r="I89" s="905"/>
      <c r="J89" s="907"/>
      <c r="K89" s="897"/>
      <c r="L89" s="897"/>
      <c r="M89" s="680"/>
      <c r="N89" s="681" t="s">
        <v>1286</v>
      </c>
      <c r="O89" s="681" t="s">
        <v>1190</v>
      </c>
    </row>
    <row r="90" spans="1:15">
      <c r="A90" s="669" t="s">
        <v>1193</v>
      </c>
      <c r="B90" s="670">
        <v>195.70048107389854</v>
      </c>
      <c r="C90" s="670">
        <v>92.463896797476266</v>
      </c>
      <c r="D90" s="670">
        <v>65.042538341665121</v>
      </c>
      <c r="E90" s="670">
        <v>2.7775657978753898</v>
      </c>
      <c r="F90" s="670">
        <v>28.96268235883144</v>
      </c>
      <c r="G90" s="670">
        <v>3.7988183836133199E-6</v>
      </c>
      <c r="H90" s="670">
        <v>0</v>
      </c>
      <c r="I90" s="670">
        <v>0</v>
      </c>
      <c r="J90" s="670">
        <v>189.24668329584821</v>
      </c>
      <c r="K90" s="670">
        <v>52.832823092188654</v>
      </c>
      <c r="L90" s="670">
        <v>3.9659788873734625</v>
      </c>
      <c r="M90" s="670">
        <v>-5.4641512699999994</v>
      </c>
      <c r="N90" s="670">
        <v>-2.2292955600000002</v>
      </c>
      <c r="O90" s="670">
        <v>-2.6526528199999997</v>
      </c>
    </row>
    <row r="91" spans="1:15">
      <c r="A91" s="669" t="s">
        <v>1194</v>
      </c>
      <c r="B91" s="670">
        <v>3.0567979469883229</v>
      </c>
      <c r="C91" s="670">
        <v>1.9237617900264261</v>
      </c>
      <c r="D91" s="670">
        <v>0.50414298000000002</v>
      </c>
      <c r="E91" s="670">
        <v>0</v>
      </c>
      <c r="F91" s="670">
        <v>0.62889317696189706</v>
      </c>
      <c r="G91" s="670">
        <v>2.56939631853689E-6</v>
      </c>
      <c r="H91" s="670">
        <v>0</v>
      </c>
      <c r="I91" s="670">
        <v>0</v>
      </c>
      <c r="J91" s="670">
        <v>3.0567979469883229</v>
      </c>
      <c r="K91" s="670">
        <v>1.1964040631902029</v>
      </c>
      <c r="L91" s="670">
        <v>1.6527047092000001E-4</v>
      </c>
      <c r="M91" s="670">
        <v>-2.56948E-2</v>
      </c>
      <c r="N91" s="670">
        <v>-2.5147909999999999E-2</v>
      </c>
      <c r="O91" s="670">
        <v>-1.6172999999999998E-4</v>
      </c>
    </row>
    <row r="92" spans="1:15">
      <c r="A92" s="669" t="s">
        <v>1200</v>
      </c>
      <c r="B92" s="670">
        <v>815.29829298635843</v>
      </c>
      <c r="C92" s="670">
        <v>514.14078607922193</v>
      </c>
      <c r="D92" s="670">
        <v>165.63442313312578</v>
      </c>
      <c r="E92" s="670">
        <v>2.7273344468772556</v>
      </c>
      <c r="F92" s="670">
        <v>114.86790196896702</v>
      </c>
      <c r="G92" s="670">
        <v>2.53865648647576E-6</v>
      </c>
      <c r="H92" s="670">
        <v>0</v>
      </c>
      <c r="I92" s="670">
        <v>0</v>
      </c>
      <c r="J92" s="670">
        <v>797.37044562819199</v>
      </c>
      <c r="K92" s="670">
        <v>153.057737640471</v>
      </c>
      <c r="L92" s="670">
        <v>17.822302825775136</v>
      </c>
      <c r="M92" s="670">
        <v>-13.477563119999999</v>
      </c>
      <c r="N92" s="670">
        <v>-4.1128770599999998</v>
      </c>
      <c r="O92" s="670">
        <v>-7.6976834000000007</v>
      </c>
    </row>
    <row r="93" spans="1:15">
      <c r="A93" s="669" t="s">
        <v>1225</v>
      </c>
      <c r="B93" s="670">
        <v>191.42944091126623</v>
      </c>
      <c r="C93" s="670">
        <v>74.607081107406088</v>
      </c>
      <c r="D93" s="670">
        <v>39.002193454174304</v>
      </c>
      <c r="E93" s="670">
        <v>73.175358420856199</v>
      </c>
      <c r="F93" s="670">
        <v>4.6448079288296409</v>
      </c>
      <c r="G93" s="670">
        <v>5.4286652620115897E-6</v>
      </c>
      <c r="H93" s="670">
        <v>0</v>
      </c>
      <c r="I93" s="670">
        <v>0</v>
      </c>
      <c r="J93" s="670">
        <v>191.42944091126623</v>
      </c>
      <c r="K93" s="670">
        <v>191.14060410796657</v>
      </c>
      <c r="L93" s="670">
        <v>5.5485048592539997E-3</v>
      </c>
      <c r="M93" s="670">
        <v>-5.0951120599999999</v>
      </c>
      <c r="N93" s="670">
        <v>-5.0910214199999997</v>
      </c>
      <c r="O93" s="670">
        <v>-3.8911100000000001E-3</v>
      </c>
    </row>
    <row r="94" spans="1:15">
      <c r="A94" s="669" t="s">
        <v>1230</v>
      </c>
      <c r="B94" s="670">
        <v>6.9997213788019401</v>
      </c>
      <c r="C94" s="670">
        <v>4.8469012254630153</v>
      </c>
      <c r="D94" s="670">
        <v>1.0595561958059898</v>
      </c>
      <c r="E94" s="670">
        <v>0</v>
      </c>
      <c r="F94" s="670">
        <v>1.0932639575329353</v>
      </c>
      <c r="G94" s="670">
        <v>2.34150731544814E-6</v>
      </c>
      <c r="H94" s="670">
        <v>0</v>
      </c>
      <c r="I94" s="670">
        <v>0</v>
      </c>
      <c r="J94" s="670">
        <v>6.9997213788019401</v>
      </c>
      <c r="K94" s="670">
        <v>6.8243910734641302</v>
      </c>
      <c r="L94" s="670">
        <v>0.1167471727484902</v>
      </c>
      <c r="M94" s="670">
        <v>-0.25262986999999998</v>
      </c>
      <c r="N94" s="670">
        <v>-0.13722566</v>
      </c>
      <c r="O94" s="670">
        <v>-0.11538693</v>
      </c>
    </row>
    <row r="95" spans="1:15">
      <c r="A95" s="669" t="s">
        <v>1231</v>
      </c>
      <c r="B95" s="670">
        <v>119.63959607252545</v>
      </c>
      <c r="C95" s="670">
        <v>36.644087528648107</v>
      </c>
      <c r="D95" s="670">
        <v>11.781580415987657</v>
      </c>
      <c r="E95" s="670">
        <v>44.256879676792508</v>
      </c>
      <c r="F95" s="670">
        <v>26.892441359673221</v>
      </c>
      <c r="G95" s="670">
        <v>5.6608989734265597E-6</v>
      </c>
      <c r="H95" s="670">
        <v>0</v>
      </c>
      <c r="I95" s="670">
        <v>0</v>
      </c>
      <c r="J95" s="670">
        <v>119.5749889811015</v>
      </c>
      <c r="K95" s="670">
        <v>20.367560061634897</v>
      </c>
      <c r="L95" s="670">
        <v>1.6916735511183851</v>
      </c>
      <c r="M95" s="670">
        <v>-2.0769457999999998</v>
      </c>
      <c r="N95" s="670">
        <v>-0.59447167000000001</v>
      </c>
      <c r="O95" s="670">
        <v>-0.86113943000000004</v>
      </c>
    </row>
    <row r="96" spans="1:15">
      <c r="A96" s="669" t="s">
        <v>1235</v>
      </c>
      <c r="B96" s="670">
        <v>462.3380688624502</v>
      </c>
      <c r="C96" s="670">
        <v>235.62029274537684</v>
      </c>
      <c r="D96" s="670">
        <v>72.058365772202407</v>
      </c>
      <c r="E96" s="670">
        <v>1.9332460506262539</v>
      </c>
      <c r="F96" s="670">
        <v>152.31244252075493</v>
      </c>
      <c r="G96" s="670">
        <v>2.2320758766142301E-6</v>
      </c>
      <c r="H96" s="670">
        <v>0</v>
      </c>
      <c r="I96" s="670">
        <v>0</v>
      </c>
      <c r="J96" s="670">
        <v>461.92434708896047</v>
      </c>
      <c r="K96" s="670">
        <v>79.160193865861075</v>
      </c>
      <c r="L96" s="670">
        <v>13.993357459603224</v>
      </c>
      <c r="M96" s="670">
        <v>-11.574910970000001</v>
      </c>
      <c r="N96" s="670">
        <v>-1.45101301</v>
      </c>
      <c r="O96" s="670">
        <v>-8.5424717599999997</v>
      </c>
    </row>
    <row r="97" spans="1:15">
      <c r="A97" s="669" t="s">
        <v>1236</v>
      </c>
      <c r="B97" s="670">
        <v>160.01727625424377</v>
      </c>
      <c r="C97" s="670">
        <v>112.39283821940649</v>
      </c>
      <c r="D97" s="670">
        <v>9.2123084986018071</v>
      </c>
      <c r="E97" s="670">
        <v>23.814998164476506</v>
      </c>
      <c r="F97" s="670">
        <v>13.210334620241362</v>
      </c>
      <c r="G97" s="670">
        <v>3.308200449728E-6</v>
      </c>
      <c r="H97" s="670">
        <v>0</v>
      </c>
      <c r="I97" s="670">
        <v>0</v>
      </c>
      <c r="J97" s="670">
        <v>158.63047950272616</v>
      </c>
      <c r="K97" s="670">
        <v>83.239631943219379</v>
      </c>
      <c r="L97" s="670">
        <v>0.65059213016118145</v>
      </c>
      <c r="M97" s="670">
        <v>-3.1869955099999996</v>
      </c>
      <c r="N97" s="670">
        <v>-2.47538685</v>
      </c>
      <c r="O97" s="670">
        <v>-0.43846805</v>
      </c>
    </row>
    <row r="98" spans="1:15">
      <c r="A98" s="669" t="s">
        <v>1243</v>
      </c>
      <c r="B98" s="670">
        <v>1122.9164384707715</v>
      </c>
      <c r="C98" s="670">
        <v>857.0022509124251</v>
      </c>
      <c r="D98" s="670">
        <v>233.22298267068433</v>
      </c>
      <c r="E98" s="670">
        <v>5.6453396696997</v>
      </c>
      <c r="F98" s="670">
        <v>27.045758127837999</v>
      </c>
      <c r="G98" s="670">
        <v>4.0474915973384004E-6</v>
      </c>
      <c r="H98" s="670">
        <v>0</v>
      </c>
      <c r="I98" s="670">
        <v>0</v>
      </c>
      <c r="J98" s="670">
        <v>1122.9163313806471</v>
      </c>
      <c r="K98" s="670">
        <v>108.16995203139425</v>
      </c>
      <c r="L98" s="670">
        <v>1.181886656049256</v>
      </c>
      <c r="M98" s="670">
        <v>-9.4325477499999995</v>
      </c>
      <c r="N98" s="670">
        <v>-4.4742807300000003</v>
      </c>
      <c r="O98" s="670">
        <v>-0.45095996999999999</v>
      </c>
    </row>
    <row r="99" spans="1:15">
      <c r="A99" s="669" t="s">
        <v>1287</v>
      </c>
      <c r="B99" s="670">
        <v>1401.9724740111326</v>
      </c>
      <c r="C99" s="670">
        <v>74.079281833992354</v>
      </c>
      <c r="D99" s="670">
        <v>239.83834767290045</v>
      </c>
      <c r="E99" s="670">
        <v>701.45749458863065</v>
      </c>
      <c r="F99" s="670">
        <v>384.90806936716302</v>
      </c>
      <c r="G99" s="670">
        <v>1.536856117450935E-5</v>
      </c>
      <c r="H99" s="670">
        <v>0</v>
      </c>
      <c r="I99" s="670">
        <v>0</v>
      </c>
      <c r="J99" s="670">
        <v>1400.2831934626865</v>
      </c>
      <c r="K99" s="670">
        <v>96.134667119706833</v>
      </c>
      <c r="L99" s="670">
        <v>45.572474407853043</v>
      </c>
      <c r="M99" s="670">
        <v>-37.79976996032709</v>
      </c>
      <c r="N99" s="670">
        <v>-5.6888483830521235</v>
      </c>
      <c r="O99" s="670">
        <v>-28.916040550232676</v>
      </c>
    </row>
    <row r="100" spans="1:15">
      <c r="A100" s="669" t="s">
        <v>1288</v>
      </c>
      <c r="B100" s="670">
        <v>1618.1286993897845</v>
      </c>
      <c r="C100" s="670">
        <v>1033.2954663408213</v>
      </c>
      <c r="D100" s="670">
        <v>515.62807705842317</v>
      </c>
      <c r="E100" s="670">
        <v>24.39599744581761</v>
      </c>
      <c r="F100" s="670">
        <v>42.555049394722438</v>
      </c>
      <c r="G100" s="670">
        <v>4.3182521374262703E-6</v>
      </c>
      <c r="H100" s="670">
        <v>0</v>
      </c>
      <c r="I100" s="670">
        <v>0</v>
      </c>
      <c r="J100" s="670">
        <v>1615.8745902397845</v>
      </c>
      <c r="K100" s="670">
        <v>159.83745112019434</v>
      </c>
      <c r="L100" s="670">
        <v>25.982218979499503</v>
      </c>
      <c r="M100" s="670">
        <v>-22.714872317234708</v>
      </c>
      <c r="N100" s="670">
        <v>-4.612991510161625</v>
      </c>
      <c r="O100" s="670">
        <v>-11.432334255430719</v>
      </c>
    </row>
    <row r="101" spans="1:15">
      <c r="A101" s="669" t="s">
        <v>1289</v>
      </c>
      <c r="B101" s="670">
        <v>30.681401100000002</v>
      </c>
      <c r="C101" s="670">
        <v>0</v>
      </c>
      <c r="D101" s="670">
        <v>0</v>
      </c>
      <c r="E101" s="670">
        <v>0</v>
      </c>
      <c r="F101" s="670">
        <v>0</v>
      </c>
      <c r="G101" s="670">
        <v>0</v>
      </c>
      <c r="H101" s="670">
        <v>0</v>
      </c>
      <c r="I101" s="670">
        <v>0</v>
      </c>
      <c r="J101" s="670">
        <v>0</v>
      </c>
      <c r="K101" s="670">
        <v>0</v>
      </c>
      <c r="L101" s="670">
        <v>0</v>
      </c>
      <c r="M101" s="670">
        <v>-4.1274901899999996</v>
      </c>
      <c r="N101" s="670">
        <v>0</v>
      </c>
      <c r="O101" s="670">
        <v>0</v>
      </c>
    </row>
    <row r="102" spans="1:15">
      <c r="A102" s="669" t="s">
        <v>1290</v>
      </c>
      <c r="B102" s="670">
        <v>348.42175357483995</v>
      </c>
      <c r="C102" s="670">
        <v>113.55700575016579</v>
      </c>
      <c r="D102" s="670">
        <v>122.24048015019432</v>
      </c>
      <c r="E102" s="670">
        <v>21.767274038232987</v>
      </c>
      <c r="F102" s="670">
        <v>90.608609381555254</v>
      </c>
      <c r="G102" s="670">
        <v>4.0617953470831803E-6</v>
      </c>
      <c r="H102" s="670">
        <v>0</v>
      </c>
      <c r="I102" s="670">
        <v>0</v>
      </c>
      <c r="J102" s="670">
        <v>348.17336932014837</v>
      </c>
      <c r="K102" s="670">
        <v>39.664019392422183</v>
      </c>
      <c r="L102" s="670">
        <v>24.29696737271707</v>
      </c>
      <c r="M102" s="670">
        <v>-13.59607658</v>
      </c>
      <c r="N102" s="670">
        <v>-1.1157048700000001</v>
      </c>
      <c r="O102" s="670">
        <v>-11.554429259999999</v>
      </c>
    </row>
    <row r="104" spans="1:15">
      <c r="I104" s="674"/>
      <c r="J104" s="674"/>
    </row>
    <row r="105" spans="1:15">
      <c r="O105" s="64" t="s">
        <v>959</v>
      </c>
    </row>
    <row r="106" spans="1:15">
      <c r="A106" s="895" t="s">
        <v>1296</v>
      </c>
      <c r="B106" s="898" t="s">
        <v>1280</v>
      </c>
      <c r="C106" s="899"/>
      <c r="D106" s="899"/>
      <c r="E106" s="899"/>
      <c r="F106" s="899"/>
      <c r="G106" s="899"/>
      <c r="H106" s="899"/>
      <c r="I106" s="899"/>
      <c r="J106" s="899"/>
      <c r="K106" s="899"/>
      <c r="L106" s="899"/>
      <c r="M106" s="899"/>
      <c r="N106" s="899"/>
      <c r="O106" s="900"/>
    </row>
    <row r="107" spans="1:15">
      <c r="A107" s="896"/>
      <c r="B107" s="677"/>
      <c r="C107" s="901" t="s">
        <v>1281</v>
      </c>
      <c r="D107" s="902"/>
      <c r="E107" s="902"/>
      <c r="F107" s="902"/>
      <c r="G107" s="902"/>
      <c r="H107" s="902"/>
      <c r="I107" s="902"/>
      <c r="J107" s="902"/>
      <c r="K107" s="902"/>
      <c r="L107" s="902"/>
      <c r="M107" s="902"/>
      <c r="N107" s="902"/>
      <c r="O107" s="903"/>
    </row>
    <row r="108" spans="1:15" ht="42" customHeight="1">
      <c r="A108" s="896"/>
      <c r="B108" s="677"/>
      <c r="C108" s="901" t="s">
        <v>1282</v>
      </c>
      <c r="D108" s="902"/>
      <c r="E108" s="902"/>
      <c r="F108" s="902"/>
      <c r="G108" s="903"/>
      <c r="H108" s="904" t="s">
        <v>1283</v>
      </c>
      <c r="I108" s="904" t="s">
        <v>1284</v>
      </c>
      <c r="J108" s="906" t="s">
        <v>1285</v>
      </c>
      <c r="K108" s="895" t="s">
        <v>1191</v>
      </c>
      <c r="L108" s="895" t="s">
        <v>1190</v>
      </c>
      <c r="M108" s="908" t="s">
        <v>656</v>
      </c>
      <c r="N108" s="909"/>
      <c r="O108" s="910"/>
    </row>
    <row r="109" spans="1:15" ht="64.2" customHeight="1">
      <c r="A109" s="897"/>
      <c r="B109" s="677"/>
      <c r="C109" s="678" t="s">
        <v>1184</v>
      </c>
      <c r="D109" s="678" t="s">
        <v>1185</v>
      </c>
      <c r="E109" s="678" t="s">
        <v>1186</v>
      </c>
      <c r="F109" s="678" t="s">
        <v>1187</v>
      </c>
      <c r="G109" s="679" t="s">
        <v>1292</v>
      </c>
      <c r="H109" s="905"/>
      <c r="I109" s="905"/>
      <c r="J109" s="907"/>
      <c r="K109" s="897"/>
      <c r="L109" s="897"/>
      <c r="M109" s="680"/>
      <c r="N109" s="681" t="s">
        <v>1286</v>
      </c>
      <c r="O109" s="681" t="s">
        <v>1190</v>
      </c>
    </row>
    <row r="110" spans="1:15">
      <c r="A110" s="669" t="s">
        <v>1193</v>
      </c>
      <c r="B110" s="670">
        <v>206.82912395901641</v>
      </c>
      <c r="C110" s="670">
        <v>162.56672544486608</v>
      </c>
      <c r="D110" s="670">
        <v>28.307398455377982</v>
      </c>
      <c r="E110" s="670">
        <v>4.8483191100000003</v>
      </c>
      <c r="F110" s="670">
        <v>0.36363453620476782</v>
      </c>
      <c r="G110" s="670">
        <v>3.0563968864490003E-6</v>
      </c>
      <c r="H110" s="670">
        <v>0</v>
      </c>
      <c r="I110" s="670">
        <v>3.6870827316781911</v>
      </c>
      <c r="J110" s="670">
        <v>192.39899481477067</v>
      </c>
      <c r="K110" s="670">
        <v>18.784537034917186</v>
      </c>
      <c r="L110" s="670">
        <v>9.0716316644354151</v>
      </c>
      <c r="M110" s="670">
        <v>-12.084923849999999</v>
      </c>
      <c r="N110" s="670">
        <v>-3.3621942699999998</v>
      </c>
      <c r="O110" s="670">
        <v>-5.6906512100000004</v>
      </c>
    </row>
    <row r="111" spans="1:15">
      <c r="A111" s="669" t="s">
        <v>1194</v>
      </c>
      <c r="B111" s="670">
        <v>122.92148349825811</v>
      </c>
      <c r="C111" s="670">
        <v>118.90949565446687</v>
      </c>
      <c r="D111" s="670">
        <v>0.41962326</v>
      </c>
      <c r="E111" s="670">
        <v>0</v>
      </c>
      <c r="F111" s="670">
        <v>6.0744843139671399E-2</v>
      </c>
      <c r="G111" s="670">
        <v>3.2198908361334298E-6</v>
      </c>
      <c r="H111" s="670">
        <v>0</v>
      </c>
      <c r="I111" s="670">
        <v>0.45902169935669679</v>
      </c>
      <c r="J111" s="670">
        <v>118.93084205824985</v>
      </c>
      <c r="K111" s="670">
        <v>12.604807534160953</v>
      </c>
      <c r="L111" s="670">
        <v>0.14157311161377178</v>
      </c>
      <c r="M111" s="670">
        <v>-1.09185365</v>
      </c>
      <c r="N111" s="670">
        <v>-0.82170796999999995</v>
      </c>
      <c r="O111" s="670">
        <v>-0.11526966000000001</v>
      </c>
    </row>
    <row r="112" spans="1:15">
      <c r="A112" s="669" t="s">
        <v>1200</v>
      </c>
      <c r="B112" s="670">
        <v>937.32193740457762</v>
      </c>
      <c r="C112" s="670">
        <v>808.87990020005111</v>
      </c>
      <c r="D112" s="670">
        <v>84.200212196241793</v>
      </c>
      <c r="E112" s="670">
        <v>21.436406350000002</v>
      </c>
      <c r="F112" s="670">
        <v>5.300545633296383</v>
      </c>
      <c r="G112" s="670">
        <v>2.26179048008224E-6</v>
      </c>
      <c r="H112" s="670">
        <v>0</v>
      </c>
      <c r="I112" s="670">
        <v>77.61899614701403</v>
      </c>
      <c r="J112" s="670">
        <v>842.19806823257534</v>
      </c>
      <c r="K112" s="670">
        <v>301.91243037607808</v>
      </c>
      <c r="L112" s="670">
        <v>30.707564231196312</v>
      </c>
      <c r="M112" s="670">
        <v>-53.167814399999997</v>
      </c>
      <c r="N112" s="670">
        <v>-32.63369934</v>
      </c>
      <c r="O112" s="670">
        <v>-15.321584880000001</v>
      </c>
    </row>
    <row r="113" spans="1:15">
      <c r="A113" s="669" t="s">
        <v>1225</v>
      </c>
      <c r="B113" s="670">
        <v>385.95089101598614</v>
      </c>
      <c r="C113" s="670">
        <v>273.41948464802181</v>
      </c>
      <c r="D113" s="670">
        <v>53.615057623256902</v>
      </c>
      <c r="E113" s="670">
        <v>58.730011220000002</v>
      </c>
      <c r="F113" s="670">
        <v>0.18633551000000001</v>
      </c>
      <c r="G113" s="670">
        <v>2.7792105390395698E-6</v>
      </c>
      <c r="H113" s="670">
        <v>0</v>
      </c>
      <c r="I113" s="670">
        <v>62.834802309179707</v>
      </c>
      <c r="J113" s="670">
        <v>323.11608669209903</v>
      </c>
      <c r="K113" s="670">
        <v>379.01188390051641</v>
      </c>
      <c r="L113" s="670">
        <v>5.0017088321998928</v>
      </c>
      <c r="M113" s="670">
        <v>-14.018430109999999</v>
      </c>
      <c r="N113" s="670">
        <v>-12.899694109999999</v>
      </c>
      <c r="O113" s="670">
        <v>-1.1108816799999999</v>
      </c>
    </row>
    <row r="114" spans="1:15">
      <c r="A114" s="669" t="s">
        <v>1230</v>
      </c>
      <c r="B114" s="670">
        <v>73.081131315663811</v>
      </c>
      <c r="C114" s="670">
        <v>57.509219094480258</v>
      </c>
      <c r="D114" s="670">
        <v>12.61952188355078</v>
      </c>
      <c r="E114" s="670">
        <v>0</v>
      </c>
      <c r="F114" s="670">
        <v>0.16073450192924099</v>
      </c>
      <c r="G114" s="670">
        <v>3.3550684405478801E-6</v>
      </c>
      <c r="H114" s="670">
        <v>0</v>
      </c>
      <c r="I114" s="670">
        <v>3.8294153794107131</v>
      </c>
      <c r="J114" s="670">
        <v>66.460060100549569</v>
      </c>
      <c r="K114" s="670">
        <v>57.287492765137998</v>
      </c>
      <c r="L114" s="670">
        <v>1.173888324229883</v>
      </c>
      <c r="M114" s="670">
        <v>-4.5531126500000001</v>
      </c>
      <c r="N114" s="670">
        <v>-3.8123733799999999</v>
      </c>
      <c r="O114" s="670">
        <v>-0.60933806000000001</v>
      </c>
    </row>
    <row r="115" spans="1:15">
      <c r="A115" s="669" t="s">
        <v>1231</v>
      </c>
      <c r="B115" s="670">
        <v>569.85521446596522</v>
      </c>
      <c r="C115" s="670">
        <v>390.60549652843798</v>
      </c>
      <c r="D115" s="670">
        <v>132.5391240874589</v>
      </c>
      <c r="E115" s="670">
        <v>0</v>
      </c>
      <c r="F115" s="670">
        <v>0.49739111228287203</v>
      </c>
      <c r="G115" s="670">
        <v>3.2967261835445904E-6</v>
      </c>
      <c r="H115" s="670">
        <v>0</v>
      </c>
      <c r="I115" s="670">
        <v>9.4362811195315945</v>
      </c>
      <c r="J115" s="670">
        <v>514.2057306086482</v>
      </c>
      <c r="K115" s="670">
        <v>178.04250284879723</v>
      </c>
      <c r="L115" s="670">
        <v>19.547379371575378</v>
      </c>
      <c r="M115" s="670">
        <v>-26.0391233</v>
      </c>
      <c r="N115" s="670">
        <v>-9.8222699799999997</v>
      </c>
      <c r="O115" s="670">
        <v>-13.987957099999999</v>
      </c>
    </row>
    <row r="116" spans="1:15">
      <c r="A116" s="669" t="s">
        <v>1235</v>
      </c>
      <c r="B116" s="670">
        <v>1219.5329962629751</v>
      </c>
      <c r="C116" s="670">
        <v>1041.9008002197349</v>
      </c>
      <c r="D116" s="670">
        <v>76.423116924327744</v>
      </c>
      <c r="E116" s="670">
        <v>2.5350609317719797</v>
      </c>
      <c r="F116" s="670">
        <v>3.6998078701639452</v>
      </c>
      <c r="G116" s="670">
        <v>1.7230256900183701E-6</v>
      </c>
      <c r="H116" s="670">
        <v>0</v>
      </c>
      <c r="I116" s="670">
        <v>37.839260782544663</v>
      </c>
      <c r="J116" s="670">
        <v>1086.7195251634541</v>
      </c>
      <c r="K116" s="670">
        <v>304.02014808466737</v>
      </c>
      <c r="L116" s="670">
        <v>18.171119224773463</v>
      </c>
      <c r="M116" s="670">
        <v>-53.020094299999997</v>
      </c>
      <c r="N116" s="670">
        <v>-31.3667199</v>
      </c>
      <c r="O116" s="670">
        <v>-11.394425640000001</v>
      </c>
    </row>
    <row r="117" spans="1:15">
      <c r="A117" s="669" t="s">
        <v>1236</v>
      </c>
      <c r="B117" s="670">
        <v>653.65171624628715</v>
      </c>
      <c r="C117" s="670">
        <v>320.16404805840278</v>
      </c>
      <c r="D117" s="670">
        <v>162.4656698455077</v>
      </c>
      <c r="E117" s="670">
        <v>131.978581509631</v>
      </c>
      <c r="F117" s="670">
        <v>0.4056389371915044</v>
      </c>
      <c r="G117" s="670">
        <v>5.5232696858996101E-6</v>
      </c>
      <c r="H117" s="670">
        <v>0</v>
      </c>
      <c r="I117" s="670">
        <v>36.898277892624009</v>
      </c>
      <c r="J117" s="670">
        <v>578.11566045810901</v>
      </c>
      <c r="K117" s="670">
        <v>143.43161730759576</v>
      </c>
      <c r="L117" s="670">
        <v>13.700822656111583</v>
      </c>
      <c r="M117" s="670">
        <v>-26.910403199999998</v>
      </c>
      <c r="N117" s="670">
        <v>-14.858046359999999</v>
      </c>
      <c r="O117" s="670">
        <v>-7.2717303099999997</v>
      </c>
    </row>
    <row r="118" spans="1:15">
      <c r="A118" s="669" t="s">
        <v>1243</v>
      </c>
      <c r="B118" s="670">
        <v>1358.2420516282841</v>
      </c>
      <c r="C118" s="670">
        <v>649.08494234712782</v>
      </c>
      <c r="D118" s="670">
        <v>484.97554113000001</v>
      </c>
      <c r="E118" s="670">
        <v>72.051544469999996</v>
      </c>
      <c r="F118" s="670">
        <v>2.406005601196E-4</v>
      </c>
      <c r="G118" s="670">
        <v>4.5559143634814599E-6</v>
      </c>
      <c r="H118" s="670">
        <v>0</v>
      </c>
      <c r="I118" s="670">
        <v>80.939834907569846</v>
      </c>
      <c r="J118" s="670">
        <v>1125.172433640118</v>
      </c>
      <c r="K118" s="670">
        <v>105.89043488463913</v>
      </c>
      <c r="L118" s="670">
        <v>2.1707782274802002E-2</v>
      </c>
      <c r="M118" s="670">
        <v>-10.617451699999998</v>
      </c>
      <c r="N118" s="670">
        <v>-5.6428631200000003</v>
      </c>
      <c r="O118" s="670">
        <v>-2.108175E-2</v>
      </c>
    </row>
    <row r="119" spans="1:15">
      <c r="A119" s="669" t="s">
        <v>1287</v>
      </c>
      <c r="B119" s="670">
        <v>3025.0191280199406</v>
      </c>
      <c r="C119" s="670">
        <v>79.015977763011279</v>
      </c>
      <c r="D119" s="670">
        <v>231.67120839497679</v>
      </c>
      <c r="E119" s="670">
        <v>844.09459414951425</v>
      </c>
      <c r="F119" s="670">
        <v>906.3013224377313</v>
      </c>
      <c r="G119" s="670">
        <v>1.8791925241712799E-5</v>
      </c>
      <c r="H119" s="670">
        <v>0</v>
      </c>
      <c r="I119" s="670">
        <v>174.26982122408575</v>
      </c>
      <c r="J119" s="670">
        <v>1886.8132815211477</v>
      </c>
      <c r="K119" s="670">
        <v>447.35003037695776</v>
      </c>
      <c r="L119" s="670">
        <v>58.345435686653083</v>
      </c>
      <c r="M119" s="670">
        <v>-97.919715065671014</v>
      </c>
      <c r="N119" s="670">
        <v>-51.160505005272135</v>
      </c>
      <c r="O119" s="670">
        <v>-41.156195927386541</v>
      </c>
    </row>
    <row r="120" spans="1:15">
      <c r="A120" s="669" t="s">
        <v>1288</v>
      </c>
      <c r="B120" s="670">
        <v>2090.3660667311751</v>
      </c>
      <c r="C120" s="670">
        <v>815.27287777209256</v>
      </c>
      <c r="D120" s="670">
        <v>506.97508135037566</v>
      </c>
      <c r="E120" s="670">
        <v>12.313004261798385</v>
      </c>
      <c r="F120" s="670">
        <v>3.0000000000000001E-6</v>
      </c>
      <c r="G120" s="670">
        <v>3.98523888708426E-6</v>
      </c>
      <c r="H120" s="670">
        <v>0</v>
      </c>
      <c r="I120" s="670">
        <v>22.098828216425257</v>
      </c>
      <c r="J120" s="670">
        <v>1312.4621381678414</v>
      </c>
      <c r="K120" s="670">
        <v>297.21250438508775</v>
      </c>
      <c r="L120" s="670">
        <v>20.77143487868479</v>
      </c>
      <c r="M120" s="670">
        <v>-29.651343131323472</v>
      </c>
      <c r="N120" s="670">
        <v>-15.630143115743005</v>
      </c>
      <c r="O120" s="670">
        <v>-10.917381449021065</v>
      </c>
    </row>
    <row r="121" spans="1:15">
      <c r="A121" s="669" t="s">
        <v>1289</v>
      </c>
      <c r="B121" s="670">
        <v>17.891922879999999</v>
      </c>
      <c r="C121" s="670">
        <v>0</v>
      </c>
      <c r="D121" s="670">
        <v>0</v>
      </c>
      <c r="E121" s="670">
        <v>0</v>
      </c>
      <c r="F121" s="670">
        <v>0</v>
      </c>
      <c r="G121" s="670">
        <v>0</v>
      </c>
      <c r="H121" s="670">
        <v>0</v>
      </c>
      <c r="I121" s="670">
        <v>0</v>
      </c>
      <c r="J121" s="670">
        <v>0</v>
      </c>
      <c r="K121" s="670">
        <v>0</v>
      </c>
      <c r="L121" s="670">
        <v>0</v>
      </c>
      <c r="M121" s="670">
        <v>-11.34174123</v>
      </c>
      <c r="N121" s="670">
        <v>0</v>
      </c>
      <c r="O121" s="670">
        <v>0</v>
      </c>
    </row>
    <row r="122" spans="1:15">
      <c r="A122" s="669" t="s">
        <v>1290</v>
      </c>
      <c r="B122" s="670">
        <v>497.31518390535211</v>
      </c>
      <c r="C122" s="670">
        <v>275.82262526044752</v>
      </c>
      <c r="D122" s="670">
        <v>80.481971934992515</v>
      </c>
      <c r="E122" s="670">
        <v>27.083666770000001</v>
      </c>
      <c r="F122" s="670">
        <v>10.776080793164247</v>
      </c>
      <c r="G122" s="670">
        <v>3.8571345283275601E-6</v>
      </c>
      <c r="H122" s="670">
        <v>0</v>
      </c>
      <c r="I122" s="670">
        <v>6.2823640280555786</v>
      </c>
      <c r="J122" s="670">
        <v>387.88198073054866</v>
      </c>
      <c r="K122" s="670">
        <v>47.567279612135493</v>
      </c>
      <c r="L122" s="670">
        <v>6.6550206395659295</v>
      </c>
      <c r="M122" s="670">
        <v>-16.163699399999999</v>
      </c>
      <c r="N122" s="670">
        <v>-8.3736582899999998</v>
      </c>
      <c r="O122" s="670">
        <v>-4.57171707</v>
      </c>
    </row>
    <row r="123" spans="1:15">
      <c r="B123" s="673"/>
      <c r="C123" s="673"/>
      <c r="D123" s="673"/>
      <c r="E123" s="673"/>
      <c r="F123" s="673"/>
      <c r="G123" s="673"/>
      <c r="H123" s="673"/>
      <c r="I123" s="673"/>
      <c r="J123" s="673"/>
      <c r="K123" s="673"/>
      <c r="L123" s="673"/>
      <c r="M123" s="673"/>
      <c r="N123" s="673"/>
      <c r="O123" s="673"/>
    </row>
    <row r="124" spans="1:15">
      <c r="I124" s="674"/>
      <c r="J124" s="674"/>
    </row>
    <row r="125" spans="1:15">
      <c r="O125" s="64" t="s">
        <v>959</v>
      </c>
    </row>
    <row r="126" spans="1:15">
      <c r="A126" s="895" t="s">
        <v>1297</v>
      </c>
      <c r="B126" s="898" t="s">
        <v>1280</v>
      </c>
      <c r="C126" s="899"/>
      <c r="D126" s="899"/>
      <c r="E126" s="899"/>
      <c r="F126" s="899"/>
      <c r="G126" s="899"/>
      <c r="H126" s="899"/>
      <c r="I126" s="899"/>
      <c r="J126" s="899"/>
      <c r="K126" s="899"/>
      <c r="L126" s="899"/>
      <c r="M126" s="899"/>
      <c r="N126" s="899"/>
      <c r="O126" s="900"/>
    </row>
    <row r="127" spans="1:15">
      <c r="A127" s="896"/>
      <c r="B127" s="677"/>
      <c r="C127" s="901" t="s">
        <v>1281</v>
      </c>
      <c r="D127" s="902"/>
      <c r="E127" s="902"/>
      <c r="F127" s="902"/>
      <c r="G127" s="902"/>
      <c r="H127" s="902"/>
      <c r="I127" s="902"/>
      <c r="J127" s="902"/>
      <c r="K127" s="902"/>
      <c r="L127" s="902"/>
      <c r="M127" s="902"/>
      <c r="N127" s="902"/>
      <c r="O127" s="903"/>
    </row>
    <row r="128" spans="1:15" ht="42" customHeight="1">
      <c r="A128" s="896"/>
      <c r="B128" s="677"/>
      <c r="C128" s="901" t="s">
        <v>1282</v>
      </c>
      <c r="D128" s="902"/>
      <c r="E128" s="902"/>
      <c r="F128" s="902"/>
      <c r="G128" s="903"/>
      <c r="H128" s="904" t="s">
        <v>1283</v>
      </c>
      <c r="I128" s="904" t="s">
        <v>1284</v>
      </c>
      <c r="J128" s="906" t="s">
        <v>1285</v>
      </c>
      <c r="K128" s="895" t="s">
        <v>1191</v>
      </c>
      <c r="L128" s="895" t="s">
        <v>1190</v>
      </c>
      <c r="M128" s="908" t="s">
        <v>656</v>
      </c>
      <c r="N128" s="909"/>
      <c r="O128" s="910"/>
    </row>
    <row r="129" spans="1:15" ht="64.2" customHeight="1">
      <c r="A129" s="897"/>
      <c r="B129" s="677"/>
      <c r="C129" s="678" t="s">
        <v>1184</v>
      </c>
      <c r="D129" s="678" t="s">
        <v>1185</v>
      </c>
      <c r="E129" s="678" t="s">
        <v>1186</v>
      </c>
      <c r="F129" s="678" t="s">
        <v>1187</v>
      </c>
      <c r="G129" s="679" t="s">
        <v>1292</v>
      </c>
      <c r="H129" s="905"/>
      <c r="I129" s="905"/>
      <c r="J129" s="907"/>
      <c r="K129" s="897"/>
      <c r="L129" s="897"/>
      <c r="M129" s="680"/>
      <c r="N129" s="681" t="s">
        <v>1286</v>
      </c>
      <c r="O129" s="681" t="s">
        <v>1190</v>
      </c>
    </row>
    <row r="130" spans="1:15">
      <c r="A130" s="669" t="s">
        <v>1193</v>
      </c>
      <c r="B130" s="670">
        <v>95.322799920247533</v>
      </c>
      <c r="C130" s="670">
        <v>42.95935063298073</v>
      </c>
      <c r="D130" s="670">
        <v>19.420716490345281</v>
      </c>
      <c r="E130" s="670">
        <v>1.9660337945578301</v>
      </c>
      <c r="F130" s="670">
        <v>6.2792446026015995E-3</v>
      </c>
      <c r="G130" s="670">
        <v>4.3663909031708406E-6</v>
      </c>
      <c r="H130" s="670">
        <v>0</v>
      </c>
      <c r="I130" s="670">
        <v>1.9703032468E-5</v>
      </c>
      <c r="J130" s="670">
        <v>64.352360459453976</v>
      </c>
      <c r="K130" s="670">
        <v>8.7204338110537414</v>
      </c>
      <c r="L130" s="670">
        <v>15.020807803808323</v>
      </c>
      <c r="M130" s="670">
        <v>-9.3653964100000007</v>
      </c>
      <c r="N130" s="670">
        <v>-0.51189896999999995</v>
      </c>
      <c r="O130" s="670">
        <v>-8.1295279100000002</v>
      </c>
    </row>
    <row r="131" spans="1:15">
      <c r="A131" s="669" t="s">
        <v>1194</v>
      </c>
      <c r="B131" s="670">
        <v>6.7956765427155563</v>
      </c>
      <c r="C131" s="670">
        <v>0.35788934424957763</v>
      </c>
      <c r="D131" s="670">
        <v>0</v>
      </c>
      <c r="E131" s="670">
        <v>0</v>
      </c>
      <c r="F131" s="670">
        <v>2.4025754830195201E-2</v>
      </c>
      <c r="G131" s="670">
        <v>1.34397772595919E-6</v>
      </c>
      <c r="H131" s="670">
        <v>0</v>
      </c>
      <c r="I131" s="670">
        <v>0</v>
      </c>
      <c r="J131" s="670">
        <v>0.38191509907977278</v>
      </c>
      <c r="K131" s="670">
        <v>7.0219876402983189E-2</v>
      </c>
      <c r="L131" s="670">
        <v>2.38866780805576E-2</v>
      </c>
      <c r="M131" s="670">
        <v>-2.1185349999999999E-2</v>
      </c>
      <c r="N131" s="670">
        <v>-2.7961000000000001E-4</v>
      </c>
      <c r="O131" s="670">
        <v>-1.910821E-2</v>
      </c>
    </row>
    <row r="132" spans="1:15">
      <c r="A132" s="669" t="s">
        <v>1200</v>
      </c>
      <c r="B132" s="670">
        <v>318.67658722234415</v>
      </c>
      <c r="C132" s="670">
        <v>130.27465295382044</v>
      </c>
      <c r="D132" s="670">
        <v>42.079300266249795</v>
      </c>
      <c r="E132" s="670">
        <v>0</v>
      </c>
      <c r="F132" s="670">
        <v>10.174536574720703</v>
      </c>
      <c r="G132" s="670">
        <v>3.1283172621359E-6</v>
      </c>
      <c r="H132" s="670">
        <v>0</v>
      </c>
      <c r="I132" s="670">
        <v>8.007718334129958</v>
      </c>
      <c r="J132" s="670">
        <v>174.52077146066097</v>
      </c>
      <c r="K132" s="670">
        <v>74.609777471443934</v>
      </c>
      <c r="L132" s="670">
        <v>0.29522723139749896</v>
      </c>
      <c r="M132" s="670">
        <v>-1.89581785</v>
      </c>
      <c r="N132" s="670">
        <v>-1.1057750900000001</v>
      </c>
      <c r="O132" s="670">
        <v>-0.18487683999999999</v>
      </c>
    </row>
    <row r="133" spans="1:15">
      <c r="A133" s="669" t="s">
        <v>1225</v>
      </c>
      <c r="B133" s="670">
        <v>181.23237575877312</v>
      </c>
      <c r="C133" s="670">
        <v>7.4277588326221098</v>
      </c>
      <c r="D133" s="670">
        <v>84.257702764618898</v>
      </c>
      <c r="E133" s="670">
        <v>2.6185587699999999</v>
      </c>
      <c r="F133" s="670">
        <v>1.4071266419E-3</v>
      </c>
      <c r="G133" s="670">
        <v>7.2941716596887701E-6</v>
      </c>
      <c r="H133" s="670">
        <v>0</v>
      </c>
      <c r="I133" s="670">
        <v>0</v>
      </c>
      <c r="J133" s="670">
        <v>94.305427493882902</v>
      </c>
      <c r="K133" s="670">
        <v>79.165263559358863</v>
      </c>
      <c r="L133" s="670">
        <v>6.1874032390800003E-4</v>
      </c>
      <c r="M133" s="670">
        <v>-1.40604105</v>
      </c>
      <c r="N133" s="670">
        <v>-1.3228440100000001</v>
      </c>
      <c r="O133" s="670">
        <v>-5.2950999999999996E-4</v>
      </c>
    </row>
    <row r="134" spans="1:15">
      <c r="A134" s="669" t="s">
        <v>1230</v>
      </c>
      <c r="B134" s="670">
        <v>11.581167761654203</v>
      </c>
      <c r="C134" s="670">
        <v>3.1182968377188001</v>
      </c>
      <c r="D134" s="670">
        <v>1.7035167819824E-3</v>
      </c>
      <c r="E134" s="670">
        <v>0</v>
      </c>
      <c r="F134" s="670">
        <v>7.0455705800479993E-4</v>
      </c>
      <c r="G134" s="670">
        <v>1.1903056288154398E-6</v>
      </c>
      <c r="H134" s="670">
        <v>0</v>
      </c>
      <c r="I134" s="670">
        <v>0</v>
      </c>
      <c r="J134" s="670">
        <v>3.1207049115587875</v>
      </c>
      <c r="K134" s="670">
        <v>2.8695456259152583</v>
      </c>
      <c r="L134" s="670">
        <v>0.2011706313549648</v>
      </c>
      <c r="M134" s="670">
        <v>-0.11454729</v>
      </c>
      <c r="N134" s="670">
        <v>-1.3743149999999999E-2</v>
      </c>
      <c r="O134" s="670">
        <v>-0.10074624</v>
      </c>
    </row>
    <row r="135" spans="1:15">
      <c r="A135" s="669" t="s">
        <v>1231</v>
      </c>
      <c r="B135" s="670">
        <v>163.23415365099868</v>
      </c>
      <c r="C135" s="670">
        <v>35.937111652625298</v>
      </c>
      <c r="D135" s="670">
        <v>7.0453871657551703</v>
      </c>
      <c r="E135" s="670">
        <v>0</v>
      </c>
      <c r="F135" s="670">
        <v>3.252323808064256</v>
      </c>
      <c r="G135" s="670">
        <v>3.6608178687814901E-6</v>
      </c>
      <c r="H135" s="670">
        <v>0</v>
      </c>
      <c r="I135" s="670">
        <v>8.5992703484800008E-5</v>
      </c>
      <c r="J135" s="670">
        <v>46.234736633741235</v>
      </c>
      <c r="K135" s="670">
        <v>2.0121202447168236</v>
      </c>
      <c r="L135" s="670">
        <v>2.8832954454018691</v>
      </c>
      <c r="M135" s="670">
        <v>-2.78616324</v>
      </c>
      <c r="N135" s="670">
        <v>-8.6648490000000009E-2</v>
      </c>
      <c r="O135" s="670">
        <v>-2.5752378</v>
      </c>
    </row>
    <row r="136" spans="1:15">
      <c r="A136" s="669" t="s">
        <v>1235</v>
      </c>
      <c r="B136" s="670">
        <v>142.07049159399253</v>
      </c>
      <c r="C136" s="670">
        <v>55.071020018052558</v>
      </c>
      <c r="D136" s="670">
        <v>4.3009894853599304</v>
      </c>
      <c r="E136" s="670">
        <v>0</v>
      </c>
      <c r="F136" s="670">
        <v>0.53370330201224236</v>
      </c>
      <c r="G136" s="670">
        <v>1.6374118206044998E-6</v>
      </c>
      <c r="H136" s="670">
        <v>0</v>
      </c>
      <c r="I136" s="670">
        <v>0.51279732844847414</v>
      </c>
      <c r="J136" s="670">
        <v>59.392915476976256</v>
      </c>
      <c r="K136" s="670">
        <v>10.687904571398827</v>
      </c>
      <c r="L136" s="670">
        <v>0.64615370665394345</v>
      </c>
      <c r="M136" s="670">
        <v>-1.08551519</v>
      </c>
      <c r="N136" s="670">
        <v>-0.32869269000000001</v>
      </c>
      <c r="O136" s="670">
        <v>-0.33483486000000001</v>
      </c>
    </row>
    <row r="137" spans="1:15">
      <c r="A137" s="669" t="s">
        <v>1236</v>
      </c>
      <c r="B137" s="670">
        <v>59.037486218754495</v>
      </c>
      <c r="C137" s="670">
        <v>8.4031673191569602</v>
      </c>
      <c r="D137" s="670">
        <v>1.7979820686730401</v>
      </c>
      <c r="E137" s="670">
        <v>0</v>
      </c>
      <c r="F137" s="670">
        <v>8.0031932256673599E-2</v>
      </c>
      <c r="G137" s="670">
        <v>3.6192217708649998E-6</v>
      </c>
      <c r="H137" s="670">
        <v>0</v>
      </c>
      <c r="I137" s="670">
        <v>0.22378538362907441</v>
      </c>
      <c r="J137" s="670">
        <v>10.057395936457599</v>
      </c>
      <c r="K137" s="670">
        <v>2.8454580808169103</v>
      </c>
      <c r="L137" s="670">
        <v>6.8662594793082399E-2</v>
      </c>
      <c r="M137" s="670">
        <v>-0.17112823000000002</v>
      </c>
      <c r="N137" s="670">
        <v>-8.1172449999999993E-2</v>
      </c>
      <c r="O137" s="670">
        <v>-5.522444E-2</v>
      </c>
    </row>
    <row r="138" spans="1:15">
      <c r="A138" s="669" t="s">
        <v>1243</v>
      </c>
      <c r="B138" s="670">
        <v>262.90519008793967</v>
      </c>
      <c r="C138" s="670">
        <v>46.721129447534352</v>
      </c>
      <c r="D138" s="670">
        <v>38.092342262002646</v>
      </c>
      <c r="E138" s="670">
        <v>1.16004904919825</v>
      </c>
      <c r="F138" s="670">
        <v>4.1510147525280003E-4</v>
      </c>
      <c r="G138" s="670">
        <v>4.9839475356043199E-6</v>
      </c>
      <c r="H138" s="670">
        <v>0</v>
      </c>
      <c r="I138" s="670">
        <v>0</v>
      </c>
      <c r="J138" s="670">
        <v>85.973935860210503</v>
      </c>
      <c r="K138" s="670">
        <v>2.6115395782286739</v>
      </c>
      <c r="L138" s="670">
        <v>2.8880283431999999E-5</v>
      </c>
      <c r="M138" s="670">
        <v>-0.39644759999999996</v>
      </c>
      <c r="N138" s="670">
        <v>-0.27772157000000003</v>
      </c>
      <c r="O138" s="670">
        <v>-2.1659999999999999E-5</v>
      </c>
    </row>
    <row r="139" spans="1:15">
      <c r="A139" s="669" t="s">
        <v>1287</v>
      </c>
      <c r="B139" s="670">
        <v>381.27155737596189</v>
      </c>
      <c r="C139" s="670">
        <v>5.4175268595078361</v>
      </c>
      <c r="D139" s="670">
        <v>13.689062738594551</v>
      </c>
      <c r="E139" s="670">
        <v>57.910840026187735</v>
      </c>
      <c r="F139" s="670">
        <v>54.959755316276905</v>
      </c>
      <c r="G139" s="670">
        <v>1.8059486518668059E-5</v>
      </c>
      <c r="H139" s="670">
        <v>0</v>
      </c>
      <c r="I139" s="670">
        <v>5.199679323715829</v>
      </c>
      <c r="J139" s="670">
        <v>126.7775056168512</v>
      </c>
      <c r="K139" s="670">
        <v>12.212182672722022</v>
      </c>
      <c r="L139" s="670">
        <v>1.1978680765920551</v>
      </c>
      <c r="M139" s="670">
        <v>-1.5174268650053218</v>
      </c>
      <c r="N139" s="670">
        <v>-0.51738516528417478</v>
      </c>
      <c r="O139" s="670">
        <v>-0.68433127999999999</v>
      </c>
    </row>
    <row r="140" spans="1:15">
      <c r="A140" s="669" t="s">
        <v>1288</v>
      </c>
      <c r="B140" s="670">
        <v>545.41232393753819</v>
      </c>
      <c r="C140" s="670">
        <v>132.19102824635442</v>
      </c>
      <c r="D140" s="670">
        <v>160.04671483006177</v>
      </c>
      <c r="E140" s="670">
        <v>2.3134579259500002E-5</v>
      </c>
      <c r="F140" s="670">
        <v>1.2309534435557894</v>
      </c>
      <c r="G140" s="670">
        <v>4.433127802745299E-6</v>
      </c>
      <c r="H140" s="670">
        <v>0</v>
      </c>
      <c r="I140" s="670">
        <v>1.6003697868802671</v>
      </c>
      <c r="J140" s="670">
        <v>291.86834986767093</v>
      </c>
      <c r="K140" s="670">
        <v>65.587122851792515</v>
      </c>
      <c r="L140" s="670">
        <v>6.6611343125098381</v>
      </c>
      <c r="M140" s="670">
        <v>-6.419437153291069</v>
      </c>
      <c r="N140" s="670">
        <v>-2.2646250459045465</v>
      </c>
      <c r="O140" s="670">
        <v>-3.5070836499999998</v>
      </c>
    </row>
    <row r="141" spans="1:15">
      <c r="A141" s="669" t="s">
        <v>1289</v>
      </c>
      <c r="B141" s="670">
        <v>0.10142023</v>
      </c>
      <c r="C141" s="670">
        <v>0</v>
      </c>
      <c r="D141" s="670">
        <v>0</v>
      </c>
      <c r="E141" s="670">
        <v>0</v>
      </c>
      <c r="F141" s="670">
        <v>0</v>
      </c>
      <c r="G141" s="670">
        <v>0</v>
      </c>
      <c r="H141" s="670">
        <v>0</v>
      </c>
      <c r="I141" s="670">
        <v>0</v>
      </c>
      <c r="J141" s="670">
        <v>0</v>
      </c>
      <c r="K141" s="670">
        <v>0</v>
      </c>
      <c r="L141" s="670">
        <v>0</v>
      </c>
      <c r="M141" s="670">
        <v>0</v>
      </c>
      <c r="N141" s="670">
        <v>0</v>
      </c>
      <c r="O141" s="670">
        <v>0</v>
      </c>
    </row>
    <row r="142" spans="1:15">
      <c r="A142" s="669" t="s">
        <v>1290</v>
      </c>
      <c r="B142" s="670">
        <v>402.25135889933176</v>
      </c>
      <c r="C142" s="670">
        <v>41.224091064702598</v>
      </c>
      <c r="D142" s="670">
        <v>12.72765659720995</v>
      </c>
      <c r="E142" s="670">
        <v>0</v>
      </c>
      <c r="F142" s="670">
        <v>1.1831182101077917</v>
      </c>
      <c r="G142" s="670">
        <v>3.8015435200793495E-6</v>
      </c>
      <c r="H142" s="670">
        <v>0</v>
      </c>
      <c r="I142" s="670">
        <v>5.8686982547356797E-2</v>
      </c>
      <c r="J142" s="670">
        <v>55.076178889472985</v>
      </c>
      <c r="K142" s="670">
        <v>5.3362154798224433</v>
      </c>
      <c r="L142" s="670">
        <v>0.3717692602292102</v>
      </c>
      <c r="M142" s="670">
        <v>-0.76284167000000003</v>
      </c>
      <c r="N142" s="670">
        <v>-0.26116597000000003</v>
      </c>
      <c r="O142" s="670">
        <v>-0.16522245000000002</v>
      </c>
    </row>
    <row r="144" spans="1:15">
      <c r="I144" s="674"/>
      <c r="J144" s="674"/>
    </row>
    <row r="145" spans="1:15">
      <c r="O145" s="64" t="s">
        <v>959</v>
      </c>
    </row>
    <row r="146" spans="1:15">
      <c r="A146" s="895" t="s">
        <v>1298</v>
      </c>
      <c r="B146" s="898" t="s">
        <v>1280</v>
      </c>
      <c r="C146" s="899"/>
      <c r="D146" s="899"/>
      <c r="E146" s="899"/>
      <c r="F146" s="899"/>
      <c r="G146" s="899"/>
      <c r="H146" s="899"/>
      <c r="I146" s="899"/>
      <c r="J146" s="899"/>
      <c r="K146" s="899"/>
      <c r="L146" s="899"/>
      <c r="M146" s="899"/>
      <c r="N146" s="899"/>
      <c r="O146" s="900"/>
    </row>
    <row r="147" spans="1:15">
      <c r="A147" s="896"/>
      <c r="B147" s="677"/>
      <c r="C147" s="901" t="s">
        <v>1281</v>
      </c>
      <c r="D147" s="902"/>
      <c r="E147" s="902"/>
      <c r="F147" s="902"/>
      <c r="G147" s="902"/>
      <c r="H147" s="902"/>
      <c r="I147" s="902"/>
      <c r="J147" s="902"/>
      <c r="K147" s="902"/>
      <c r="L147" s="902"/>
      <c r="M147" s="902"/>
      <c r="N147" s="902"/>
      <c r="O147" s="903"/>
    </row>
    <row r="148" spans="1:15" ht="42" customHeight="1">
      <c r="A148" s="896"/>
      <c r="B148" s="677"/>
      <c r="C148" s="901" t="s">
        <v>1282</v>
      </c>
      <c r="D148" s="902"/>
      <c r="E148" s="902"/>
      <c r="F148" s="902"/>
      <c r="G148" s="903"/>
      <c r="H148" s="904" t="s">
        <v>1283</v>
      </c>
      <c r="I148" s="904" t="s">
        <v>1284</v>
      </c>
      <c r="J148" s="906" t="s">
        <v>1285</v>
      </c>
      <c r="K148" s="895" t="s">
        <v>1191</v>
      </c>
      <c r="L148" s="895" t="s">
        <v>1190</v>
      </c>
      <c r="M148" s="908" t="s">
        <v>656</v>
      </c>
      <c r="N148" s="909"/>
      <c r="O148" s="910"/>
    </row>
    <row r="149" spans="1:15" ht="64.2" customHeight="1">
      <c r="A149" s="897"/>
      <c r="B149" s="677"/>
      <c r="C149" s="678" t="s">
        <v>1184</v>
      </c>
      <c r="D149" s="678" t="s">
        <v>1185</v>
      </c>
      <c r="E149" s="678" t="s">
        <v>1186</v>
      </c>
      <c r="F149" s="678" t="s">
        <v>1187</v>
      </c>
      <c r="G149" s="679" t="s">
        <v>1292</v>
      </c>
      <c r="H149" s="905"/>
      <c r="I149" s="905"/>
      <c r="J149" s="907"/>
      <c r="K149" s="897"/>
      <c r="L149" s="897"/>
      <c r="M149" s="680"/>
      <c r="N149" s="681" t="s">
        <v>1286</v>
      </c>
      <c r="O149" s="681" t="s">
        <v>1190</v>
      </c>
    </row>
    <row r="150" spans="1:15">
      <c r="A150" s="669" t="s">
        <v>1193</v>
      </c>
      <c r="B150" s="670">
        <v>2.6967065400000001</v>
      </c>
      <c r="C150" s="670">
        <v>0.51533421000000001</v>
      </c>
      <c r="D150" s="670">
        <v>1.6523455</v>
      </c>
      <c r="E150" s="670">
        <v>0.52885490000000002</v>
      </c>
      <c r="F150" s="670">
        <v>1.7193000000000002E-4</v>
      </c>
      <c r="G150" s="670">
        <v>8.7560383172834897E-6</v>
      </c>
      <c r="H150" s="670">
        <v>0</v>
      </c>
      <c r="I150" s="670">
        <v>0</v>
      </c>
      <c r="J150" s="670">
        <v>2.6967065400000001</v>
      </c>
      <c r="K150" s="670">
        <v>0</v>
      </c>
      <c r="L150" s="670">
        <v>0</v>
      </c>
      <c r="M150" s="670">
        <v>-8.8185400000000014E-3</v>
      </c>
      <c r="N150" s="670">
        <v>0</v>
      </c>
      <c r="O150" s="670">
        <v>0</v>
      </c>
    </row>
    <row r="151" spans="1:15">
      <c r="A151" s="669" t="s">
        <v>1194</v>
      </c>
      <c r="B151" s="670">
        <v>6.2987215399999998</v>
      </c>
      <c r="C151" s="670">
        <v>6.2987215399999998</v>
      </c>
      <c r="D151" s="670">
        <v>0</v>
      </c>
      <c r="E151" s="670">
        <v>0</v>
      </c>
      <c r="F151" s="670">
        <v>0</v>
      </c>
      <c r="G151" s="670">
        <v>2.1032233377349598E-6</v>
      </c>
      <c r="H151" s="670">
        <v>0</v>
      </c>
      <c r="I151" s="670">
        <v>0</v>
      </c>
      <c r="J151" s="670">
        <v>6.2987215399999998</v>
      </c>
      <c r="K151" s="670">
        <v>3.07830256</v>
      </c>
      <c r="L151" s="670">
        <v>0</v>
      </c>
      <c r="M151" s="670">
        <v>-0.29540584999999997</v>
      </c>
      <c r="N151" s="670">
        <v>-0.27361918000000002</v>
      </c>
      <c r="O151" s="670">
        <v>0</v>
      </c>
    </row>
    <row r="152" spans="1:15">
      <c r="A152" s="669" t="s">
        <v>1200</v>
      </c>
      <c r="B152" s="670">
        <v>279.92139355119866</v>
      </c>
      <c r="C152" s="670">
        <v>150.58993921200002</v>
      </c>
      <c r="D152" s="670">
        <v>59.283946139999998</v>
      </c>
      <c r="E152" s="670">
        <v>8.9028829700000003</v>
      </c>
      <c r="F152" s="670">
        <v>61.134277349198641</v>
      </c>
      <c r="G152" s="670">
        <v>3.7321215606469901E-6</v>
      </c>
      <c r="H152" s="670">
        <v>0</v>
      </c>
      <c r="I152" s="670">
        <v>0</v>
      </c>
      <c r="J152" s="670">
        <v>279.91104567119868</v>
      </c>
      <c r="K152" s="670">
        <v>103.16739375934725</v>
      </c>
      <c r="L152" s="670">
        <v>2.0985792999999999</v>
      </c>
      <c r="M152" s="670">
        <v>-3.4775177999999998</v>
      </c>
      <c r="N152" s="670">
        <v>-1.7345281100000001</v>
      </c>
      <c r="O152" s="670">
        <v>-1.3886946499999999</v>
      </c>
    </row>
    <row r="153" spans="1:15">
      <c r="A153" s="669" t="s">
        <v>1225</v>
      </c>
      <c r="B153" s="670">
        <v>12.859955509999999</v>
      </c>
      <c r="C153" s="670">
        <v>8.8775771999999993</v>
      </c>
      <c r="D153" s="670">
        <v>3.0338082000000002</v>
      </c>
      <c r="E153" s="670">
        <v>0.73559235999999995</v>
      </c>
      <c r="F153" s="670">
        <v>0.21297774999999999</v>
      </c>
      <c r="G153" s="670">
        <v>3.4263021505604399E-6</v>
      </c>
      <c r="H153" s="670">
        <v>0</v>
      </c>
      <c r="I153" s="670">
        <v>0</v>
      </c>
      <c r="J153" s="670">
        <v>12.859955509999999</v>
      </c>
      <c r="K153" s="670">
        <v>6.5258125499999995</v>
      </c>
      <c r="L153" s="670">
        <v>0</v>
      </c>
      <c r="M153" s="670">
        <v>-0.45032329999999998</v>
      </c>
      <c r="N153" s="670">
        <v>-0.42164212000000001</v>
      </c>
      <c r="O153" s="670">
        <v>0</v>
      </c>
    </row>
    <row r="154" spans="1:15">
      <c r="A154" s="669" t="s">
        <v>1230</v>
      </c>
      <c r="B154" s="670">
        <v>10.526355349999999</v>
      </c>
      <c r="C154" s="670">
        <v>4.0838322099999997</v>
      </c>
      <c r="D154" s="670">
        <v>6.1769500700000002</v>
      </c>
      <c r="E154" s="670">
        <v>0</v>
      </c>
      <c r="F154" s="670">
        <v>0.26557307000000002</v>
      </c>
      <c r="G154" s="670">
        <v>5.4332417080431597E-6</v>
      </c>
      <c r="H154" s="670">
        <v>0</v>
      </c>
      <c r="I154" s="670">
        <v>0</v>
      </c>
      <c r="J154" s="670">
        <v>10.526355349999999</v>
      </c>
      <c r="K154" s="670">
        <v>6.9080389699999998</v>
      </c>
      <c r="L154" s="670">
        <v>0.10816919</v>
      </c>
      <c r="M154" s="670">
        <v>-0.4152361</v>
      </c>
      <c r="N154" s="670">
        <v>-0.30033074999999998</v>
      </c>
      <c r="O154" s="670">
        <v>-0.10846712</v>
      </c>
    </row>
    <row r="155" spans="1:15">
      <c r="A155" s="669" t="s">
        <v>1231</v>
      </c>
      <c r="B155" s="670">
        <v>48.442153520000005</v>
      </c>
      <c r="C155" s="670">
        <v>38.881659130000003</v>
      </c>
      <c r="D155" s="670">
        <v>3.8842714799999998</v>
      </c>
      <c r="E155" s="670">
        <v>4.8067557499999998</v>
      </c>
      <c r="F155" s="670">
        <v>0.86946716000000002</v>
      </c>
      <c r="G155" s="670">
        <v>2.8759314566816701E-6</v>
      </c>
      <c r="H155" s="670">
        <v>0</v>
      </c>
      <c r="I155" s="670">
        <v>0</v>
      </c>
      <c r="J155" s="670">
        <v>48.442153520000005</v>
      </c>
      <c r="K155" s="670">
        <v>17.669180420000004</v>
      </c>
      <c r="L155" s="670">
        <v>0.10640752000000001</v>
      </c>
      <c r="M155" s="670">
        <v>-1.0222404</v>
      </c>
      <c r="N155" s="670">
        <v>-0.70348385000000002</v>
      </c>
      <c r="O155" s="670">
        <v>-7.6763070000000003E-2</v>
      </c>
    </row>
    <row r="156" spans="1:15">
      <c r="A156" s="669" t="s">
        <v>1235</v>
      </c>
      <c r="B156" s="670">
        <v>67.802010617859395</v>
      </c>
      <c r="C156" s="670">
        <v>29.41665132</v>
      </c>
      <c r="D156" s="670">
        <v>10.62858883</v>
      </c>
      <c r="E156" s="670">
        <v>23.40679488</v>
      </c>
      <c r="F156" s="670">
        <v>4.3499634678593901</v>
      </c>
      <c r="G156" s="670">
        <v>7.0280422766438203E-6</v>
      </c>
      <c r="H156" s="670">
        <v>0</v>
      </c>
      <c r="I156" s="670">
        <v>0</v>
      </c>
      <c r="J156" s="670">
        <v>67.801998497859387</v>
      </c>
      <c r="K156" s="670">
        <v>12.400149487859391</v>
      </c>
      <c r="L156" s="670">
        <v>6.4545660700000003</v>
      </c>
      <c r="M156" s="670">
        <v>-4.6625884699999993</v>
      </c>
      <c r="N156" s="670">
        <v>-0.47860096000000002</v>
      </c>
      <c r="O156" s="670">
        <v>-4.0392772099999998</v>
      </c>
    </row>
    <row r="157" spans="1:15">
      <c r="A157" s="669" t="s">
        <v>1236</v>
      </c>
      <c r="B157" s="670">
        <v>10.539075009999999</v>
      </c>
      <c r="C157" s="670">
        <v>2.60485408</v>
      </c>
      <c r="D157" s="670">
        <v>4.2017021100000003</v>
      </c>
      <c r="E157" s="670">
        <v>0</v>
      </c>
      <c r="F157" s="670">
        <v>3.7325188199999997</v>
      </c>
      <c r="G157" s="670">
        <v>6.9747089219837898E-6</v>
      </c>
      <c r="H157" s="670">
        <v>0</v>
      </c>
      <c r="I157" s="670">
        <v>0</v>
      </c>
      <c r="J157" s="670">
        <v>10.539075009999999</v>
      </c>
      <c r="K157" s="670">
        <v>1.3645095300000001</v>
      </c>
      <c r="L157" s="670">
        <v>3.2644735599999999</v>
      </c>
      <c r="M157" s="670">
        <v>-1.4506274299999999</v>
      </c>
      <c r="N157" s="670">
        <v>-9.9697910000000001E-2</v>
      </c>
      <c r="O157" s="670">
        <v>-1.3348593</v>
      </c>
    </row>
    <row r="158" spans="1:15">
      <c r="A158" s="669" t="s">
        <v>1243</v>
      </c>
      <c r="B158" s="670">
        <v>227.90419747478848</v>
      </c>
      <c r="C158" s="670">
        <v>131.9722100347885</v>
      </c>
      <c r="D158" s="670">
        <v>57.398649549999995</v>
      </c>
      <c r="E158" s="670">
        <v>36.162851680000003</v>
      </c>
      <c r="F158" s="670">
        <v>2.3704862100000001</v>
      </c>
      <c r="G158" s="670">
        <v>6.2233544680926595E-6</v>
      </c>
      <c r="H158" s="670">
        <v>0</v>
      </c>
      <c r="I158" s="670">
        <v>0</v>
      </c>
      <c r="J158" s="670">
        <v>227.90419747478848</v>
      </c>
      <c r="K158" s="670">
        <v>58.444645659999999</v>
      </c>
      <c r="L158" s="670">
        <v>0</v>
      </c>
      <c r="M158" s="670">
        <v>-2.2391543299999999</v>
      </c>
      <c r="N158" s="670">
        <v>-1.7559093300000002</v>
      </c>
      <c r="O158" s="670">
        <v>0</v>
      </c>
    </row>
    <row r="159" spans="1:15">
      <c r="A159" s="669" t="s">
        <v>1287</v>
      </c>
      <c r="B159" s="670">
        <v>734.89240498288711</v>
      </c>
      <c r="C159" s="670">
        <v>45.896617401213611</v>
      </c>
      <c r="D159" s="670">
        <v>86.74492338138991</v>
      </c>
      <c r="E159" s="670">
        <v>474.53841662499525</v>
      </c>
      <c r="F159" s="670">
        <v>127.71244757528834</v>
      </c>
      <c r="G159" s="670">
        <v>1.545996114760609E-5</v>
      </c>
      <c r="H159" s="670">
        <v>0</v>
      </c>
      <c r="I159" s="670">
        <v>0</v>
      </c>
      <c r="J159" s="670">
        <v>734.89240498288711</v>
      </c>
      <c r="K159" s="670">
        <v>84.297668808289359</v>
      </c>
      <c r="L159" s="670">
        <v>6.1725101696518889</v>
      </c>
      <c r="M159" s="670">
        <v>-7.1482087183048151</v>
      </c>
      <c r="N159" s="670">
        <v>-3.7166964659901631</v>
      </c>
      <c r="O159" s="670">
        <v>-2.4676250258803512</v>
      </c>
    </row>
    <row r="160" spans="1:15">
      <c r="A160" s="669" t="s">
        <v>1288</v>
      </c>
      <c r="B160" s="670">
        <v>436.67713716868337</v>
      </c>
      <c r="C160" s="670">
        <v>161.05362639216057</v>
      </c>
      <c r="D160" s="670">
        <v>135.75810147562771</v>
      </c>
      <c r="E160" s="670">
        <v>94.754563352194197</v>
      </c>
      <c r="F160" s="670">
        <v>2.6802883987008488</v>
      </c>
      <c r="G160" s="670">
        <v>7.1605741243267288E-6</v>
      </c>
      <c r="H160" s="670">
        <v>0</v>
      </c>
      <c r="I160" s="670">
        <v>0</v>
      </c>
      <c r="J160" s="670">
        <v>394.24657961868331</v>
      </c>
      <c r="K160" s="670">
        <v>119.05464518647246</v>
      </c>
      <c r="L160" s="670">
        <v>9.4598261477862451</v>
      </c>
      <c r="M160" s="670">
        <v>-10.479192199138915</v>
      </c>
      <c r="N160" s="670">
        <v>-4.7124566821301777</v>
      </c>
      <c r="O160" s="670">
        <v>-4.958786358504188</v>
      </c>
    </row>
    <row r="161" spans="1:15">
      <c r="A161" s="669" t="s">
        <v>1289</v>
      </c>
      <c r="B161" s="670">
        <v>0</v>
      </c>
      <c r="C161" s="670">
        <v>0</v>
      </c>
      <c r="D161" s="670">
        <v>0</v>
      </c>
      <c r="E161" s="670">
        <v>0</v>
      </c>
      <c r="F161" s="670">
        <v>0</v>
      </c>
      <c r="G161" s="670">
        <v>0</v>
      </c>
      <c r="H161" s="670">
        <v>0</v>
      </c>
      <c r="I161" s="670">
        <v>0</v>
      </c>
      <c r="J161" s="670">
        <v>0</v>
      </c>
      <c r="K161" s="670">
        <v>0</v>
      </c>
      <c r="L161" s="670">
        <v>0</v>
      </c>
      <c r="M161" s="670">
        <v>0</v>
      </c>
      <c r="N161" s="670">
        <v>0</v>
      </c>
      <c r="O161" s="670">
        <v>0</v>
      </c>
    </row>
    <row r="162" spans="1:15">
      <c r="A162" s="669" t="s">
        <v>1290</v>
      </c>
      <c r="B162" s="670">
        <v>81.81238003</v>
      </c>
      <c r="C162" s="670">
        <v>26.348491719999998</v>
      </c>
      <c r="D162" s="670">
        <v>30.760968179999999</v>
      </c>
      <c r="E162" s="670">
        <v>23.171691339999999</v>
      </c>
      <c r="F162" s="670">
        <v>1.5312025300000001</v>
      </c>
      <c r="G162" s="670">
        <v>7.2425911488187298E-6</v>
      </c>
      <c r="H162" s="670">
        <v>0</v>
      </c>
      <c r="I162" s="670">
        <v>0</v>
      </c>
      <c r="J162" s="670">
        <v>81.812353770000001</v>
      </c>
      <c r="K162" s="670">
        <v>19.176639079999998</v>
      </c>
      <c r="L162" s="670">
        <v>1.7103622199999999</v>
      </c>
      <c r="M162" s="670">
        <v>-2.72012521</v>
      </c>
      <c r="N162" s="670">
        <v>-1.3025111200000001</v>
      </c>
      <c r="O162" s="670">
        <v>-1.08738472</v>
      </c>
    </row>
    <row r="164" spans="1:15">
      <c r="I164" s="674"/>
      <c r="J164" s="674"/>
    </row>
    <row r="165" spans="1:15">
      <c r="O165" s="64" t="s">
        <v>959</v>
      </c>
    </row>
    <row r="166" spans="1:15">
      <c r="A166" s="895" t="s">
        <v>1299</v>
      </c>
      <c r="B166" s="898" t="s">
        <v>1280</v>
      </c>
      <c r="C166" s="899"/>
      <c r="D166" s="899"/>
      <c r="E166" s="899"/>
      <c r="F166" s="899"/>
      <c r="G166" s="899"/>
      <c r="H166" s="899"/>
      <c r="I166" s="899"/>
      <c r="J166" s="899"/>
      <c r="K166" s="899"/>
      <c r="L166" s="899"/>
      <c r="M166" s="899"/>
      <c r="N166" s="899"/>
      <c r="O166" s="900"/>
    </row>
    <row r="167" spans="1:15">
      <c r="A167" s="896"/>
      <c r="B167" s="677"/>
      <c r="C167" s="901" t="s">
        <v>1281</v>
      </c>
      <c r="D167" s="902"/>
      <c r="E167" s="902"/>
      <c r="F167" s="902"/>
      <c r="G167" s="902"/>
      <c r="H167" s="902"/>
      <c r="I167" s="902"/>
      <c r="J167" s="902"/>
      <c r="K167" s="902"/>
      <c r="L167" s="902"/>
      <c r="M167" s="902"/>
      <c r="N167" s="902"/>
      <c r="O167" s="903"/>
    </row>
    <row r="168" spans="1:15" ht="42" customHeight="1">
      <c r="A168" s="896"/>
      <c r="B168" s="677"/>
      <c r="C168" s="901" t="s">
        <v>1282</v>
      </c>
      <c r="D168" s="902"/>
      <c r="E168" s="902"/>
      <c r="F168" s="902"/>
      <c r="G168" s="903"/>
      <c r="H168" s="904" t="s">
        <v>1283</v>
      </c>
      <c r="I168" s="904" t="s">
        <v>1284</v>
      </c>
      <c r="J168" s="906" t="s">
        <v>1285</v>
      </c>
      <c r="K168" s="895" t="s">
        <v>1191</v>
      </c>
      <c r="L168" s="895" t="s">
        <v>1190</v>
      </c>
      <c r="M168" s="908" t="s">
        <v>656</v>
      </c>
      <c r="N168" s="909"/>
      <c r="O168" s="910"/>
    </row>
    <row r="169" spans="1:15" ht="64.2" customHeight="1">
      <c r="A169" s="897"/>
      <c r="B169" s="677"/>
      <c r="C169" s="678" t="s">
        <v>1184</v>
      </c>
      <c r="D169" s="678" t="s">
        <v>1185</v>
      </c>
      <c r="E169" s="678" t="s">
        <v>1186</v>
      </c>
      <c r="F169" s="678" t="s">
        <v>1187</v>
      </c>
      <c r="G169" s="679" t="s">
        <v>1292</v>
      </c>
      <c r="H169" s="905"/>
      <c r="I169" s="905"/>
      <c r="J169" s="907"/>
      <c r="K169" s="897"/>
      <c r="L169" s="897"/>
      <c r="M169" s="680"/>
      <c r="N169" s="681" t="s">
        <v>1286</v>
      </c>
      <c r="O169" s="681" t="s">
        <v>1190</v>
      </c>
    </row>
    <row r="170" spans="1:15">
      <c r="A170" s="669" t="s">
        <v>1193</v>
      </c>
      <c r="B170" s="670">
        <v>156.55252764132197</v>
      </c>
      <c r="C170" s="670">
        <v>79.730931530090402</v>
      </c>
      <c r="D170" s="670">
        <v>61.360502070000003</v>
      </c>
      <c r="E170" s="670">
        <v>5.5306948299999998</v>
      </c>
      <c r="F170" s="670">
        <v>9.9303992112315793</v>
      </c>
      <c r="G170" s="670">
        <v>7.2511096214087493E-6</v>
      </c>
      <c r="H170" s="670">
        <v>0</v>
      </c>
      <c r="I170" s="670">
        <v>55.759284649999998</v>
      </c>
      <c r="J170" s="670">
        <v>100.79324299132197</v>
      </c>
      <c r="K170" s="670">
        <v>31.825581980726938</v>
      </c>
      <c r="L170" s="670">
        <v>10.84833815</v>
      </c>
      <c r="M170" s="670">
        <v>-8.9405571500000001</v>
      </c>
      <c r="N170" s="670">
        <v>-1.65283454</v>
      </c>
      <c r="O170" s="670">
        <v>-6.6243116799999999</v>
      </c>
    </row>
    <row r="171" spans="1:15">
      <c r="A171" s="669" t="s">
        <v>1194</v>
      </c>
      <c r="B171" s="670">
        <v>8.3430576799999994</v>
      </c>
      <c r="C171" s="670">
        <v>4.3908361900000008</v>
      </c>
      <c r="D171" s="670">
        <v>3.4025527599999998</v>
      </c>
      <c r="E171" s="670">
        <v>0.43956008000000002</v>
      </c>
      <c r="F171" s="670">
        <v>0.11010864999999999</v>
      </c>
      <c r="G171" s="670">
        <v>5.6024850813993088E-6</v>
      </c>
      <c r="H171" s="670">
        <v>0</v>
      </c>
      <c r="I171" s="670">
        <v>2.7335508799999997</v>
      </c>
      <c r="J171" s="670">
        <v>5.6095068000000001</v>
      </c>
      <c r="K171" s="670">
        <v>4.9802475900000003</v>
      </c>
      <c r="L171" s="670">
        <v>5.8891E-4</v>
      </c>
      <c r="M171" s="670">
        <v>-0.16160673</v>
      </c>
      <c r="N171" s="670">
        <v>-0.15235214000000002</v>
      </c>
      <c r="O171" s="670">
        <v>-2.8268E-4</v>
      </c>
    </row>
    <row r="172" spans="1:15">
      <c r="A172" s="669" t="s">
        <v>1200</v>
      </c>
      <c r="B172" s="670">
        <v>1225.6126632570581</v>
      </c>
      <c r="C172" s="670">
        <v>744.36641728462996</v>
      </c>
      <c r="D172" s="670">
        <v>375.01909506245704</v>
      </c>
      <c r="E172" s="670">
        <v>33.488729480000003</v>
      </c>
      <c r="F172" s="670">
        <v>62.729805879971032</v>
      </c>
      <c r="G172" s="670">
        <v>4.6044318209227494E-6</v>
      </c>
      <c r="H172" s="670">
        <v>0</v>
      </c>
      <c r="I172" s="670">
        <v>336.18409191917328</v>
      </c>
      <c r="J172" s="670">
        <v>879.41995578788476</v>
      </c>
      <c r="K172" s="670">
        <v>464.93952605597349</v>
      </c>
      <c r="L172" s="670">
        <v>21.164014640093729</v>
      </c>
      <c r="M172" s="670">
        <v>-30.143576370000002</v>
      </c>
      <c r="N172" s="670">
        <v>-14.937231449999999</v>
      </c>
      <c r="O172" s="670">
        <v>-13.3672494</v>
      </c>
    </row>
    <row r="173" spans="1:15">
      <c r="A173" s="669" t="s">
        <v>1225</v>
      </c>
      <c r="B173" s="670">
        <v>596.26914667465917</v>
      </c>
      <c r="C173" s="670">
        <v>493.494960810333</v>
      </c>
      <c r="D173" s="670">
        <v>85.36744994</v>
      </c>
      <c r="E173" s="670">
        <v>8.7091568600000002</v>
      </c>
      <c r="F173" s="670">
        <v>8.6899720243261189</v>
      </c>
      <c r="G173" s="670">
        <v>3.18313991801171E-6</v>
      </c>
      <c r="H173" s="670">
        <v>0</v>
      </c>
      <c r="I173" s="670">
        <v>12.837339720000001</v>
      </c>
      <c r="J173" s="670">
        <v>583.4241999146592</v>
      </c>
      <c r="K173" s="670">
        <v>590.33971861465909</v>
      </c>
      <c r="L173" s="670">
        <v>5.8455812500000004</v>
      </c>
      <c r="M173" s="670">
        <v>-17.95589301</v>
      </c>
      <c r="N173" s="670">
        <v>-14.734626890000001</v>
      </c>
      <c r="O173" s="670">
        <v>-3.22123296</v>
      </c>
    </row>
    <row r="174" spans="1:15">
      <c r="A174" s="669" t="s">
        <v>1230</v>
      </c>
      <c r="B174" s="670">
        <v>120.78916456</v>
      </c>
      <c r="C174" s="670">
        <v>23.9109099</v>
      </c>
      <c r="D174" s="670">
        <v>14.8512422</v>
      </c>
      <c r="E174" s="670">
        <v>1.13816056</v>
      </c>
      <c r="F174" s="670">
        <v>80.888851900000006</v>
      </c>
      <c r="G174" s="670">
        <v>1.6559354207015168E-5</v>
      </c>
      <c r="H174" s="670">
        <v>0</v>
      </c>
      <c r="I174" s="670">
        <v>9.7404503200000008</v>
      </c>
      <c r="J174" s="670">
        <v>111.04871424</v>
      </c>
      <c r="K174" s="670">
        <v>33.768822610000001</v>
      </c>
      <c r="L174" s="670">
        <v>0.50608571000000002</v>
      </c>
      <c r="M174" s="670">
        <v>-1.22261986</v>
      </c>
      <c r="N174" s="670">
        <v>-0.77937378000000002</v>
      </c>
      <c r="O174" s="670">
        <v>-0.41820134000000003</v>
      </c>
    </row>
    <row r="175" spans="1:15">
      <c r="A175" s="669" t="s">
        <v>1231</v>
      </c>
      <c r="B175" s="670">
        <v>341.21248022201178</v>
      </c>
      <c r="C175" s="670">
        <v>252.8604532794148</v>
      </c>
      <c r="D175" s="670">
        <v>52.234214310000006</v>
      </c>
      <c r="E175" s="670">
        <v>15.64918509</v>
      </c>
      <c r="F175" s="670">
        <v>20.459810354791152</v>
      </c>
      <c r="G175" s="670">
        <v>4.7527692129545699E-6</v>
      </c>
      <c r="H175" s="670">
        <v>0</v>
      </c>
      <c r="I175" s="670">
        <v>52.899804543222324</v>
      </c>
      <c r="J175" s="670">
        <v>288.3038584909836</v>
      </c>
      <c r="K175" s="670">
        <v>120.37943682278731</v>
      </c>
      <c r="L175" s="670">
        <v>17.485628092206799</v>
      </c>
      <c r="M175" s="670">
        <v>-17.89822332</v>
      </c>
      <c r="N175" s="670">
        <v>-6.9002709800000002</v>
      </c>
      <c r="O175" s="670">
        <v>-9.8370304700000002</v>
      </c>
    </row>
    <row r="176" spans="1:15">
      <c r="A176" s="669" t="s">
        <v>1235</v>
      </c>
      <c r="B176" s="670">
        <v>911.40298435289435</v>
      </c>
      <c r="C176" s="670">
        <v>556.47318566765182</v>
      </c>
      <c r="D176" s="670">
        <v>200.83390018</v>
      </c>
      <c r="E176" s="670">
        <v>66.980342450000009</v>
      </c>
      <c r="F176" s="670">
        <v>65.273173049782173</v>
      </c>
      <c r="G176" s="670">
        <v>6.5960724755157792E-6</v>
      </c>
      <c r="H176" s="670">
        <v>0</v>
      </c>
      <c r="I176" s="670">
        <v>188.56824577630215</v>
      </c>
      <c r="J176" s="670">
        <v>700.99235557113184</v>
      </c>
      <c r="K176" s="670">
        <v>209.02740358720388</v>
      </c>
      <c r="L176" s="670">
        <v>12.23111709228648</v>
      </c>
      <c r="M176" s="670">
        <v>-22.94456782</v>
      </c>
      <c r="N176" s="670">
        <v>-10.47717544</v>
      </c>
      <c r="O176" s="670">
        <v>-10.512090519999999</v>
      </c>
    </row>
    <row r="177" spans="1:15">
      <c r="A177" s="669" t="s">
        <v>1236</v>
      </c>
      <c r="B177" s="670">
        <v>689.60822056330096</v>
      </c>
      <c r="C177" s="670">
        <v>171.228672750085</v>
      </c>
      <c r="D177" s="670">
        <v>328.17051513000001</v>
      </c>
      <c r="E177" s="670">
        <v>145.24593961000002</v>
      </c>
      <c r="F177" s="670">
        <v>44.950465373215941</v>
      </c>
      <c r="G177" s="670">
        <v>8.1192060636634604E-6</v>
      </c>
      <c r="H177" s="670">
        <v>0</v>
      </c>
      <c r="I177" s="670">
        <v>67.292573680000004</v>
      </c>
      <c r="J177" s="670">
        <v>622.30301918330099</v>
      </c>
      <c r="K177" s="670">
        <v>65.470006377140777</v>
      </c>
      <c r="L177" s="670">
        <v>4.1441584834947696</v>
      </c>
      <c r="M177" s="670">
        <v>-6.4100009</v>
      </c>
      <c r="N177" s="670">
        <v>-2.1920602699999998</v>
      </c>
      <c r="O177" s="670">
        <v>-2.2926744700000001</v>
      </c>
    </row>
    <row r="178" spans="1:15">
      <c r="A178" s="669" t="s">
        <v>1243</v>
      </c>
      <c r="B178" s="670">
        <v>1336.1278723424571</v>
      </c>
      <c r="C178" s="670">
        <v>998.97621526282796</v>
      </c>
      <c r="D178" s="670">
        <v>260.478429962446</v>
      </c>
      <c r="E178" s="670">
        <v>71.978059189999996</v>
      </c>
      <c r="F178" s="670">
        <v>4.6893089571829822</v>
      </c>
      <c r="G178" s="670">
        <v>3.9074680714372598E-6</v>
      </c>
      <c r="H178" s="670">
        <v>0</v>
      </c>
      <c r="I178" s="670">
        <v>69.203439620000012</v>
      </c>
      <c r="J178" s="670">
        <v>1266.918573752457</v>
      </c>
      <c r="K178" s="670">
        <v>462.39100838870968</v>
      </c>
      <c r="L178" s="670">
        <v>8.864972550000001</v>
      </c>
      <c r="M178" s="670">
        <v>-62.183566770000006</v>
      </c>
      <c r="N178" s="670">
        <v>-26.30936487</v>
      </c>
      <c r="O178" s="670">
        <v>-3.43394713</v>
      </c>
    </row>
    <row r="179" spans="1:15">
      <c r="A179" s="669" t="s">
        <v>1287</v>
      </c>
      <c r="B179" s="670">
        <v>10506.716568828217</v>
      </c>
      <c r="C179" s="670">
        <v>267.8893008491487</v>
      </c>
      <c r="D179" s="670">
        <v>469.05269383768433</v>
      </c>
      <c r="E179" s="670">
        <v>2257.439918289007</v>
      </c>
      <c r="F179" s="670">
        <v>7512.3346558523772</v>
      </c>
      <c r="G179" s="670">
        <v>2.2328142661278289E-5</v>
      </c>
      <c r="H179" s="670">
        <v>0</v>
      </c>
      <c r="I179" s="670">
        <v>1940.2730242320542</v>
      </c>
      <c r="J179" s="670">
        <v>8566.4435445961626</v>
      </c>
      <c r="K179" s="670">
        <v>321.49108133469082</v>
      </c>
      <c r="L179" s="670">
        <v>138.2073094523019</v>
      </c>
      <c r="M179" s="670">
        <v>-103.60564245088089</v>
      </c>
      <c r="N179" s="670">
        <v>-21.002279752138744</v>
      </c>
      <c r="O179" s="670">
        <v>-65.396360118207639</v>
      </c>
    </row>
    <row r="180" spans="1:15">
      <c r="A180" s="669" t="s">
        <v>1288</v>
      </c>
      <c r="B180" s="670">
        <v>2007.3036284373966</v>
      </c>
      <c r="C180" s="670">
        <v>1268.0024528796564</v>
      </c>
      <c r="D180" s="670">
        <v>504.78280510151029</v>
      </c>
      <c r="E180" s="670">
        <v>164.90388116742909</v>
      </c>
      <c r="F180" s="670">
        <v>69.614489288800684</v>
      </c>
      <c r="G180" s="670">
        <v>6.3129596513659892E-6</v>
      </c>
      <c r="H180" s="670">
        <v>0</v>
      </c>
      <c r="I180" s="670">
        <v>332.15420540944712</v>
      </c>
      <c r="J180" s="670">
        <v>1675.1494230279493</v>
      </c>
      <c r="K180" s="670">
        <v>657.68522704281122</v>
      </c>
      <c r="L180" s="670">
        <v>16.844415618330043</v>
      </c>
      <c r="M180" s="670">
        <v>-76.045034994442403</v>
      </c>
      <c r="N180" s="670">
        <v>-36.913410231766001</v>
      </c>
      <c r="O180" s="670">
        <v>-5.1402057891051278</v>
      </c>
    </row>
    <row r="181" spans="1:15">
      <c r="A181" s="669" t="s">
        <v>1289</v>
      </c>
      <c r="B181" s="670">
        <v>0</v>
      </c>
      <c r="C181" s="670">
        <v>0</v>
      </c>
      <c r="D181" s="670">
        <v>0</v>
      </c>
      <c r="E181" s="670">
        <v>0</v>
      </c>
      <c r="F181" s="670">
        <v>0</v>
      </c>
      <c r="G181" s="670">
        <v>0</v>
      </c>
      <c r="H181" s="670">
        <v>0</v>
      </c>
      <c r="I181" s="670">
        <v>0</v>
      </c>
      <c r="J181" s="670">
        <v>0</v>
      </c>
      <c r="K181" s="670">
        <v>0</v>
      </c>
      <c r="L181" s="670">
        <v>0</v>
      </c>
      <c r="M181" s="670">
        <v>0</v>
      </c>
      <c r="N181" s="670">
        <v>0</v>
      </c>
      <c r="O181" s="670">
        <v>0</v>
      </c>
    </row>
    <row r="182" spans="1:15">
      <c r="A182" s="669" t="s">
        <v>1290</v>
      </c>
      <c r="B182" s="670">
        <v>504.40001274737079</v>
      </c>
      <c r="C182" s="670">
        <v>259.01471755382204</v>
      </c>
      <c r="D182" s="670">
        <v>173.97416183000001</v>
      </c>
      <c r="E182" s="670">
        <v>61.674163740000004</v>
      </c>
      <c r="F182" s="670">
        <v>8.1033879374602282</v>
      </c>
      <c r="G182" s="670">
        <v>5.8424587343025898E-6</v>
      </c>
      <c r="H182" s="670">
        <v>0</v>
      </c>
      <c r="I182" s="670">
        <v>91.826280985760732</v>
      </c>
      <c r="J182" s="670">
        <v>410.9401500755215</v>
      </c>
      <c r="K182" s="670">
        <v>109.71591173404882</v>
      </c>
      <c r="L182" s="670">
        <v>8.6319505126172871</v>
      </c>
      <c r="M182" s="670">
        <v>-15.19835337</v>
      </c>
      <c r="N182" s="670">
        <v>-8.8632948599999999</v>
      </c>
      <c r="O182" s="670">
        <v>-4.3520144900000002</v>
      </c>
    </row>
    <row r="184" spans="1:15">
      <c r="I184" s="674"/>
      <c r="J184" s="674"/>
    </row>
    <row r="185" spans="1:15">
      <c r="A185" s="675"/>
      <c r="O185" s="64" t="s">
        <v>959</v>
      </c>
    </row>
    <row r="186" spans="1:15">
      <c r="A186" s="895" t="s">
        <v>1300</v>
      </c>
      <c r="B186" s="898" t="s">
        <v>1280</v>
      </c>
      <c r="C186" s="899"/>
      <c r="D186" s="899"/>
      <c r="E186" s="899"/>
      <c r="F186" s="899"/>
      <c r="G186" s="899"/>
      <c r="H186" s="899"/>
      <c r="I186" s="899"/>
      <c r="J186" s="899"/>
      <c r="K186" s="899"/>
      <c r="L186" s="899"/>
      <c r="M186" s="899"/>
      <c r="N186" s="899"/>
      <c r="O186" s="900"/>
    </row>
    <row r="187" spans="1:15">
      <c r="A187" s="896"/>
      <c r="B187" s="677"/>
      <c r="C187" s="901" t="s">
        <v>1281</v>
      </c>
      <c r="D187" s="902"/>
      <c r="E187" s="902"/>
      <c r="F187" s="902"/>
      <c r="G187" s="902"/>
      <c r="H187" s="902"/>
      <c r="I187" s="902"/>
      <c r="J187" s="902"/>
      <c r="K187" s="902"/>
      <c r="L187" s="902"/>
      <c r="M187" s="902"/>
      <c r="N187" s="902"/>
      <c r="O187" s="903"/>
    </row>
    <row r="188" spans="1:15" ht="42" customHeight="1">
      <c r="A188" s="896"/>
      <c r="B188" s="677"/>
      <c r="C188" s="901" t="s">
        <v>1282</v>
      </c>
      <c r="D188" s="902"/>
      <c r="E188" s="902"/>
      <c r="F188" s="902"/>
      <c r="G188" s="903"/>
      <c r="H188" s="904" t="s">
        <v>1283</v>
      </c>
      <c r="I188" s="904" t="s">
        <v>1284</v>
      </c>
      <c r="J188" s="906" t="s">
        <v>1285</v>
      </c>
      <c r="K188" s="895" t="s">
        <v>1191</v>
      </c>
      <c r="L188" s="895" t="s">
        <v>1190</v>
      </c>
      <c r="M188" s="908" t="s">
        <v>656</v>
      </c>
      <c r="N188" s="909"/>
      <c r="O188" s="910"/>
    </row>
    <row r="189" spans="1:15" ht="64.2" customHeight="1">
      <c r="A189" s="897"/>
      <c r="B189" s="677"/>
      <c r="C189" s="678" t="s">
        <v>1184</v>
      </c>
      <c r="D189" s="678" t="s">
        <v>1185</v>
      </c>
      <c r="E189" s="678" t="s">
        <v>1186</v>
      </c>
      <c r="F189" s="678" t="s">
        <v>1187</v>
      </c>
      <c r="G189" s="679" t="s">
        <v>1292</v>
      </c>
      <c r="H189" s="905"/>
      <c r="I189" s="905"/>
      <c r="J189" s="907"/>
      <c r="K189" s="897"/>
      <c r="L189" s="897"/>
      <c r="M189" s="680"/>
      <c r="N189" s="681" t="s">
        <v>1286</v>
      </c>
      <c r="O189" s="681" t="s">
        <v>1190</v>
      </c>
    </row>
    <row r="190" spans="1:15">
      <c r="A190" s="669" t="s">
        <v>1193</v>
      </c>
      <c r="B190" s="670">
        <v>37.820996848076632</v>
      </c>
      <c r="C190" s="670">
        <v>0</v>
      </c>
      <c r="D190" s="670">
        <v>0</v>
      </c>
      <c r="E190" s="670">
        <v>0</v>
      </c>
      <c r="F190" s="670">
        <v>0</v>
      </c>
      <c r="G190" s="670">
        <v>0</v>
      </c>
      <c r="H190" s="670">
        <v>0</v>
      </c>
      <c r="I190" s="670">
        <v>0</v>
      </c>
      <c r="J190" s="670">
        <v>0</v>
      </c>
      <c r="K190" s="670">
        <v>0</v>
      </c>
      <c r="L190" s="670">
        <v>0</v>
      </c>
      <c r="M190" s="670">
        <v>0</v>
      </c>
      <c r="N190" s="670">
        <v>0</v>
      </c>
      <c r="O190" s="670">
        <v>0</v>
      </c>
    </row>
    <row r="191" spans="1:15">
      <c r="A191" s="669" t="s">
        <v>1194</v>
      </c>
      <c r="B191" s="670">
        <v>41.865591207295111</v>
      </c>
      <c r="C191" s="670">
        <v>0</v>
      </c>
      <c r="D191" s="670">
        <v>0</v>
      </c>
      <c r="E191" s="670">
        <v>0</v>
      </c>
      <c r="F191" s="670">
        <v>0</v>
      </c>
      <c r="G191" s="670">
        <v>0</v>
      </c>
      <c r="H191" s="670">
        <v>0</v>
      </c>
      <c r="I191" s="670">
        <v>0</v>
      </c>
      <c r="J191" s="670">
        <v>0</v>
      </c>
      <c r="K191" s="670">
        <v>0</v>
      </c>
      <c r="L191" s="670">
        <v>0</v>
      </c>
      <c r="M191" s="670">
        <v>0</v>
      </c>
      <c r="N191" s="670">
        <v>0</v>
      </c>
      <c r="O191" s="670">
        <v>0</v>
      </c>
    </row>
    <row r="192" spans="1:15">
      <c r="A192" s="669" t="s">
        <v>1200</v>
      </c>
      <c r="B192" s="670">
        <v>3972.4309017508208</v>
      </c>
      <c r="C192" s="670">
        <v>2.285007E-2</v>
      </c>
      <c r="D192" s="670">
        <v>0</v>
      </c>
      <c r="E192" s="670">
        <v>0</v>
      </c>
      <c r="F192" s="670">
        <v>0</v>
      </c>
      <c r="G192" s="670">
        <v>0</v>
      </c>
      <c r="H192" s="670">
        <v>0</v>
      </c>
      <c r="I192" s="670">
        <v>0</v>
      </c>
      <c r="J192" s="670">
        <v>2.285007E-2</v>
      </c>
      <c r="K192" s="670">
        <v>0</v>
      </c>
      <c r="L192" s="670">
        <v>0</v>
      </c>
      <c r="M192" s="670">
        <v>-8.5290000000000005E-5</v>
      </c>
      <c r="N192" s="670">
        <v>0</v>
      </c>
      <c r="O192" s="670">
        <v>0</v>
      </c>
    </row>
    <row r="193" spans="1:15">
      <c r="A193" s="669" t="s">
        <v>1225</v>
      </c>
      <c r="B193" s="670">
        <v>754.17094424192044</v>
      </c>
      <c r="C193" s="670">
        <v>0</v>
      </c>
      <c r="D193" s="670">
        <v>0</v>
      </c>
      <c r="E193" s="670">
        <v>0</v>
      </c>
      <c r="F193" s="670">
        <v>0</v>
      </c>
      <c r="G193" s="670">
        <v>0</v>
      </c>
      <c r="H193" s="670">
        <v>0</v>
      </c>
      <c r="I193" s="670">
        <v>0</v>
      </c>
      <c r="J193" s="670">
        <v>0</v>
      </c>
      <c r="K193" s="670">
        <v>0</v>
      </c>
      <c r="L193" s="670">
        <v>0</v>
      </c>
      <c r="M193" s="670">
        <v>0</v>
      </c>
      <c r="N193" s="670">
        <v>0</v>
      </c>
      <c r="O193" s="670">
        <v>0</v>
      </c>
    </row>
    <row r="194" spans="1:15">
      <c r="A194" s="669" t="s">
        <v>1230</v>
      </c>
      <c r="B194" s="670">
        <v>60.860981707853092</v>
      </c>
      <c r="C194" s="670">
        <v>0</v>
      </c>
      <c r="D194" s="670">
        <v>0</v>
      </c>
      <c r="E194" s="670">
        <v>0</v>
      </c>
      <c r="F194" s="670">
        <v>0</v>
      </c>
      <c r="G194" s="670">
        <v>0</v>
      </c>
      <c r="H194" s="670">
        <v>0</v>
      </c>
      <c r="I194" s="670">
        <v>0</v>
      </c>
      <c r="J194" s="670">
        <v>0</v>
      </c>
      <c r="K194" s="670">
        <v>0</v>
      </c>
      <c r="L194" s="670">
        <v>0</v>
      </c>
      <c r="M194" s="670">
        <v>0</v>
      </c>
      <c r="N194" s="670">
        <v>0</v>
      </c>
      <c r="O194" s="670">
        <v>0</v>
      </c>
    </row>
    <row r="195" spans="1:15">
      <c r="A195" s="669" t="s">
        <v>1231</v>
      </c>
      <c r="B195" s="670">
        <v>429.71104452496263</v>
      </c>
      <c r="C195" s="670">
        <v>0</v>
      </c>
      <c r="D195" s="670">
        <v>0</v>
      </c>
      <c r="E195" s="670">
        <v>0</v>
      </c>
      <c r="F195" s="670">
        <v>0</v>
      </c>
      <c r="G195" s="670">
        <v>0</v>
      </c>
      <c r="H195" s="670">
        <v>0</v>
      </c>
      <c r="I195" s="670">
        <v>0</v>
      </c>
      <c r="J195" s="670">
        <v>0</v>
      </c>
      <c r="K195" s="670">
        <v>0</v>
      </c>
      <c r="L195" s="670">
        <v>0</v>
      </c>
      <c r="M195" s="670">
        <v>0</v>
      </c>
      <c r="N195" s="670">
        <v>0</v>
      </c>
      <c r="O195" s="670">
        <v>0</v>
      </c>
    </row>
    <row r="196" spans="1:15">
      <c r="A196" s="669" t="s">
        <v>1235</v>
      </c>
      <c r="B196" s="670">
        <v>1692.7551383946113</v>
      </c>
      <c r="C196" s="670">
        <v>2.8065439999999997E-2</v>
      </c>
      <c r="D196" s="670">
        <v>0</v>
      </c>
      <c r="E196" s="670">
        <v>0</v>
      </c>
      <c r="F196" s="670">
        <v>0</v>
      </c>
      <c r="G196" s="670">
        <v>0</v>
      </c>
      <c r="H196" s="670">
        <v>0</v>
      </c>
      <c r="I196" s="670">
        <v>0</v>
      </c>
      <c r="J196" s="670">
        <v>2.8065439999999997E-2</v>
      </c>
      <c r="K196" s="670">
        <v>2.8065439999999997E-2</v>
      </c>
      <c r="L196" s="670">
        <v>0</v>
      </c>
      <c r="M196" s="670">
        <v>-3.2091000000000004E-4</v>
      </c>
      <c r="N196" s="670">
        <v>-3.2091000000000004E-4</v>
      </c>
      <c r="O196" s="670">
        <v>0</v>
      </c>
    </row>
    <row r="197" spans="1:15">
      <c r="A197" s="669" t="s">
        <v>1236</v>
      </c>
      <c r="B197" s="670">
        <v>370.95183935325576</v>
      </c>
      <c r="C197" s="670">
        <v>0</v>
      </c>
      <c r="D197" s="670">
        <v>0</v>
      </c>
      <c r="E197" s="670">
        <v>0</v>
      </c>
      <c r="F197" s="670">
        <v>0</v>
      </c>
      <c r="G197" s="670">
        <v>0</v>
      </c>
      <c r="H197" s="670">
        <v>0</v>
      </c>
      <c r="I197" s="670">
        <v>0</v>
      </c>
      <c r="J197" s="670">
        <v>0</v>
      </c>
      <c r="K197" s="670">
        <v>0</v>
      </c>
      <c r="L197" s="670">
        <v>0</v>
      </c>
      <c r="M197" s="670">
        <v>0</v>
      </c>
      <c r="N197" s="670">
        <v>0</v>
      </c>
      <c r="O197" s="670">
        <v>0</v>
      </c>
    </row>
    <row r="198" spans="1:15">
      <c r="A198" s="669" t="s">
        <v>1243</v>
      </c>
      <c r="B198" s="670">
        <v>2150.5199855561623</v>
      </c>
      <c r="C198" s="670">
        <v>0</v>
      </c>
      <c r="D198" s="670">
        <v>0</v>
      </c>
      <c r="E198" s="670">
        <v>0</v>
      </c>
      <c r="F198" s="670">
        <v>0</v>
      </c>
      <c r="G198" s="670">
        <v>0</v>
      </c>
      <c r="H198" s="670">
        <v>0</v>
      </c>
      <c r="I198" s="670">
        <v>0</v>
      </c>
      <c r="J198" s="670">
        <v>0</v>
      </c>
      <c r="K198" s="670">
        <v>0</v>
      </c>
      <c r="L198" s="670">
        <v>0</v>
      </c>
      <c r="M198" s="670">
        <v>0</v>
      </c>
      <c r="N198" s="670">
        <v>0</v>
      </c>
      <c r="O198" s="670">
        <v>0</v>
      </c>
    </row>
    <row r="199" spans="1:15">
      <c r="A199" s="669" t="s">
        <v>1287</v>
      </c>
      <c r="B199" s="670">
        <v>0</v>
      </c>
      <c r="C199" s="670">
        <v>0</v>
      </c>
      <c r="D199" s="670">
        <v>0</v>
      </c>
      <c r="E199" s="670">
        <v>0</v>
      </c>
      <c r="F199" s="670">
        <v>0</v>
      </c>
      <c r="G199" s="670">
        <v>0</v>
      </c>
      <c r="H199" s="670">
        <v>0</v>
      </c>
      <c r="I199" s="670">
        <v>0</v>
      </c>
      <c r="J199" s="670">
        <v>0</v>
      </c>
      <c r="K199" s="670">
        <v>0</v>
      </c>
      <c r="L199" s="670">
        <v>0</v>
      </c>
      <c r="M199" s="670">
        <v>0</v>
      </c>
      <c r="N199" s="670">
        <v>0</v>
      </c>
      <c r="O199" s="670">
        <v>0</v>
      </c>
    </row>
    <row r="200" spans="1:15">
      <c r="A200" s="669" t="s">
        <v>1288</v>
      </c>
      <c r="B200" s="670">
        <v>0</v>
      </c>
      <c r="C200" s="670">
        <v>0</v>
      </c>
      <c r="D200" s="670">
        <v>0</v>
      </c>
      <c r="E200" s="670">
        <v>0</v>
      </c>
      <c r="F200" s="670">
        <v>0</v>
      </c>
      <c r="G200" s="670">
        <v>0</v>
      </c>
      <c r="H200" s="670">
        <v>0</v>
      </c>
      <c r="I200" s="670">
        <v>0</v>
      </c>
      <c r="J200" s="670">
        <v>0</v>
      </c>
      <c r="K200" s="670">
        <v>0</v>
      </c>
      <c r="L200" s="670">
        <v>0</v>
      </c>
      <c r="M200" s="670">
        <v>0</v>
      </c>
      <c r="N200" s="670">
        <v>0</v>
      </c>
      <c r="O200" s="670">
        <v>0</v>
      </c>
    </row>
    <row r="201" spans="1:15">
      <c r="A201" s="669" t="s">
        <v>1289</v>
      </c>
      <c r="B201" s="670">
        <v>0</v>
      </c>
      <c r="C201" s="670">
        <v>0</v>
      </c>
      <c r="D201" s="670">
        <v>0</v>
      </c>
      <c r="E201" s="670">
        <v>0</v>
      </c>
      <c r="F201" s="670">
        <v>0</v>
      </c>
      <c r="G201" s="670">
        <v>0</v>
      </c>
      <c r="H201" s="670">
        <v>0</v>
      </c>
      <c r="I201" s="670">
        <v>0</v>
      </c>
      <c r="J201" s="670">
        <v>0</v>
      </c>
      <c r="K201" s="670">
        <v>0</v>
      </c>
      <c r="L201" s="670">
        <v>0</v>
      </c>
      <c r="M201" s="670">
        <v>0</v>
      </c>
      <c r="N201" s="670">
        <v>0</v>
      </c>
      <c r="O201" s="670">
        <v>0</v>
      </c>
    </row>
    <row r="202" spans="1:15">
      <c r="A202" s="669" t="s">
        <v>1290</v>
      </c>
      <c r="B202" s="670">
        <v>2689.5282980495672</v>
      </c>
      <c r="C202" s="670">
        <v>0</v>
      </c>
      <c r="D202" s="670">
        <v>0</v>
      </c>
      <c r="E202" s="670">
        <v>0</v>
      </c>
      <c r="F202" s="670">
        <v>0</v>
      </c>
      <c r="G202" s="670">
        <v>0</v>
      </c>
      <c r="H202" s="670">
        <v>0</v>
      </c>
      <c r="I202" s="670">
        <v>0</v>
      </c>
      <c r="J202" s="670">
        <v>0</v>
      </c>
      <c r="K202" s="670">
        <v>0</v>
      </c>
      <c r="L202" s="670">
        <v>0</v>
      </c>
      <c r="M202" s="670">
        <v>0</v>
      </c>
      <c r="N202" s="670">
        <v>0</v>
      </c>
      <c r="O202" s="670">
        <v>0</v>
      </c>
    </row>
  </sheetData>
  <mergeCells count="100">
    <mergeCell ref="A6:A9"/>
    <mergeCell ref="B6:O6"/>
    <mergeCell ref="C7:O7"/>
    <mergeCell ref="C8:G8"/>
    <mergeCell ref="H8:H9"/>
    <mergeCell ref="I8:I9"/>
    <mergeCell ref="J8:J9"/>
    <mergeCell ref="K8:K9"/>
    <mergeCell ref="L8:L9"/>
    <mergeCell ref="M8:O8"/>
    <mergeCell ref="A26:A29"/>
    <mergeCell ref="B26:O26"/>
    <mergeCell ref="C27:O27"/>
    <mergeCell ref="C28:G28"/>
    <mergeCell ref="H28:H29"/>
    <mergeCell ref="I28:I29"/>
    <mergeCell ref="J28:J29"/>
    <mergeCell ref="K28:K29"/>
    <mergeCell ref="L28:L29"/>
    <mergeCell ref="M28:O28"/>
    <mergeCell ref="A46:A49"/>
    <mergeCell ref="B46:O46"/>
    <mergeCell ref="C47:O47"/>
    <mergeCell ref="C48:G48"/>
    <mergeCell ref="H48:H49"/>
    <mergeCell ref="I48:I49"/>
    <mergeCell ref="J48:J49"/>
    <mergeCell ref="K48:K49"/>
    <mergeCell ref="L48:L49"/>
    <mergeCell ref="M48:O48"/>
    <mergeCell ref="A66:A69"/>
    <mergeCell ref="B66:O66"/>
    <mergeCell ref="C67:O67"/>
    <mergeCell ref="C68:G68"/>
    <mergeCell ref="H68:H69"/>
    <mergeCell ref="I68:I69"/>
    <mergeCell ref="J68:J69"/>
    <mergeCell ref="K68:K69"/>
    <mergeCell ref="L68:L69"/>
    <mergeCell ref="M68:O68"/>
    <mergeCell ref="A86:A89"/>
    <mergeCell ref="B86:O86"/>
    <mergeCell ref="C87:O87"/>
    <mergeCell ref="C88:G88"/>
    <mergeCell ref="H88:H89"/>
    <mergeCell ref="I88:I89"/>
    <mergeCell ref="J88:J89"/>
    <mergeCell ref="K88:K89"/>
    <mergeCell ref="L88:L89"/>
    <mergeCell ref="M88:O88"/>
    <mergeCell ref="A106:A109"/>
    <mergeCell ref="B106:O106"/>
    <mergeCell ref="C107:O107"/>
    <mergeCell ref="C108:G108"/>
    <mergeCell ref="H108:H109"/>
    <mergeCell ref="I108:I109"/>
    <mergeCell ref="J108:J109"/>
    <mergeCell ref="K108:K109"/>
    <mergeCell ref="L108:L109"/>
    <mergeCell ref="M108:O108"/>
    <mergeCell ref="A126:A129"/>
    <mergeCell ref="B126:O126"/>
    <mergeCell ref="C127:O127"/>
    <mergeCell ref="C128:G128"/>
    <mergeCell ref="H128:H129"/>
    <mergeCell ref="I128:I129"/>
    <mergeCell ref="J128:J129"/>
    <mergeCell ref="K128:K129"/>
    <mergeCell ref="L128:L129"/>
    <mergeCell ref="M128:O128"/>
    <mergeCell ref="A146:A149"/>
    <mergeCell ref="B146:O146"/>
    <mergeCell ref="C147:O147"/>
    <mergeCell ref="C148:G148"/>
    <mergeCell ref="H148:H149"/>
    <mergeCell ref="I148:I149"/>
    <mergeCell ref="J148:J149"/>
    <mergeCell ref="K148:K149"/>
    <mergeCell ref="L148:L149"/>
    <mergeCell ref="M148:O148"/>
    <mergeCell ref="A166:A169"/>
    <mergeCell ref="B166:O166"/>
    <mergeCell ref="C167:O167"/>
    <mergeCell ref="C168:G168"/>
    <mergeCell ref="H168:H169"/>
    <mergeCell ref="I168:I169"/>
    <mergeCell ref="J168:J169"/>
    <mergeCell ref="K168:K169"/>
    <mergeCell ref="L168:L169"/>
    <mergeCell ref="M168:O168"/>
    <mergeCell ref="A186:A189"/>
    <mergeCell ref="B186:O186"/>
    <mergeCell ref="C187:O187"/>
    <mergeCell ref="C188:G188"/>
    <mergeCell ref="H188:H189"/>
    <mergeCell ref="I188:I189"/>
    <mergeCell ref="J188:J189"/>
    <mergeCell ref="K188:K189"/>
    <mergeCell ref="L188:L189"/>
    <mergeCell ref="M188:O188"/>
  </mergeCells>
  <hyperlinks>
    <hyperlink ref="A1" location="Index!B5" display="&lt;- back" xr:uid="{ECB0054E-C289-476A-AF93-591AFCCAB5B7}"/>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D8371-A272-4A3F-A1EC-7EF27D2A12A2}">
  <dimension ref="A1:A30"/>
  <sheetViews>
    <sheetView workbookViewId="0">
      <selection activeCell="A3" sqref="A3"/>
    </sheetView>
  </sheetViews>
  <sheetFormatPr defaultRowHeight="14.4"/>
  <cols>
    <col min="1" max="1" width="233.33203125" customWidth="1"/>
  </cols>
  <sheetData>
    <row r="1" spans="1:1">
      <c r="A1" s="713" t="s">
        <v>1485</v>
      </c>
    </row>
    <row r="2" spans="1:1" ht="17.399999999999999">
      <c r="A2" s="113" t="s">
        <v>1393</v>
      </c>
    </row>
    <row r="3" spans="1:1">
      <c r="A3" s="199" t="s">
        <v>1301</v>
      </c>
    </row>
    <row r="5" spans="1:1" ht="18.600000000000001" customHeight="1">
      <c r="A5" s="200" t="s">
        <v>1302</v>
      </c>
    </row>
    <row r="6" spans="1:1" ht="333.6" customHeight="1">
      <c r="A6" s="203" t="s">
        <v>1330</v>
      </c>
    </row>
    <row r="7" spans="1:1" ht="356.4" customHeight="1">
      <c r="A7" s="203" t="s">
        <v>1331</v>
      </c>
    </row>
    <row r="8" spans="1:1" ht="138" customHeight="1">
      <c r="A8" s="203" t="s">
        <v>1308</v>
      </c>
    </row>
    <row r="9" spans="1:1" ht="236.4" customHeight="1">
      <c r="A9" s="203" t="s">
        <v>1332</v>
      </c>
    </row>
    <row r="10" spans="1:1" ht="283.8" customHeight="1">
      <c r="A10" s="203" t="s">
        <v>1305</v>
      </c>
    </row>
    <row r="11" spans="1:1">
      <c r="A11" s="204"/>
    </row>
    <row r="12" spans="1:1" ht="15.6">
      <c r="A12" s="205" t="s">
        <v>1303</v>
      </c>
    </row>
    <row r="13" spans="1:1" ht="43.2">
      <c r="A13" s="203" t="s">
        <v>1333</v>
      </c>
    </row>
    <row r="14" spans="1:1" ht="104.4" customHeight="1">
      <c r="A14" s="203" t="s">
        <v>1334</v>
      </c>
    </row>
    <row r="15" spans="1:1" ht="144">
      <c r="A15" s="203" t="s">
        <v>1306</v>
      </c>
    </row>
    <row r="16" spans="1:1" ht="244.8">
      <c r="A16" s="203" t="s">
        <v>1335</v>
      </c>
    </row>
    <row r="17" spans="1:1" ht="216">
      <c r="A17" s="203" t="s">
        <v>1307</v>
      </c>
    </row>
    <row r="18" spans="1:1">
      <c r="A18" s="204"/>
    </row>
    <row r="19" spans="1:1" ht="15.6">
      <c r="A19" s="205" t="s">
        <v>1304</v>
      </c>
    </row>
    <row r="20" spans="1:1" ht="72">
      <c r="A20" s="203" t="s">
        <v>1336</v>
      </c>
    </row>
    <row r="21" spans="1:1" ht="388.8">
      <c r="A21" s="203" t="s">
        <v>1337</v>
      </c>
    </row>
    <row r="22" spans="1:1" ht="376.8" customHeight="1">
      <c r="A22" s="203" t="s">
        <v>1309</v>
      </c>
    </row>
    <row r="23" spans="1:1" ht="86.4">
      <c r="A23" s="203" t="s">
        <v>1310</v>
      </c>
    </row>
    <row r="24" spans="1:1" ht="95.4" customHeight="1">
      <c r="A24" s="203" t="s">
        <v>1311</v>
      </c>
    </row>
    <row r="25" spans="1:1" ht="298.8" customHeight="1">
      <c r="A25" s="203" t="s">
        <v>1312</v>
      </c>
    </row>
    <row r="26" spans="1:1" ht="274.2" customHeight="1">
      <c r="A26" s="203" t="s">
        <v>1313</v>
      </c>
    </row>
    <row r="27" spans="1:1" ht="155.4" customHeight="1">
      <c r="A27" s="203" t="s">
        <v>1314</v>
      </c>
    </row>
    <row r="28" spans="1:1" ht="167.4" customHeight="1">
      <c r="A28" s="203" t="s">
        <v>1338</v>
      </c>
    </row>
    <row r="29" spans="1:1" ht="313.2" customHeight="1">
      <c r="A29" s="203" t="s">
        <v>1315</v>
      </c>
    </row>
    <row r="30" spans="1:1">
      <c r="A30" s="204"/>
    </row>
  </sheetData>
  <hyperlinks>
    <hyperlink ref="A1" location="Index!B5" display="&lt;- back" xr:uid="{097695A5-3315-4022-9BE5-745BEDAA62B0}"/>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3C0BA-AD5B-4354-89B1-4BF8920AD42B}">
  <dimension ref="A1:C36"/>
  <sheetViews>
    <sheetView zoomScaleNormal="100" workbookViewId="0">
      <selection activeCell="A3" sqref="A3"/>
    </sheetView>
  </sheetViews>
  <sheetFormatPr defaultRowHeight="14.4"/>
  <cols>
    <col min="1" max="1" width="233.33203125" customWidth="1"/>
  </cols>
  <sheetData>
    <row r="1" spans="1:3">
      <c r="A1" s="713" t="s">
        <v>1485</v>
      </c>
    </row>
    <row r="2" spans="1:3" ht="17.399999999999999">
      <c r="A2" s="113" t="s">
        <v>1394</v>
      </c>
    </row>
    <row r="3" spans="1:3">
      <c r="A3" s="201" t="s">
        <v>1301</v>
      </c>
    </row>
    <row r="5" spans="1:3" ht="18.600000000000001" customHeight="1">
      <c r="A5" s="200" t="s">
        <v>1302</v>
      </c>
    </row>
    <row r="6" spans="1:3" ht="309.60000000000002" customHeight="1">
      <c r="A6" s="203" t="s">
        <v>1339</v>
      </c>
      <c r="C6" s="204"/>
    </row>
    <row r="7" spans="1:3" ht="288">
      <c r="A7" s="203" t="s">
        <v>1316</v>
      </c>
    </row>
    <row r="8" spans="1:3" ht="168" customHeight="1">
      <c r="A8" s="203" t="s">
        <v>1317</v>
      </c>
    </row>
    <row r="9" spans="1:3" ht="124.8" customHeight="1">
      <c r="A9" s="203" t="s">
        <v>1318</v>
      </c>
    </row>
    <row r="10" spans="1:3">
      <c r="A10" s="204"/>
    </row>
    <row r="11" spans="1:3" ht="15.6">
      <c r="A11" s="205" t="s">
        <v>1303</v>
      </c>
    </row>
    <row r="12" spans="1:3" ht="109.2" customHeight="1">
      <c r="A12" s="203" t="s">
        <v>1319</v>
      </c>
    </row>
    <row r="13" spans="1:3" ht="296.39999999999998" customHeight="1">
      <c r="A13" s="203" t="s">
        <v>1320</v>
      </c>
    </row>
    <row r="14" spans="1:3" ht="25.8" customHeight="1">
      <c r="A14" s="204" t="s">
        <v>1321</v>
      </c>
    </row>
    <row r="15" spans="1:3" ht="66.599999999999994" customHeight="1">
      <c r="A15" s="203" t="s">
        <v>1322</v>
      </c>
    </row>
    <row r="16" spans="1:3">
      <c r="A16" s="204"/>
    </row>
    <row r="17" spans="1:1" ht="15.6">
      <c r="A17" s="205" t="s">
        <v>1304</v>
      </c>
    </row>
    <row r="18" spans="1:1" ht="165" customHeight="1">
      <c r="A18" s="203" t="s">
        <v>1340</v>
      </c>
    </row>
    <row r="19" spans="1:1" ht="96" customHeight="1">
      <c r="A19" s="203" t="s">
        <v>1325</v>
      </c>
    </row>
    <row r="20" spans="1:1" ht="22.8" customHeight="1">
      <c r="A20" s="203" t="s">
        <v>1323</v>
      </c>
    </row>
    <row r="21" spans="1:1" ht="40.799999999999997" customHeight="1">
      <c r="A21" s="203" t="s">
        <v>1324</v>
      </c>
    </row>
    <row r="22" spans="1:1">
      <c r="A22" s="204"/>
    </row>
    <row r="23" spans="1:1">
      <c r="A23" s="204"/>
    </row>
    <row r="24" spans="1:1">
      <c r="A24" s="204"/>
    </row>
    <row r="25" spans="1:1">
      <c r="A25" s="204"/>
    </row>
    <row r="26" spans="1:1">
      <c r="A26" s="204"/>
    </row>
    <row r="27" spans="1:1">
      <c r="A27" s="204"/>
    </row>
    <row r="28" spans="1:1">
      <c r="A28" s="204"/>
    </row>
    <row r="29" spans="1:1">
      <c r="A29" s="204"/>
    </row>
    <row r="30" spans="1:1">
      <c r="A30" s="204"/>
    </row>
    <row r="31" spans="1:1">
      <c r="A31" s="204"/>
    </row>
    <row r="32" spans="1:1">
      <c r="A32" s="204"/>
    </row>
    <row r="33" spans="1:1">
      <c r="A33" s="204"/>
    </row>
    <row r="34" spans="1:1">
      <c r="A34" s="204"/>
    </row>
    <row r="35" spans="1:1">
      <c r="A35" s="204"/>
    </row>
    <row r="36" spans="1:1">
      <c r="A36" s="204"/>
    </row>
  </sheetData>
  <hyperlinks>
    <hyperlink ref="A1" location="Index!B5" display="&lt;- back" xr:uid="{93F51A83-5231-47EE-861B-F02FEB0683A9}"/>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393C0-91D3-4A63-84A9-B79E37073492}">
  <dimension ref="A1:A39"/>
  <sheetViews>
    <sheetView workbookViewId="0">
      <selection activeCell="A3" sqref="A3"/>
    </sheetView>
  </sheetViews>
  <sheetFormatPr defaultRowHeight="14.4"/>
  <cols>
    <col min="1" max="1" width="233.33203125" customWidth="1"/>
  </cols>
  <sheetData>
    <row r="1" spans="1:1">
      <c r="A1" s="713" t="s">
        <v>1485</v>
      </c>
    </row>
    <row r="2" spans="1:1" ht="17.399999999999999">
      <c r="A2" s="113" t="s">
        <v>1395</v>
      </c>
    </row>
    <row r="3" spans="1:1" ht="15.6">
      <c r="A3" s="202" t="s">
        <v>1301</v>
      </c>
    </row>
    <row r="5" spans="1:1" ht="15.6">
      <c r="A5" s="200" t="s">
        <v>1303</v>
      </c>
    </row>
    <row r="6" spans="1:1" ht="322.2" customHeight="1">
      <c r="A6" s="203" t="s">
        <v>1341</v>
      </c>
    </row>
    <row r="7" spans="1:1" ht="196.2" customHeight="1">
      <c r="A7" s="203" t="s">
        <v>1342</v>
      </c>
    </row>
    <row r="8" spans="1:1">
      <c r="A8" s="204"/>
    </row>
    <row r="9" spans="1:1" ht="15.6">
      <c r="A9" s="205" t="s">
        <v>1304</v>
      </c>
    </row>
    <row r="10" spans="1:1" ht="223.8" customHeight="1">
      <c r="A10" s="203" t="s">
        <v>1326</v>
      </c>
    </row>
    <row r="11" spans="1:1">
      <c r="A11" s="204"/>
    </row>
    <row r="12" spans="1:1">
      <c r="A12" s="204"/>
    </row>
    <row r="13" spans="1:1">
      <c r="A13" s="204"/>
    </row>
    <row r="14" spans="1:1">
      <c r="A14" s="204"/>
    </row>
    <row r="15" spans="1:1">
      <c r="A15" s="204"/>
    </row>
    <row r="16" spans="1:1">
      <c r="A16" s="204"/>
    </row>
    <row r="17" spans="1:1">
      <c r="A17" s="204"/>
    </row>
    <row r="18" spans="1:1">
      <c r="A18" s="204"/>
    </row>
    <row r="19" spans="1:1">
      <c r="A19" s="204"/>
    </row>
    <row r="20" spans="1:1">
      <c r="A20" s="204"/>
    </row>
    <row r="21" spans="1:1">
      <c r="A21" s="204"/>
    </row>
    <row r="22" spans="1:1">
      <c r="A22" s="204"/>
    </row>
    <row r="23" spans="1:1">
      <c r="A23" s="204"/>
    </row>
    <row r="24" spans="1:1">
      <c r="A24" s="204"/>
    </row>
    <row r="25" spans="1:1">
      <c r="A25" s="204"/>
    </row>
    <row r="26" spans="1:1">
      <c r="A26" s="204"/>
    </row>
    <row r="27" spans="1:1">
      <c r="A27" s="204"/>
    </row>
    <row r="28" spans="1:1">
      <c r="A28" s="204"/>
    </row>
    <row r="29" spans="1:1">
      <c r="A29" s="204"/>
    </row>
    <row r="30" spans="1:1">
      <c r="A30" s="204"/>
    </row>
    <row r="31" spans="1:1">
      <c r="A31" s="204"/>
    </row>
    <row r="32" spans="1:1">
      <c r="A32" s="204"/>
    </row>
    <row r="33" spans="1:1">
      <c r="A33" s="204"/>
    </row>
    <row r="34" spans="1:1">
      <c r="A34" s="204"/>
    </row>
    <row r="35" spans="1:1">
      <c r="A35" s="204"/>
    </row>
    <row r="36" spans="1:1">
      <c r="A36" s="204"/>
    </row>
    <row r="37" spans="1:1">
      <c r="A37" s="204"/>
    </row>
    <row r="38" spans="1:1">
      <c r="A38" s="204"/>
    </row>
    <row r="39" spans="1:1">
      <c r="A39" s="204"/>
    </row>
  </sheetData>
  <hyperlinks>
    <hyperlink ref="A1" location="Index!B5" display="&lt;- back" xr:uid="{36DA87F8-EF54-469F-88AA-931D068B449D}"/>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D85B7-7DDB-4DB9-8EC9-72C479B6A66A}">
  <sheetPr>
    <pageSetUpPr fitToPage="1"/>
  </sheetPr>
  <dimension ref="A1:H119"/>
  <sheetViews>
    <sheetView showGridLines="0" zoomScale="80" zoomScaleNormal="80" workbookViewId="0">
      <selection activeCell="A3" sqref="A3"/>
    </sheetView>
  </sheetViews>
  <sheetFormatPr defaultColWidth="8.88671875" defaultRowHeight="13.2"/>
  <cols>
    <col min="1" max="1" width="10.88671875" style="246" customWidth="1"/>
    <col min="2" max="2" width="95.44140625" style="246" customWidth="1"/>
    <col min="3" max="3" width="21.88671875" style="246" customWidth="1"/>
    <col min="4" max="4" width="43.6640625" style="246" customWidth="1"/>
    <col min="5" max="5" width="8.88671875" style="246"/>
    <col min="6" max="6" width="10.88671875" style="246" customWidth="1"/>
    <col min="7" max="7" width="2.33203125" style="246" customWidth="1"/>
    <col min="8" max="8" width="21.88671875" style="246" customWidth="1"/>
    <col min="9" max="9" width="43.6640625" style="246" customWidth="1"/>
    <col min="10" max="16384" width="8.88671875" style="246"/>
  </cols>
  <sheetData>
    <row r="1" spans="1:8">
      <c r="A1" s="713" t="s">
        <v>1485</v>
      </c>
    </row>
    <row r="3" spans="1:8" ht="24" customHeight="1">
      <c r="A3" s="482" t="s">
        <v>178</v>
      </c>
      <c r="B3" s="451"/>
    </row>
    <row r="4" spans="1:8" ht="17.399999999999999">
      <c r="A4" s="113"/>
      <c r="B4" s="113"/>
    </row>
    <row r="5" spans="1:8">
      <c r="D5" s="247" t="s">
        <v>959</v>
      </c>
    </row>
    <row r="6" spans="1:8" ht="39.6">
      <c r="A6" s="242"/>
      <c r="B6" s="243"/>
      <c r="C6" s="165" t="s">
        <v>181</v>
      </c>
      <c r="D6" s="166" t="s">
        <v>1065</v>
      </c>
    </row>
    <row r="7" spans="1:8" ht="14.4" customHeight="1">
      <c r="A7" s="167"/>
      <c r="B7" s="168" t="s">
        <v>182</v>
      </c>
      <c r="C7" s="745"/>
      <c r="D7" s="746"/>
    </row>
    <row r="8" spans="1:8">
      <c r="A8" s="164" t="s">
        <v>22</v>
      </c>
      <c r="B8" s="169" t="s">
        <v>183</v>
      </c>
      <c r="C8" s="170">
        <v>2336.8479635399999</v>
      </c>
      <c r="D8" s="171" t="s">
        <v>2</v>
      </c>
    </row>
    <row r="9" spans="1:8">
      <c r="A9" s="164"/>
      <c r="B9" s="172" t="s">
        <v>927</v>
      </c>
      <c r="C9" s="170">
        <v>2336.8479635399999</v>
      </c>
      <c r="D9" s="171" t="s">
        <v>2</v>
      </c>
    </row>
    <row r="10" spans="1:8">
      <c r="A10" s="164" t="s">
        <v>24</v>
      </c>
      <c r="B10" s="169" t="s">
        <v>184</v>
      </c>
      <c r="C10" s="170">
        <v>14546.570388389999</v>
      </c>
      <c r="D10" s="171" t="s">
        <v>3</v>
      </c>
    </row>
    <row r="11" spans="1:8">
      <c r="A11" s="164" t="s">
        <v>32</v>
      </c>
      <c r="B11" s="169" t="s">
        <v>185</v>
      </c>
      <c r="C11" s="170">
        <v>-598.34465886999999</v>
      </c>
      <c r="D11" s="171" t="s">
        <v>4</v>
      </c>
    </row>
    <row r="12" spans="1:8">
      <c r="A12" s="164" t="s">
        <v>186</v>
      </c>
      <c r="B12" s="169" t="s">
        <v>187</v>
      </c>
      <c r="C12" s="170">
        <v>0</v>
      </c>
      <c r="D12" s="171" t="s">
        <v>1443</v>
      </c>
    </row>
    <row r="13" spans="1:8" ht="26.4">
      <c r="A13" s="164" t="s">
        <v>34</v>
      </c>
      <c r="B13" s="169" t="s">
        <v>188</v>
      </c>
      <c r="C13" s="170">
        <v>0</v>
      </c>
      <c r="D13" s="171" t="s">
        <v>1443</v>
      </c>
    </row>
    <row r="14" spans="1:8">
      <c r="A14" s="164" t="s">
        <v>36</v>
      </c>
      <c r="B14" s="169" t="s">
        <v>189</v>
      </c>
      <c r="C14" s="170">
        <v>6202.9705725600006</v>
      </c>
      <c r="D14" s="171" t="s">
        <v>5</v>
      </c>
    </row>
    <row r="15" spans="1:8">
      <c r="A15" s="164" t="s">
        <v>190</v>
      </c>
      <c r="B15" s="169" t="s">
        <v>191</v>
      </c>
      <c r="C15" s="170">
        <v>908.56840510000006</v>
      </c>
      <c r="D15" s="171" t="s">
        <v>3</v>
      </c>
    </row>
    <row r="16" spans="1:8" s="248" customFormat="1">
      <c r="A16" s="165" t="s">
        <v>38</v>
      </c>
      <c r="B16" s="173" t="s">
        <v>192</v>
      </c>
      <c r="C16" s="174">
        <v>23396.612670720002</v>
      </c>
      <c r="D16" s="175" t="s">
        <v>1443</v>
      </c>
      <c r="H16" s="246"/>
    </row>
    <row r="17" spans="1:4" ht="14.4" customHeight="1">
      <c r="A17" s="167"/>
      <c r="B17" s="168" t="s">
        <v>193</v>
      </c>
      <c r="C17" s="743"/>
      <c r="D17" s="744"/>
    </row>
    <row r="18" spans="1:4">
      <c r="A18" s="164" t="s">
        <v>72</v>
      </c>
      <c r="B18" s="169" t="s">
        <v>194</v>
      </c>
      <c r="C18" s="170">
        <v>-88.293950359999997</v>
      </c>
      <c r="D18" s="171" t="s">
        <v>1443</v>
      </c>
    </row>
    <row r="19" spans="1:4">
      <c r="A19" s="164" t="s">
        <v>74</v>
      </c>
      <c r="B19" s="169" t="s">
        <v>195</v>
      </c>
      <c r="C19" s="170">
        <v>-906.81411452999998</v>
      </c>
      <c r="D19" s="171" t="s">
        <v>6</v>
      </c>
    </row>
    <row r="20" spans="1:4" ht="26.4">
      <c r="A20" s="164" t="s">
        <v>78</v>
      </c>
      <c r="B20" s="169" t="s">
        <v>197</v>
      </c>
      <c r="C20" s="170">
        <v>-218.87380997</v>
      </c>
      <c r="D20" s="171" t="s">
        <v>7</v>
      </c>
    </row>
    <row r="21" spans="1:4" ht="26.4">
      <c r="A21" s="164" t="s">
        <v>80</v>
      </c>
      <c r="B21" s="169" t="s">
        <v>198</v>
      </c>
      <c r="C21" s="170">
        <v>111.80007979000001</v>
      </c>
      <c r="D21" s="171" t="s">
        <v>8</v>
      </c>
    </row>
    <row r="22" spans="1:4">
      <c r="A22" s="164" t="s">
        <v>146</v>
      </c>
      <c r="B22" s="169" t="s">
        <v>199</v>
      </c>
      <c r="C22" s="170">
        <v>0</v>
      </c>
      <c r="D22" s="171" t="s">
        <v>1443</v>
      </c>
    </row>
    <row r="23" spans="1:4">
      <c r="A23" s="164" t="s">
        <v>148</v>
      </c>
      <c r="B23" s="169" t="s">
        <v>200</v>
      </c>
      <c r="C23" s="170">
        <v>0</v>
      </c>
      <c r="D23" s="171" t="s">
        <v>1443</v>
      </c>
    </row>
    <row r="24" spans="1:4">
      <c r="A24" s="164" t="s">
        <v>149</v>
      </c>
      <c r="B24" s="169" t="s">
        <v>201</v>
      </c>
      <c r="C24" s="170">
        <v>35.367101659999996</v>
      </c>
      <c r="D24" s="171" t="s">
        <v>9</v>
      </c>
    </row>
    <row r="25" spans="1:4">
      <c r="A25" s="164" t="s">
        <v>150</v>
      </c>
      <c r="B25" s="169" t="s">
        <v>202</v>
      </c>
      <c r="C25" s="170">
        <v>0</v>
      </c>
      <c r="D25" s="171" t="s">
        <v>1443</v>
      </c>
    </row>
    <row r="26" spans="1:4">
      <c r="A26" s="164" t="s">
        <v>151</v>
      </c>
      <c r="B26" s="169" t="s">
        <v>203</v>
      </c>
      <c r="C26" s="170">
        <v>-72.410184610000002</v>
      </c>
      <c r="D26" s="171" t="s">
        <v>1443</v>
      </c>
    </row>
    <row r="27" spans="1:4" ht="39.6">
      <c r="A27" s="164" t="s">
        <v>152</v>
      </c>
      <c r="B27" s="169" t="s">
        <v>204</v>
      </c>
      <c r="C27" s="176">
        <v>0</v>
      </c>
      <c r="D27" s="171" t="s">
        <v>1443</v>
      </c>
    </row>
    <row r="28" spans="1:4" ht="39.6">
      <c r="A28" s="164" t="s">
        <v>153</v>
      </c>
      <c r="B28" s="169" t="s">
        <v>205</v>
      </c>
      <c r="C28" s="176">
        <v>0</v>
      </c>
      <c r="D28" s="171" t="s">
        <v>1443</v>
      </c>
    </row>
    <row r="29" spans="1:4" ht="39.6">
      <c r="A29" s="164" t="s">
        <v>154</v>
      </c>
      <c r="B29" s="169" t="s">
        <v>206</v>
      </c>
      <c r="C29" s="176">
        <v>0</v>
      </c>
      <c r="D29" s="171" t="s">
        <v>1443</v>
      </c>
    </row>
    <row r="30" spans="1:4" ht="26.4">
      <c r="A30" s="164" t="s">
        <v>207</v>
      </c>
      <c r="B30" s="169" t="s">
        <v>208</v>
      </c>
      <c r="C30" s="170">
        <v>-14.164542939999999</v>
      </c>
      <c r="D30" s="171" t="s">
        <v>1443</v>
      </c>
    </row>
    <row r="31" spans="1:4">
      <c r="A31" s="164" t="s">
        <v>209</v>
      </c>
      <c r="B31" s="177" t="s">
        <v>210</v>
      </c>
      <c r="C31" s="170">
        <v>0</v>
      </c>
      <c r="D31" s="171" t="s">
        <v>1443</v>
      </c>
    </row>
    <row r="32" spans="1:4">
      <c r="A32" s="164" t="s">
        <v>211</v>
      </c>
      <c r="B32" s="177" t="s">
        <v>212</v>
      </c>
      <c r="C32" s="170">
        <v>-14.164542939999999</v>
      </c>
      <c r="D32" s="171" t="s">
        <v>1443</v>
      </c>
    </row>
    <row r="33" spans="1:8">
      <c r="A33" s="164" t="s">
        <v>213</v>
      </c>
      <c r="B33" s="177" t="s">
        <v>214</v>
      </c>
      <c r="C33" s="170">
        <v>0</v>
      </c>
      <c r="D33" s="171" t="s">
        <v>1443</v>
      </c>
    </row>
    <row r="34" spans="1:8" ht="26.4">
      <c r="A34" s="164" t="s">
        <v>215</v>
      </c>
      <c r="B34" s="169" t="s">
        <v>216</v>
      </c>
      <c r="C34" s="170">
        <v>0</v>
      </c>
      <c r="D34" s="171" t="s">
        <v>1443</v>
      </c>
    </row>
    <row r="35" spans="1:8">
      <c r="A35" s="164" t="s">
        <v>217</v>
      </c>
      <c r="B35" s="169" t="s">
        <v>218</v>
      </c>
      <c r="C35" s="170">
        <v>0</v>
      </c>
      <c r="D35" s="171" t="s">
        <v>1443</v>
      </c>
    </row>
    <row r="36" spans="1:8">
      <c r="A36" s="164" t="s">
        <v>219</v>
      </c>
      <c r="B36" s="177" t="s">
        <v>220</v>
      </c>
      <c r="C36" s="170">
        <v>0</v>
      </c>
      <c r="D36" s="171" t="s">
        <v>1443</v>
      </c>
    </row>
    <row r="37" spans="1:8">
      <c r="A37" s="164" t="s">
        <v>222</v>
      </c>
      <c r="B37" s="177" t="s">
        <v>223</v>
      </c>
      <c r="C37" s="170">
        <v>0</v>
      </c>
      <c r="D37" s="171" t="s">
        <v>1443</v>
      </c>
    </row>
    <row r="38" spans="1:8">
      <c r="A38" s="164" t="s">
        <v>224</v>
      </c>
      <c r="B38" s="169" t="s">
        <v>225</v>
      </c>
      <c r="C38" s="170">
        <v>0</v>
      </c>
      <c r="D38" s="171" t="s">
        <v>1443</v>
      </c>
    </row>
    <row r="39" spans="1:8" ht="39.6">
      <c r="A39" s="164" t="s">
        <v>226</v>
      </c>
      <c r="B39" s="169" t="s">
        <v>227</v>
      </c>
      <c r="C39" s="170">
        <v>0</v>
      </c>
      <c r="D39" s="171" t="s">
        <v>1443</v>
      </c>
    </row>
    <row r="40" spans="1:8">
      <c r="A40" s="164" t="s">
        <v>229</v>
      </c>
      <c r="B40" s="169" t="s">
        <v>230</v>
      </c>
      <c r="C40" s="170">
        <v>0</v>
      </c>
      <c r="D40" s="171" t="s">
        <v>1443</v>
      </c>
    </row>
    <row r="41" spans="1:8">
      <c r="A41" s="164" t="s">
        <v>231</v>
      </c>
      <c r="B41" s="169" t="s">
        <v>1352</v>
      </c>
      <c r="C41" s="170">
        <v>-195.03074412000001</v>
      </c>
      <c r="D41" s="171" t="s">
        <v>1443</v>
      </c>
    </row>
    <row r="42" spans="1:8" s="248" customFormat="1">
      <c r="A42" s="165" t="s">
        <v>232</v>
      </c>
      <c r="B42" s="173" t="s">
        <v>233</v>
      </c>
      <c r="C42" s="178">
        <v>-1348.4201650799998</v>
      </c>
      <c r="D42" s="175" t="s">
        <v>1443</v>
      </c>
      <c r="H42" s="246"/>
    </row>
    <row r="43" spans="1:8" s="248" customFormat="1">
      <c r="A43" s="165" t="s">
        <v>234</v>
      </c>
      <c r="B43" s="173" t="s">
        <v>235</v>
      </c>
      <c r="C43" s="174">
        <v>22048.19250564</v>
      </c>
      <c r="D43" s="175" t="s">
        <v>1443</v>
      </c>
      <c r="H43" s="246"/>
    </row>
    <row r="44" spans="1:8" ht="14.4" customHeight="1">
      <c r="A44" s="167"/>
      <c r="B44" s="168" t="s">
        <v>236</v>
      </c>
      <c r="C44" s="743"/>
      <c r="D44" s="744"/>
    </row>
    <row r="45" spans="1:8">
      <c r="A45" s="164" t="s">
        <v>237</v>
      </c>
      <c r="B45" s="169" t="s">
        <v>183</v>
      </c>
      <c r="C45" s="170">
        <v>2236.1530561199997</v>
      </c>
      <c r="D45" s="171" t="s">
        <v>51</v>
      </c>
    </row>
    <row r="46" spans="1:8">
      <c r="A46" s="164" t="s">
        <v>238</v>
      </c>
      <c r="B46" s="177" t="s">
        <v>239</v>
      </c>
      <c r="C46" s="170">
        <v>2242.36856588</v>
      </c>
      <c r="D46" s="171" t="s">
        <v>1443</v>
      </c>
    </row>
    <row r="47" spans="1:8">
      <c r="A47" s="164" t="s">
        <v>240</v>
      </c>
      <c r="B47" s="177" t="s">
        <v>241</v>
      </c>
      <c r="C47" s="170">
        <v>0</v>
      </c>
      <c r="D47" s="171" t="s">
        <v>1443</v>
      </c>
    </row>
    <row r="48" spans="1:8" ht="26.4">
      <c r="A48" s="164" t="s">
        <v>242</v>
      </c>
      <c r="B48" s="169" t="s">
        <v>243</v>
      </c>
      <c r="C48" s="170">
        <v>0</v>
      </c>
      <c r="D48" s="171" t="s">
        <v>1443</v>
      </c>
    </row>
    <row r="49" spans="1:8">
      <c r="A49" s="164" t="s">
        <v>244</v>
      </c>
      <c r="B49" s="169" t="s">
        <v>245</v>
      </c>
      <c r="C49" s="170">
        <v>0</v>
      </c>
      <c r="D49" s="171" t="s">
        <v>1443</v>
      </c>
    </row>
    <row r="50" spans="1:8">
      <c r="A50" s="164" t="s">
        <v>246</v>
      </c>
      <c r="B50" s="169" t="s">
        <v>247</v>
      </c>
      <c r="C50" s="170">
        <v>0</v>
      </c>
      <c r="D50" s="171" t="s">
        <v>1443</v>
      </c>
    </row>
    <row r="51" spans="1:8" ht="26.4">
      <c r="A51" s="164" t="s">
        <v>248</v>
      </c>
      <c r="B51" s="169" t="s">
        <v>249</v>
      </c>
      <c r="C51" s="170">
        <v>6.2155097599999998</v>
      </c>
      <c r="D51" s="171" t="s">
        <v>52</v>
      </c>
    </row>
    <row r="52" spans="1:8">
      <c r="A52" s="164" t="s">
        <v>250</v>
      </c>
      <c r="B52" s="177" t="s">
        <v>251</v>
      </c>
      <c r="C52" s="170">
        <v>0</v>
      </c>
      <c r="D52" s="171" t="s">
        <v>1443</v>
      </c>
    </row>
    <row r="53" spans="1:8" s="248" customFormat="1">
      <c r="A53" s="165" t="s">
        <v>252</v>
      </c>
      <c r="B53" s="173" t="s">
        <v>253</v>
      </c>
      <c r="C53" s="174">
        <v>2242.36856588</v>
      </c>
      <c r="D53" s="175" t="s">
        <v>1443</v>
      </c>
      <c r="H53" s="246"/>
    </row>
    <row r="54" spans="1:8" ht="14.4" customHeight="1">
      <c r="A54" s="167"/>
      <c r="B54" s="168" t="s">
        <v>254</v>
      </c>
      <c r="C54" s="743" t="s">
        <v>1443</v>
      </c>
      <c r="D54" s="744"/>
    </row>
    <row r="55" spans="1:8">
      <c r="A55" s="164" t="s">
        <v>255</v>
      </c>
      <c r="B55" s="169" t="s">
        <v>256</v>
      </c>
      <c r="C55" s="170">
        <v>-1.4</v>
      </c>
      <c r="D55" s="171" t="s">
        <v>1443</v>
      </c>
    </row>
    <row r="56" spans="1:8" ht="39.6">
      <c r="A56" s="164" t="s">
        <v>257</v>
      </c>
      <c r="B56" s="169" t="s">
        <v>258</v>
      </c>
      <c r="C56" s="170">
        <v>0</v>
      </c>
      <c r="D56" s="171" t="s">
        <v>1443</v>
      </c>
    </row>
    <row r="57" spans="1:8" ht="39.6">
      <c r="A57" s="164" t="s">
        <v>259</v>
      </c>
      <c r="B57" s="169" t="s">
        <v>260</v>
      </c>
      <c r="C57" s="170">
        <v>0</v>
      </c>
      <c r="D57" s="171" t="s">
        <v>1443</v>
      </c>
    </row>
    <row r="58" spans="1:8" ht="26.4">
      <c r="A58" s="164" t="s">
        <v>261</v>
      </c>
      <c r="B58" s="169" t="s">
        <v>262</v>
      </c>
      <c r="C58" s="170">
        <v>0</v>
      </c>
      <c r="D58" s="171" t="s">
        <v>1443</v>
      </c>
    </row>
    <row r="59" spans="1:8">
      <c r="A59" s="164" t="s">
        <v>263</v>
      </c>
      <c r="B59" s="169" t="s">
        <v>264</v>
      </c>
      <c r="C59" s="170">
        <v>0</v>
      </c>
      <c r="D59" s="171" t="s">
        <v>1443</v>
      </c>
    </row>
    <row r="60" spans="1:8">
      <c r="A60" s="164" t="s">
        <v>265</v>
      </c>
      <c r="B60" s="169" t="s">
        <v>1350</v>
      </c>
      <c r="C60" s="170">
        <v>0</v>
      </c>
      <c r="D60" s="171" t="s">
        <v>1443</v>
      </c>
    </row>
    <row r="61" spans="1:8">
      <c r="A61" s="165" t="s">
        <v>266</v>
      </c>
      <c r="B61" s="173" t="s">
        <v>267</v>
      </c>
      <c r="C61" s="178">
        <v>-1.4</v>
      </c>
      <c r="D61" s="175" t="s">
        <v>1443</v>
      </c>
    </row>
    <row r="62" spans="1:8" s="248" customFormat="1">
      <c r="A62" s="165" t="s">
        <v>268</v>
      </c>
      <c r="B62" s="173" t="s">
        <v>269</v>
      </c>
      <c r="C62" s="174">
        <v>2240.9685658799999</v>
      </c>
      <c r="D62" s="175" t="s">
        <v>1443</v>
      </c>
      <c r="H62" s="246"/>
    </row>
    <row r="63" spans="1:8" s="248" customFormat="1">
      <c r="A63" s="165" t="s">
        <v>270</v>
      </c>
      <c r="B63" s="173" t="s">
        <v>271</v>
      </c>
      <c r="C63" s="178">
        <v>24289.16107152</v>
      </c>
      <c r="D63" s="175" t="s">
        <v>1443</v>
      </c>
      <c r="H63" s="246"/>
    </row>
    <row r="64" spans="1:8" s="248" customFormat="1">
      <c r="A64" s="167"/>
      <c r="B64" s="168" t="s">
        <v>272</v>
      </c>
      <c r="C64" s="743" t="s">
        <v>1443</v>
      </c>
      <c r="D64" s="744"/>
      <c r="H64" s="246"/>
    </row>
    <row r="65" spans="1:8" ht="14.4" customHeight="1">
      <c r="A65" s="164" t="s">
        <v>273</v>
      </c>
      <c r="B65" s="169" t="s">
        <v>183</v>
      </c>
      <c r="C65" s="170">
        <v>2973.21374685</v>
      </c>
      <c r="D65" s="171" t="s">
        <v>53</v>
      </c>
    </row>
    <row r="66" spans="1:8" ht="26.4">
      <c r="A66" s="164" t="s">
        <v>274</v>
      </c>
      <c r="B66" s="169" t="s">
        <v>275</v>
      </c>
      <c r="C66" s="170">
        <v>0</v>
      </c>
      <c r="D66" s="171" t="s">
        <v>1443</v>
      </c>
    </row>
    <row r="67" spans="1:8">
      <c r="A67" s="164" t="s">
        <v>276</v>
      </c>
      <c r="B67" s="169" t="s">
        <v>277</v>
      </c>
      <c r="C67" s="170">
        <v>0</v>
      </c>
      <c r="D67" s="171" t="s">
        <v>1443</v>
      </c>
    </row>
    <row r="68" spans="1:8">
      <c r="A68" s="164" t="s">
        <v>278</v>
      </c>
      <c r="B68" s="169" t="s">
        <v>279</v>
      </c>
      <c r="C68" s="170">
        <v>0</v>
      </c>
      <c r="D68" s="171" t="s">
        <v>1443</v>
      </c>
    </row>
    <row r="69" spans="1:8" ht="26.4">
      <c r="A69" s="164" t="s">
        <v>280</v>
      </c>
      <c r="B69" s="169" t="s">
        <v>281</v>
      </c>
      <c r="C69" s="170">
        <v>321.80108545999997</v>
      </c>
      <c r="D69" s="171" t="s">
        <v>53</v>
      </c>
    </row>
    <row r="70" spans="1:8">
      <c r="A70" s="164" t="s">
        <v>282</v>
      </c>
      <c r="B70" s="177" t="s">
        <v>283</v>
      </c>
      <c r="C70" s="170">
        <v>0</v>
      </c>
      <c r="D70" s="171" t="s">
        <v>1443</v>
      </c>
    </row>
    <row r="71" spans="1:8">
      <c r="A71" s="164" t="s">
        <v>284</v>
      </c>
      <c r="B71" s="169" t="s">
        <v>285</v>
      </c>
      <c r="C71" s="170">
        <v>600.89223985000001</v>
      </c>
      <c r="D71" s="171" t="s">
        <v>1443</v>
      </c>
    </row>
    <row r="72" spans="1:8">
      <c r="A72" s="165" t="s">
        <v>286</v>
      </c>
      <c r="B72" s="173" t="s">
        <v>287</v>
      </c>
      <c r="C72" s="174">
        <v>3895.9070721599996</v>
      </c>
      <c r="D72" s="175" t="s">
        <v>1443</v>
      </c>
    </row>
    <row r="73" spans="1:8" s="248" customFormat="1">
      <c r="A73" s="167"/>
      <c r="B73" s="168" t="s">
        <v>288</v>
      </c>
      <c r="C73" s="743" t="s">
        <v>1443</v>
      </c>
      <c r="D73" s="744"/>
      <c r="H73" s="246"/>
    </row>
    <row r="74" spans="1:8">
      <c r="A74" s="164" t="s">
        <v>289</v>
      </c>
      <c r="B74" s="169" t="s">
        <v>290</v>
      </c>
      <c r="C74" s="170">
        <v>-69.33906795</v>
      </c>
      <c r="D74" s="171" t="s">
        <v>1443</v>
      </c>
    </row>
    <row r="75" spans="1:8" ht="39.6">
      <c r="A75" s="164" t="s">
        <v>291</v>
      </c>
      <c r="B75" s="169" t="s">
        <v>292</v>
      </c>
      <c r="C75" s="170">
        <v>0</v>
      </c>
      <c r="D75" s="171" t="s">
        <v>1443</v>
      </c>
    </row>
    <row r="76" spans="1:8" ht="39.6">
      <c r="A76" s="164" t="s">
        <v>293</v>
      </c>
      <c r="B76" s="169" t="s">
        <v>294</v>
      </c>
      <c r="C76" s="170">
        <v>0</v>
      </c>
      <c r="D76" s="171" t="s">
        <v>1443</v>
      </c>
    </row>
    <row r="77" spans="1:8" ht="39.6">
      <c r="A77" s="164" t="s">
        <v>295</v>
      </c>
      <c r="B77" s="169" t="s">
        <v>296</v>
      </c>
      <c r="C77" s="170">
        <v>0</v>
      </c>
      <c r="D77" s="171" t="s">
        <v>1443</v>
      </c>
    </row>
    <row r="78" spans="1:8">
      <c r="A78" s="164" t="s">
        <v>297</v>
      </c>
      <c r="B78" s="169" t="s">
        <v>298</v>
      </c>
      <c r="C78" s="170">
        <v>0</v>
      </c>
      <c r="D78" s="171" t="s">
        <v>1443</v>
      </c>
    </row>
    <row r="79" spans="1:8">
      <c r="A79" s="164" t="s">
        <v>299</v>
      </c>
      <c r="B79" s="169" t="s">
        <v>1351</v>
      </c>
      <c r="C79" s="170">
        <v>0</v>
      </c>
      <c r="D79" s="171" t="s">
        <v>1443</v>
      </c>
    </row>
    <row r="80" spans="1:8">
      <c r="A80" s="165" t="s">
        <v>300</v>
      </c>
      <c r="B80" s="173" t="s">
        <v>301</v>
      </c>
      <c r="C80" s="178">
        <v>-69.33906795</v>
      </c>
      <c r="D80" s="175" t="s">
        <v>1443</v>
      </c>
    </row>
    <row r="81" spans="1:8">
      <c r="A81" s="165" t="s">
        <v>302</v>
      </c>
      <c r="B81" s="173" t="s">
        <v>303</v>
      </c>
      <c r="C81" s="178">
        <v>3826.5680042100003</v>
      </c>
      <c r="D81" s="175" t="s">
        <v>1443</v>
      </c>
    </row>
    <row r="82" spans="1:8">
      <c r="A82" s="165" t="s">
        <v>304</v>
      </c>
      <c r="B82" s="173" t="s">
        <v>305</v>
      </c>
      <c r="C82" s="178">
        <v>28115.72907573</v>
      </c>
      <c r="D82" s="175" t="s">
        <v>1443</v>
      </c>
    </row>
    <row r="83" spans="1:8" s="248" customFormat="1">
      <c r="A83" s="165" t="s">
        <v>306</v>
      </c>
      <c r="B83" s="173" t="s">
        <v>307</v>
      </c>
      <c r="C83" s="174">
        <v>146881.42621164999</v>
      </c>
      <c r="D83" s="175" t="s">
        <v>1443</v>
      </c>
      <c r="H83" s="246"/>
    </row>
    <row r="84" spans="1:8" s="248" customFormat="1">
      <c r="A84" s="167"/>
      <c r="B84" s="168" t="s">
        <v>308</v>
      </c>
      <c r="C84" s="745" t="s">
        <v>1443</v>
      </c>
      <c r="D84" s="746"/>
      <c r="H84" s="246"/>
    </row>
    <row r="85" spans="1:8" s="248" customFormat="1">
      <c r="A85" s="164" t="s">
        <v>309</v>
      </c>
      <c r="B85" s="169" t="s">
        <v>310</v>
      </c>
      <c r="C85" s="179">
        <v>0.15010878553064599</v>
      </c>
      <c r="D85" s="180" t="s">
        <v>1443</v>
      </c>
      <c r="H85" s="246"/>
    </row>
    <row r="86" spans="1:8" s="248" customFormat="1">
      <c r="A86" s="164" t="s">
        <v>311</v>
      </c>
      <c r="B86" s="169" t="s">
        <v>312</v>
      </c>
      <c r="C86" s="179">
        <v>0.16536577631347599</v>
      </c>
      <c r="D86" s="180" t="s">
        <v>1443</v>
      </c>
      <c r="H86" s="246"/>
    </row>
    <row r="87" spans="1:8" ht="14.4" customHeight="1">
      <c r="A87" s="164" t="s">
        <v>313</v>
      </c>
      <c r="B87" s="169" t="s">
        <v>314</v>
      </c>
      <c r="C87" s="179">
        <v>0.19141786542306899</v>
      </c>
      <c r="D87" s="180" t="s">
        <v>1443</v>
      </c>
    </row>
    <row r="88" spans="1:8" ht="58.2" customHeight="1">
      <c r="A88" s="164" t="s">
        <v>315</v>
      </c>
      <c r="B88" s="169" t="s">
        <v>316</v>
      </c>
      <c r="C88" s="179">
        <v>0.10931200000000001</v>
      </c>
      <c r="D88" s="180" t="s">
        <v>1443</v>
      </c>
    </row>
    <row r="89" spans="1:8">
      <c r="A89" s="164" t="s">
        <v>317</v>
      </c>
      <c r="B89" s="177" t="s">
        <v>318</v>
      </c>
      <c r="C89" s="179">
        <v>2.4999999999991002E-2</v>
      </c>
      <c r="D89" s="180" t="s">
        <v>1443</v>
      </c>
    </row>
    <row r="90" spans="1:8">
      <c r="A90" s="164" t="s">
        <v>319</v>
      </c>
      <c r="B90" s="177" t="s">
        <v>320</v>
      </c>
      <c r="C90" s="179">
        <v>6.9680104163420001E-3</v>
      </c>
      <c r="D90" s="180" t="s">
        <v>1443</v>
      </c>
    </row>
    <row r="91" spans="1:8">
      <c r="A91" s="164" t="s">
        <v>321</v>
      </c>
      <c r="B91" s="177" t="s">
        <v>322</v>
      </c>
      <c r="C91" s="179">
        <v>1.0000000000024E-2</v>
      </c>
      <c r="D91" s="180" t="s">
        <v>1443</v>
      </c>
    </row>
    <row r="92" spans="1:8">
      <c r="A92" s="164" t="s">
        <v>323</v>
      </c>
      <c r="B92" s="177" t="s">
        <v>324</v>
      </c>
      <c r="C92" s="179">
        <v>1.2500000000029999E-2</v>
      </c>
      <c r="D92" s="180" t="s">
        <v>1443</v>
      </c>
    </row>
    <row r="93" spans="1:8">
      <c r="A93" s="164" t="s">
        <v>325</v>
      </c>
      <c r="B93" s="177" t="s">
        <v>326</v>
      </c>
      <c r="C93" s="181">
        <v>9.8440000000000003E-3</v>
      </c>
      <c r="D93" s="180" t="s">
        <v>1443</v>
      </c>
    </row>
    <row r="94" spans="1:8" ht="26.4">
      <c r="A94" s="165" t="s">
        <v>327</v>
      </c>
      <c r="B94" s="173" t="s">
        <v>328</v>
      </c>
      <c r="C94" s="182">
        <v>9.2240776313250006E-2</v>
      </c>
      <c r="D94" s="183" t="s">
        <v>1443</v>
      </c>
    </row>
    <row r="95" spans="1:8">
      <c r="A95" s="167"/>
      <c r="B95" s="168" t="s">
        <v>329</v>
      </c>
      <c r="C95" s="745" t="s">
        <v>1443</v>
      </c>
      <c r="D95" s="746"/>
    </row>
    <row r="96" spans="1:8" ht="39.6">
      <c r="A96" s="164" t="s">
        <v>330</v>
      </c>
      <c r="B96" s="169" t="s">
        <v>1066</v>
      </c>
      <c r="C96" s="170">
        <v>287.05378711000003</v>
      </c>
      <c r="D96" s="171" t="s">
        <v>1443</v>
      </c>
    </row>
    <row r="97" spans="1:8" s="248" customFormat="1" ht="39.6">
      <c r="A97" s="164" t="s">
        <v>331</v>
      </c>
      <c r="B97" s="169" t="s">
        <v>332</v>
      </c>
      <c r="C97" s="170">
        <v>279.24541632</v>
      </c>
      <c r="D97" s="171" t="s">
        <v>1443</v>
      </c>
      <c r="H97" s="246"/>
    </row>
    <row r="98" spans="1:8" ht="28.8" customHeight="1">
      <c r="A98" s="164" t="s">
        <v>333</v>
      </c>
      <c r="B98" s="184" t="s">
        <v>1067</v>
      </c>
      <c r="C98" s="170">
        <v>351.33964651999997</v>
      </c>
      <c r="D98" s="171" t="s">
        <v>1443</v>
      </c>
    </row>
    <row r="99" spans="1:8">
      <c r="A99" s="167"/>
      <c r="B99" s="168" t="s">
        <v>334</v>
      </c>
      <c r="C99" s="743" t="s">
        <v>1443</v>
      </c>
      <c r="D99" s="744"/>
    </row>
    <row r="100" spans="1:8" ht="26.4">
      <c r="A100" s="164" t="s">
        <v>335</v>
      </c>
      <c r="B100" s="169" t="s">
        <v>336</v>
      </c>
      <c r="C100" s="170">
        <v>0</v>
      </c>
      <c r="D100" s="171" t="s">
        <v>1443</v>
      </c>
    </row>
    <row r="101" spans="1:8">
      <c r="A101" s="164" t="s">
        <v>337</v>
      </c>
      <c r="B101" s="169" t="s">
        <v>338</v>
      </c>
      <c r="C101" s="170">
        <v>291.19231604614998</v>
      </c>
      <c r="D101" s="171" t="s">
        <v>1443</v>
      </c>
      <c r="F101" s="249"/>
    </row>
    <row r="102" spans="1:8" ht="26.4">
      <c r="A102" s="164" t="s">
        <v>339</v>
      </c>
      <c r="B102" s="169" t="s">
        <v>340</v>
      </c>
      <c r="C102" s="170">
        <v>668.50696397000002</v>
      </c>
      <c r="D102" s="171" t="s">
        <v>1443</v>
      </c>
    </row>
    <row r="103" spans="1:8">
      <c r="A103" s="164" t="s">
        <v>341</v>
      </c>
      <c r="B103" s="169" t="s">
        <v>342</v>
      </c>
      <c r="C103" s="170">
        <v>598.93744017996005</v>
      </c>
      <c r="D103" s="171" t="s">
        <v>1443</v>
      </c>
    </row>
    <row r="104" spans="1:8" ht="26.4">
      <c r="A104" s="167"/>
      <c r="B104" s="168" t="s">
        <v>343</v>
      </c>
      <c r="C104" s="745" t="s">
        <v>1443</v>
      </c>
      <c r="D104" s="746"/>
    </row>
    <row r="105" spans="1:8">
      <c r="A105" s="164" t="s">
        <v>344</v>
      </c>
      <c r="B105" s="169" t="s">
        <v>345</v>
      </c>
      <c r="C105" s="185">
        <v>0</v>
      </c>
      <c r="D105" s="180" t="s">
        <v>1443</v>
      </c>
    </row>
    <row r="106" spans="1:8">
      <c r="A106" s="164" t="s">
        <v>346</v>
      </c>
      <c r="B106" s="169" t="s">
        <v>347</v>
      </c>
      <c r="C106" s="176">
        <v>0</v>
      </c>
      <c r="D106" s="180" t="s">
        <v>1443</v>
      </c>
    </row>
    <row r="107" spans="1:8" ht="14.4" customHeight="1">
      <c r="A107" s="164" t="s">
        <v>348</v>
      </c>
      <c r="B107" s="169" t="s">
        <v>349</v>
      </c>
      <c r="C107" s="185">
        <v>0</v>
      </c>
      <c r="D107" s="180" t="s">
        <v>1443</v>
      </c>
    </row>
    <row r="108" spans="1:8">
      <c r="A108" s="164" t="s">
        <v>350</v>
      </c>
      <c r="B108" s="169" t="s">
        <v>351</v>
      </c>
      <c r="C108" s="176">
        <v>0</v>
      </c>
      <c r="D108" s="180" t="s">
        <v>1443</v>
      </c>
    </row>
    <row r="109" spans="1:8">
      <c r="A109" s="164" t="s">
        <v>352</v>
      </c>
      <c r="B109" s="169" t="s">
        <v>353</v>
      </c>
      <c r="C109" s="185">
        <v>0</v>
      </c>
      <c r="D109" s="180" t="s">
        <v>1443</v>
      </c>
    </row>
    <row r="110" spans="1:8">
      <c r="A110" s="164" t="s">
        <v>354</v>
      </c>
      <c r="B110" s="169" t="s">
        <v>355</v>
      </c>
      <c r="C110" s="176">
        <v>0</v>
      </c>
      <c r="D110" s="180" t="s">
        <v>1443</v>
      </c>
    </row>
    <row r="112" spans="1:8">
      <c r="A112" s="248" t="s">
        <v>958</v>
      </c>
    </row>
    <row r="113" spans="1:4" ht="27.6" customHeight="1">
      <c r="A113" s="246" t="s">
        <v>3</v>
      </c>
      <c r="B113" s="748" t="s">
        <v>1449</v>
      </c>
      <c r="C113" s="748"/>
      <c r="D113" s="748"/>
    </row>
    <row r="114" spans="1:4" ht="27.6" customHeight="1">
      <c r="A114" s="246" t="s">
        <v>4</v>
      </c>
      <c r="B114" s="748" t="s">
        <v>1450</v>
      </c>
      <c r="C114" s="748"/>
      <c r="D114" s="748"/>
    </row>
    <row r="115" spans="1:4" ht="27.6" customHeight="1">
      <c r="A115" s="246" t="s">
        <v>5</v>
      </c>
      <c r="B115" s="748" t="s">
        <v>1451</v>
      </c>
      <c r="C115" s="748"/>
      <c r="D115" s="748"/>
    </row>
    <row r="116" spans="1:4" ht="27.6" customHeight="1">
      <c r="A116" s="246" t="s">
        <v>6</v>
      </c>
      <c r="B116" s="747" t="s">
        <v>1452</v>
      </c>
      <c r="C116" s="747"/>
      <c r="D116" s="747"/>
    </row>
    <row r="117" spans="1:4" ht="27.6" customHeight="1">
      <c r="A117" s="246" t="s">
        <v>9</v>
      </c>
      <c r="B117" s="747" t="s">
        <v>1453</v>
      </c>
      <c r="C117" s="747"/>
      <c r="D117" s="747"/>
    </row>
    <row r="118" spans="1:4" ht="27.6" customHeight="1">
      <c r="A118" s="246" t="s">
        <v>52</v>
      </c>
      <c r="B118" s="747" t="s">
        <v>1454</v>
      </c>
      <c r="C118" s="747"/>
      <c r="D118" s="747"/>
    </row>
    <row r="119" spans="1:4" ht="27.6" customHeight="1">
      <c r="A119" s="246" t="s">
        <v>53</v>
      </c>
      <c r="B119" s="747" t="s">
        <v>1455</v>
      </c>
      <c r="C119" s="747"/>
      <c r="D119" s="747"/>
    </row>
  </sheetData>
  <mergeCells count="17">
    <mergeCell ref="B119:D119"/>
    <mergeCell ref="C73:D73"/>
    <mergeCell ref="C84:D84"/>
    <mergeCell ref="C95:D95"/>
    <mergeCell ref="C99:D99"/>
    <mergeCell ref="C104:D104"/>
    <mergeCell ref="B113:D113"/>
    <mergeCell ref="B114:D114"/>
    <mergeCell ref="B115:D115"/>
    <mergeCell ref="B116:D116"/>
    <mergeCell ref="B117:D117"/>
    <mergeCell ref="B118:D118"/>
    <mergeCell ref="C64:D64"/>
    <mergeCell ref="C7:D7"/>
    <mergeCell ref="C17:D17"/>
    <mergeCell ref="C44:D44"/>
    <mergeCell ref="C54:D54"/>
  </mergeCells>
  <hyperlinks>
    <hyperlink ref="A1" location="Index!B5" display="&lt;- back" xr:uid="{667D933C-C72A-4F07-A613-7F3CFFBC9B1F}"/>
  </hyperlinks>
  <pageMargins left="0.7" right="0.7" top="0.75" bottom="0.75" header="0.3" footer="0.3"/>
  <pageSetup paperSize="9" scale="3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211E7-63D7-449E-BCBA-642C6C163840}">
  <sheetPr>
    <pageSetUpPr fitToPage="1"/>
  </sheetPr>
  <dimension ref="A1:I82"/>
  <sheetViews>
    <sheetView showGridLines="0" showRuler="0" zoomScale="80" zoomScaleNormal="80" zoomScaleSheetLayoutView="100" zoomScalePageLayoutView="90" workbookViewId="0">
      <selection activeCell="A3" sqref="A3"/>
    </sheetView>
  </sheetViews>
  <sheetFormatPr defaultColWidth="9" defaultRowHeight="13.2"/>
  <cols>
    <col min="1" max="1" width="6.77734375" style="36" customWidth="1"/>
    <col min="2" max="2" width="76.5546875" style="36" customWidth="1"/>
    <col min="3" max="4" width="27.5546875" style="36" customWidth="1"/>
    <col min="5" max="5" width="20.44140625" style="36" customWidth="1"/>
    <col min="6" max="16384" width="9" style="36"/>
  </cols>
  <sheetData>
    <row r="1" spans="1:9">
      <c r="A1" s="713" t="s">
        <v>1485</v>
      </c>
    </row>
    <row r="2" spans="1:9">
      <c r="B2" s="37"/>
    </row>
    <row r="3" spans="1:9" s="240" customFormat="1" ht="24" customHeight="1">
      <c r="A3" s="482" t="s">
        <v>932</v>
      </c>
      <c r="B3" s="451"/>
      <c r="C3" s="451"/>
      <c r="D3" s="451"/>
      <c r="E3" s="451"/>
      <c r="F3" s="239"/>
    </row>
    <row r="4" spans="1:9" ht="14.4">
      <c r="E4" s="228" t="s">
        <v>959</v>
      </c>
    </row>
    <row r="5" spans="1:9" ht="40.200000000000003" customHeight="1">
      <c r="A5" s="233"/>
      <c r="B5" s="234"/>
      <c r="C5" s="39" t="s">
        <v>928</v>
      </c>
      <c r="D5" s="39" t="s">
        <v>929</v>
      </c>
      <c r="E5" s="39" t="s">
        <v>930</v>
      </c>
    </row>
    <row r="6" spans="1:9" ht="18" customHeight="1">
      <c r="A6" s="235"/>
      <c r="B6" s="236"/>
      <c r="C6" s="159">
        <v>45107</v>
      </c>
      <c r="D6" s="159">
        <v>45107</v>
      </c>
      <c r="E6" s="39" t="s">
        <v>1443</v>
      </c>
    </row>
    <row r="7" spans="1:9" ht="30" customHeight="1">
      <c r="A7" s="524" t="s">
        <v>1353</v>
      </c>
      <c r="B7" s="525"/>
      <c r="C7" s="526"/>
      <c r="D7" s="526"/>
      <c r="E7" s="527"/>
    </row>
    <row r="8" spans="1:9">
      <c r="A8" s="229">
        <v>1</v>
      </c>
      <c r="B8" s="230" t="s">
        <v>1020</v>
      </c>
      <c r="C8" s="40">
        <v>32809.843918999999</v>
      </c>
      <c r="D8" s="40">
        <v>32792.977596969999</v>
      </c>
      <c r="E8" s="38" t="s">
        <v>1443</v>
      </c>
    </row>
    <row r="9" spans="1:9">
      <c r="A9" s="229">
        <v>2</v>
      </c>
      <c r="B9" s="231" t="s">
        <v>1360</v>
      </c>
      <c r="C9" s="40">
        <v>3414.811095</v>
      </c>
      <c r="D9" s="40">
        <v>3414.7428768</v>
      </c>
      <c r="E9" s="38" t="s">
        <v>1443</v>
      </c>
    </row>
    <row r="10" spans="1:9">
      <c r="A10" s="229">
        <v>3</v>
      </c>
      <c r="B10" s="231" t="s">
        <v>1357</v>
      </c>
      <c r="C10" s="40">
        <v>28313.097622000001</v>
      </c>
      <c r="D10" s="40">
        <v>28313.09733447</v>
      </c>
      <c r="E10" s="38" t="s">
        <v>1443</v>
      </c>
    </row>
    <row r="11" spans="1:9">
      <c r="A11" s="229">
        <v>4</v>
      </c>
      <c r="B11" s="231" t="s">
        <v>1361</v>
      </c>
      <c r="C11" s="40">
        <v>1081.9352020000001</v>
      </c>
      <c r="D11" s="40">
        <v>1065.1373857000001</v>
      </c>
      <c r="E11" s="38" t="s">
        <v>1443</v>
      </c>
    </row>
    <row r="12" spans="1:9" ht="14.4">
      <c r="A12" s="229">
        <v>5</v>
      </c>
      <c r="B12" s="230" t="s">
        <v>1021</v>
      </c>
      <c r="C12" s="40">
        <v>8075.7330259999999</v>
      </c>
      <c r="D12" s="40">
        <v>8070.2632048100004</v>
      </c>
      <c r="E12" s="38" t="s">
        <v>1443</v>
      </c>
      <c r="I12" s="13"/>
    </row>
    <row r="13" spans="1:9">
      <c r="A13" s="229">
        <v>6</v>
      </c>
      <c r="B13" s="231" t="s">
        <v>1362</v>
      </c>
      <c r="C13" s="40">
        <v>1305.5379369999998</v>
      </c>
      <c r="D13" s="40">
        <v>1305.5379430400001</v>
      </c>
      <c r="E13" s="38" t="s">
        <v>1443</v>
      </c>
    </row>
    <row r="14" spans="1:9">
      <c r="A14" s="229">
        <v>7</v>
      </c>
      <c r="B14" s="231" t="s">
        <v>1363</v>
      </c>
      <c r="C14" s="40">
        <v>6770.1950889999998</v>
      </c>
      <c r="D14" s="40">
        <v>6764.7252617700005</v>
      </c>
      <c r="E14" s="38" t="s">
        <v>1443</v>
      </c>
    </row>
    <row r="15" spans="1:9">
      <c r="A15" s="229">
        <v>8</v>
      </c>
      <c r="B15" s="237" t="s">
        <v>1359</v>
      </c>
      <c r="C15" s="40">
        <v>147.866488</v>
      </c>
      <c r="D15" s="40">
        <v>147.86648819999999</v>
      </c>
      <c r="E15" s="38" t="s">
        <v>1443</v>
      </c>
    </row>
    <row r="16" spans="1:9">
      <c r="A16" s="229">
        <v>9</v>
      </c>
      <c r="B16" s="230" t="s">
        <v>1022</v>
      </c>
      <c r="C16" s="40">
        <v>2902.437097</v>
      </c>
      <c r="D16" s="40">
        <v>2644.6598147000004</v>
      </c>
      <c r="E16" s="38" t="s">
        <v>1443</v>
      </c>
    </row>
    <row r="17" spans="1:5">
      <c r="A17" s="229">
        <v>11</v>
      </c>
      <c r="B17" s="231" t="s">
        <v>1364</v>
      </c>
      <c r="C17" s="40">
        <v>380.637676</v>
      </c>
      <c r="D17" s="40">
        <v>1244.03263816</v>
      </c>
      <c r="E17" s="38" t="s">
        <v>1443</v>
      </c>
    </row>
    <row r="18" spans="1:5">
      <c r="A18" s="229">
        <v>12</v>
      </c>
      <c r="B18" s="231" t="s">
        <v>164</v>
      </c>
      <c r="C18" s="40">
        <v>1583.6092979999999</v>
      </c>
      <c r="D18" s="40">
        <v>463.93080717000004</v>
      </c>
      <c r="E18" s="38" t="s">
        <v>1443</v>
      </c>
    </row>
    <row r="19" spans="1:5">
      <c r="A19" s="229">
        <v>14</v>
      </c>
      <c r="B19" s="231" t="s">
        <v>1365</v>
      </c>
      <c r="C19" s="40">
        <v>938.19012299999997</v>
      </c>
      <c r="D19" s="40">
        <v>936.69636936000006</v>
      </c>
      <c r="E19" s="38" t="s">
        <v>1443</v>
      </c>
    </row>
    <row r="20" spans="1:5">
      <c r="A20" s="229">
        <v>15</v>
      </c>
      <c r="B20" s="230" t="s">
        <v>1023</v>
      </c>
      <c r="C20" s="40">
        <v>10086.671392</v>
      </c>
      <c r="D20" s="40">
        <v>10087.26512919</v>
      </c>
      <c r="E20" s="38" t="s">
        <v>1443</v>
      </c>
    </row>
    <row r="21" spans="1:5">
      <c r="A21" s="229">
        <v>16</v>
      </c>
      <c r="B21" s="237" t="s">
        <v>1359</v>
      </c>
      <c r="C21" s="40">
        <v>464.78567499999997</v>
      </c>
      <c r="D21" s="40">
        <v>464.78567418000006</v>
      </c>
      <c r="E21" s="38" t="s">
        <v>1443</v>
      </c>
    </row>
    <row r="22" spans="1:5">
      <c r="A22" s="229">
        <v>17</v>
      </c>
      <c r="B22" s="231" t="s">
        <v>1364</v>
      </c>
      <c r="C22" s="40">
        <v>95.923314000000005</v>
      </c>
      <c r="D22" s="40">
        <v>96.517049990000004</v>
      </c>
      <c r="E22" s="38" t="s">
        <v>1443</v>
      </c>
    </row>
    <row r="23" spans="1:5">
      <c r="A23" s="229">
        <v>18</v>
      </c>
      <c r="B23" s="231" t="s">
        <v>164</v>
      </c>
      <c r="C23" s="40">
        <v>9990.7480780000005</v>
      </c>
      <c r="D23" s="40">
        <v>9990.7480792000006</v>
      </c>
      <c r="E23" s="38" t="s">
        <v>1443</v>
      </c>
    </row>
    <row r="24" spans="1:5">
      <c r="A24" s="229">
        <v>19</v>
      </c>
      <c r="B24" s="230" t="s">
        <v>1024</v>
      </c>
      <c r="C24" s="40">
        <v>274936.39236100001</v>
      </c>
      <c r="D24" s="40">
        <v>275131.03061952</v>
      </c>
      <c r="E24" s="38" t="s">
        <v>1443</v>
      </c>
    </row>
    <row r="25" spans="1:5">
      <c r="A25" s="229">
        <v>20</v>
      </c>
      <c r="B25" s="237" t="s">
        <v>1359</v>
      </c>
      <c r="C25" s="40">
        <v>3982.7749389999999</v>
      </c>
      <c r="D25" s="40">
        <v>3982.77493723</v>
      </c>
      <c r="E25" s="38" t="s">
        <v>1443</v>
      </c>
    </row>
    <row r="26" spans="1:5">
      <c r="A26" s="229">
        <v>21</v>
      </c>
      <c r="B26" s="231" t="s">
        <v>164</v>
      </c>
      <c r="C26" s="40">
        <v>44818.998310000003</v>
      </c>
      <c r="D26" s="40">
        <v>44818.468803640004</v>
      </c>
      <c r="E26" s="38" t="s">
        <v>1443</v>
      </c>
    </row>
    <row r="27" spans="1:5">
      <c r="A27" s="229">
        <v>22</v>
      </c>
      <c r="B27" s="231" t="s">
        <v>1366</v>
      </c>
      <c r="C27" s="40">
        <v>33454.497200999998</v>
      </c>
      <c r="D27" s="40">
        <v>33449.703847479999</v>
      </c>
      <c r="E27" s="38" t="s">
        <v>1443</v>
      </c>
    </row>
    <row r="28" spans="1:5">
      <c r="A28" s="229">
        <v>23</v>
      </c>
      <c r="B28" s="231" t="s">
        <v>1365</v>
      </c>
      <c r="C28" s="40">
        <v>196662.89684999999</v>
      </c>
      <c r="D28" s="40">
        <v>196862.8579684</v>
      </c>
      <c r="E28" s="38" t="s">
        <v>1443</v>
      </c>
    </row>
    <row r="29" spans="1:5">
      <c r="A29" s="229">
        <v>24</v>
      </c>
      <c r="B29" s="230" t="s">
        <v>1025</v>
      </c>
      <c r="C29" s="40">
        <v>4790.2999879999998</v>
      </c>
      <c r="D29" s="40">
        <v>4802.7033398900003</v>
      </c>
      <c r="E29" s="38" t="s">
        <v>1443</v>
      </c>
    </row>
    <row r="30" spans="1:5">
      <c r="A30" s="229">
        <v>25</v>
      </c>
      <c r="B30" s="230" t="s">
        <v>1026</v>
      </c>
      <c r="C30" s="40">
        <v>225.878702</v>
      </c>
      <c r="D30" s="40">
        <v>225.87869966999997</v>
      </c>
      <c r="E30" s="38" t="s">
        <v>1443</v>
      </c>
    </row>
    <row r="31" spans="1:5">
      <c r="A31" s="229">
        <v>26</v>
      </c>
      <c r="B31" s="230" t="s">
        <v>1358</v>
      </c>
      <c r="C31" s="40">
        <v>-35.028336000000003</v>
      </c>
      <c r="D31" s="40">
        <v>-35.028335759999997</v>
      </c>
      <c r="E31" s="38" t="s">
        <v>1443</v>
      </c>
    </row>
    <row r="32" spans="1:5">
      <c r="A32" s="229">
        <v>27</v>
      </c>
      <c r="B32" s="230" t="s">
        <v>1027</v>
      </c>
      <c r="C32" s="40">
        <v>2665.3676409999998</v>
      </c>
      <c r="D32" s="40">
        <v>2544.6611400600004</v>
      </c>
      <c r="E32" s="38" t="s">
        <v>1443</v>
      </c>
    </row>
    <row r="33" spans="1:5">
      <c r="A33" s="229">
        <v>28</v>
      </c>
      <c r="B33" s="230" t="s">
        <v>1028</v>
      </c>
      <c r="C33" s="40">
        <v>1407.8621869999999</v>
      </c>
      <c r="D33" s="40">
        <v>1293.6165344599999</v>
      </c>
      <c r="E33" s="38" t="s">
        <v>1443</v>
      </c>
    </row>
    <row r="34" spans="1:5">
      <c r="A34" s="229">
        <v>29</v>
      </c>
      <c r="B34" s="230" t="s">
        <v>1029</v>
      </c>
      <c r="C34" s="40">
        <v>1328.498781</v>
      </c>
      <c r="D34" s="40">
        <v>1323.3285819100001</v>
      </c>
      <c r="E34" s="38" t="s">
        <v>6</v>
      </c>
    </row>
    <row r="35" spans="1:5">
      <c r="A35" s="229">
        <v>30</v>
      </c>
      <c r="B35" s="230" t="s">
        <v>1030</v>
      </c>
      <c r="C35" s="40">
        <v>224.899607</v>
      </c>
      <c r="D35" s="40">
        <v>658.00231378000001</v>
      </c>
      <c r="E35" s="38" t="s">
        <v>1443</v>
      </c>
    </row>
    <row r="36" spans="1:5">
      <c r="A36" s="229">
        <v>31</v>
      </c>
      <c r="B36" s="230" t="s">
        <v>1031</v>
      </c>
      <c r="C36" s="40">
        <v>114.954972</v>
      </c>
      <c r="D36" s="40">
        <v>113.37952111</v>
      </c>
      <c r="E36" s="38" t="s">
        <v>1443</v>
      </c>
    </row>
    <row r="37" spans="1:5">
      <c r="A37" s="229">
        <v>32</v>
      </c>
      <c r="B37" s="230" t="s">
        <v>1032</v>
      </c>
      <c r="C37" s="40">
        <v>516.39531599999998</v>
      </c>
      <c r="D37" s="40">
        <v>503.02918945999994</v>
      </c>
      <c r="E37" s="38" t="s">
        <v>1443</v>
      </c>
    </row>
    <row r="38" spans="1:5">
      <c r="A38" s="229">
        <v>33</v>
      </c>
      <c r="B38" s="237" t="s">
        <v>1372</v>
      </c>
      <c r="C38" s="40">
        <v>218.90602000000001</v>
      </c>
      <c r="D38" s="40">
        <v>218.87380997000002</v>
      </c>
      <c r="E38" s="38" t="s">
        <v>7</v>
      </c>
    </row>
    <row r="39" spans="1:5">
      <c r="A39" s="229">
        <v>34</v>
      </c>
      <c r="B39" s="230" t="s">
        <v>1033</v>
      </c>
      <c r="C39" s="40">
        <v>162.98933799999998</v>
      </c>
      <c r="D39" s="40">
        <v>160.84606079</v>
      </c>
      <c r="E39" s="38" t="s">
        <v>1443</v>
      </c>
    </row>
    <row r="40" spans="1:5">
      <c r="A40" s="229">
        <v>35</v>
      </c>
      <c r="B40" s="230" t="s">
        <v>1034</v>
      </c>
      <c r="C40" s="40">
        <v>2489.4054940000001</v>
      </c>
      <c r="D40" s="40">
        <v>2477.1233470200009</v>
      </c>
      <c r="E40" s="38" t="s">
        <v>1443</v>
      </c>
    </row>
    <row r="41" spans="1:5">
      <c r="A41" s="229">
        <v>36</v>
      </c>
      <c r="B41" s="230" t="s">
        <v>1035</v>
      </c>
      <c r="C41" s="40">
        <v>1290.083263</v>
      </c>
      <c r="D41" s="40">
        <v>1181.7166271800002</v>
      </c>
      <c r="E41" s="38" t="s">
        <v>1443</v>
      </c>
    </row>
    <row r="42" spans="1:5">
      <c r="A42" s="229">
        <v>37</v>
      </c>
      <c r="B42" s="230" t="s">
        <v>1036</v>
      </c>
      <c r="C42" s="40">
        <v>343992.684748</v>
      </c>
      <c r="D42" s="40">
        <v>343975.45338476001</v>
      </c>
      <c r="E42" s="38" t="s">
        <v>1443</v>
      </c>
    </row>
    <row r="43" spans="1:5">
      <c r="A43" s="160"/>
      <c r="B43" s="161"/>
      <c r="C43" s="162" t="s">
        <v>1443</v>
      </c>
      <c r="D43" s="162" t="s">
        <v>1443</v>
      </c>
      <c r="E43" s="158" t="s">
        <v>1443</v>
      </c>
    </row>
    <row r="44" spans="1:5" ht="30" customHeight="1">
      <c r="A44" s="524" t="s">
        <v>1354</v>
      </c>
      <c r="B44" s="525"/>
      <c r="C44" s="526"/>
      <c r="D44" s="526"/>
      <c r="E44" s="527"/>
    </row>
    <row r="45" spans="1:5">
      <c r="A45" s="229">
        <v>1</v>
      </c>
      <c r="B45" s="230" t="s">
        <v>1037</v>
      </c>
      <c r="C45" s="40">
        <v>2787.7839509999999</v>
      </c>
      <c r="D45" s="40">
        <v>2788.0796535699997</v>
      </c>
      <c r="E45" s="38" t="s">
        <v>1443</v>
      </c>
    </row>
    <row r="46" spans="1:5">
      <c r="A46" s="229">
        <v>2</v>
      </c>
      <c r="B46" s="231" t="s">
        <v>1362</v>
      </c>
      <c r="C46" s="40">
        <v>2069.7623100000001</v>
      </c>
      <c r="D46" s="40">
        <v>2070.0580120999998</v>
      </c>
      <c r="E46" s="38" t="s">
        <v>1443</v>
      </c>
    </row>
    <row r="47" spans="1:5">
      <c r="A47" s="229">
        <v>3</v>
      </c>
      <c r="B47" s="231" t="s">
        <v>1367</v>
      </c>
      <c r="C47" s="40">
        <v>718.02164099999993</v>
      </c>
      <c r="D47" s="40">
        <v>718.02164147000008</v>
      </c>
      <c r="E47" s="38" t="s">
        <v>1443</v>
      </c>
    </row>
    <row r="48" spans="1:5">
      <c r="A48" s="229">
        <v>4</v>
      </c>
      <c r="B48" s="230" t="s">
        <v>1038</v>
      </c>
      <c r="C48" s="40">
        <v>11222.758297</v>
      </c>
      <c r="D48" s="40">
        <v>11091.629573319999</v>
      </c>
      <c r="E48" s="38" t="s">
        <v>1443</v>
      </c>
    </row>
    <row r="49" spans="1:5">
      <c r="A49" s="229">
        <v>5</v>
      </c>
      <c r="B49" s="231" t="s">
        <v>1368</v>
      </c>
      <c r="C49" s="40">
        <v>1201.3889550000001</v>
      </c>
      <c r="D49" s="40">
        <v>1201.3889555100002</v>
      </c>
      <c r="E49" s="38" t="s">
        <v>1443</v>
      </c>
    </row>
    <row r="50" spans="1:5">
      <c r="A50" s="229">
        <v>6</v>
      </c>
      <c r="B50" s="231" t="s">
        <v>1369</v>
      </c>
      <c r="C50" s="40">
        <v>9889.7398969999995</v>
      </c>
      <c r="D50" s="40">
        <v>9890.2406178099991</v>
      </c>
      <c r="E50" s="38" t="s">
        <v>1443</v>
      </c>
    </row>
    <row r="51" spans="1:5">
      <c r="A51" s="229">
        <v>7</v>
      </c>
      <c r="B51" s="237" t="s">
        <v>1373</v>
      </c>
      <c r="C51" s="40">
        <v>2136.2154310000001</v>
      </c>
      <c r="D51" s="40">
        <v>2136.7161510400001</v>
      </c>
      <c r="E51" s="38" t="s">
        <v>1447</v>
      </c>
    </row>
    <row r="52" spans="1:5">
      <c r="A52" s="229">
        <v>8</v>
      </c>
      <c r="B52" s="231" t="s">
        <v>1370</v>
      </c>
      <c r="C52" s="40">
        <v>131.629445</v>
      </c>
      <c r="D52" s="40">
        <v>0</v>
      </c>
      <c r="E52" s="38" t="s">
        <v>1443</v>
      </c>
    </row>
    <row r="53" spans="1:5">
      <c r="A53" s="229">
        <v>9</v>
      </c>
      <c r="B53" s="230" t="s">
        <v>1039</v>
      </c>
      <c r="C53" s="40">
        <v>297334.05655899999</v>
      </c>
      <c r="D53" s="40">
        <v>297624.11230257998</v>
      </c>
      <c r="E53" s="38" t="s">
        <v>1443</v>
      </c>
    </row>
    <row r="54" spans="1:5">
      <c r="A54" s="229">
        <v>10</v>
      </c>
      <c r="B54" s="231" t="s">
        <v>1371</v>
      </c>
      <c r="C54" s="40">
        <v>25669.214795000004</v>
      </c>
      <c r="D54" s="40">
        <v>25764.90092434</v>
      </c>
      <c r="E54" s="38" t="s">
        <v>1443</v>
      </c>
    </row>
    <row r="55" spans="1:5">
      <c r="A55" s="229">
        <v>11</v>
      </c>
      <c r="B55" s="231" t="s">
        <v>1368</v>
      </c>
      <c r="C55" s="40">
        <v>239881.01862700001</v>
      </c>
      <c r="D55" s="40">
        <v>240082.17179463001</v>
      </c>
      <c r="E55" s="38" t="s">
        <v>1443</v>
      </c>
    </row>
    <row r="56" spans="1:5">
      <c r="A56" s="229">
        <v>12</v>
      </c>
      <c r="B56" s="231" t="s">
        <v>1369</v>
      </c>
      <c r="C56" s="40">
        <v>30756.434160000001</v>
      </c>
      <c r="D56" s="40">
        <v>30756.571479049999</v>
      </c>
      <c r="E56" s="38" t="s">
        <v>1443</v>
      </c>
    </row>
    <row r="57" spans="1:5">
      <c r="A57" s="229">
        <v>13</v>
      </c>
      <c r="B57" s="238" t="s">
        <v>1373</v>
      </c>
      <c r="C57" s="40">
        <v>2454.704596</v>
      </c>
      <c r="D57" s="40">
        <v>2454.7045960999999</v>
      </c>
      <c r="E57" s="38" t="s">
        <v>1448</v>
      </c>
    </row>
    <row r="58" spans="1:5">
      <c r="A58" s="229">
        <v>14</v>
      </c>
      <c r="B58" s="231" t="s">
        <v>1370</v>
      </c>
      <c r="C58" s="40">
        <v>1027.3889770000001</v>
      </c>
      <c r="D58" s="40">
        <v>1020.4681045599999</v>
      </c>
      <c r="E58" s="38" t="s">
        <v>1443</v>
      </c>
    </row>
    <row r="59" spans="1:5">
      <c r="A59" s="229">
        <v>15</v>
      </c>
      <c r="B59" s="230" t="s">
        <v>1040</v>
      </c>
      <c r="C59" s="40">
        <v>703.05604000000005</v>
      </c>
      <c r="D59" s="40">
        <v>710.37822728000003</v>
      </c>
      <c r="E59" s="38" t="s">
        <v>1443</v>
      </c>
    </row>
    <row r="60" spans="1:5">
      <c r="A60" s="229">
        <v>16</v>
      </c>
      <c r="B60" s="230" t="s">
        <v>1026</v>
      </c>
      <c r="C60" s="40">
        <v>321.97488299999998</v>
      </c>
      <c r="D60" s="40">
        <v>321.97488714000002</v>
      </c>
      <c r="E60" s="38" t="s">
        <v>1443</v>
      </c>
    </row>
    <row r="61" spans="1:5">
      <c r="A61" s="229">
        <v>18</v>
      </c>
      <c r="B61" s="230" t="s">
        <v>1041</v>
      </c>
      <c r="C61" s="40">
        <v>1702.162656</v>
      </c>
      <c r="D61" s="40">
        <v>1690.59551693</v>
      </c>
      <c r="E61" s="38" t="s">
        <v>1443</v>
      </c>
    </row>
    <row r="62" spans="1:5">
      <c r="A62" s="229">
        <v>19</v>
      </c>
      <c r="B62" s="230" t="s">
        <v>1042</v>
      </c>
      <c r="C62" s="40">
        <v>170.87788399999999</v>
      </c>
      <c r="D62" s="40">
        <v>166.56225566000001</v>
      </c>
      <c r="E62" s="38" t="s">
        <v>1443</v>
      </c>
    </row>
    <row r="63" spans="1:5">
      <c r="A63" s="229">
        <v>20</v>
      </c>
      <c r="B63" s="230" t="s">
        <v>1043</v>
      </c>
      <c r="C63" s="40">
        <v>2.6608860000000001</v>
      </c>
      <c r="D63" s="40">
        <v>-10.14931253</v>
      </c>
      <c r="E63" s="38" t="s">
        <v>1443</v>
      </c>
    </row>
    <row r="64" spans="1:5">
      <c r="A64" s="229">
        <v>21</v>
      </c>
      <c r="B64" s="230" t="s">
        <v>1044</v>
      </c>
      <c r="C64" s="40">
        <v>103.996836</v>
      </c>
      <c r="D64" s="40">
        <v>103.99683705</v>
      </c>
      <c r="E64" s="38" t="s">
        <v>1443</v>
      </c>
    </row>
    <row r="65" spans="1:5">
      <c r="A65" s="229">
        <v>22</v>
      </c>
      <c r="B65" s="230" t="s">
        <v>1045</v>
      </c>
      <c r="C65" s="40">
        <v>2908.5724300000002</v>
      </c>
      <c r="D65" s="40">
        <v>2793.1168372100001</v>
      </c>
      <c r="E65" s="38" t="s">
        <v>1443</v>
      </c>
    </row>
    <row r="66" spans="1:5">
      <c r="A66" s="229">
        <v>23</v>
      </c>
      <c r="B66" s="230" t="s">
        <v>1046</v>
      </c>
      <c r="C66" s="40">
        <v>317257.90042200004</v>
      </c>
      <c r="D66" s="40">
        <v>317280.29677820997</v>
      </c>
      <c r="E66" s="38" t="s">
        <v>1443</v>
      </c>
    </row>
    <row r="67" spans="1:5">
      <c r="A67" s="160"/>
      <c r="B67" s="161"/>
      <c r="C67" s="162" t="s">
        <v>1443</v>
      </c>
      <c r="D67" s="162" t="s">
        <v>1443</v>
      </c>
      <c r="E67" s="158" t="s">
        <v>1443</v>
      </c>
    </row>
    <row r="68" spans="1:5" ht="30" customHeight="1">
      <c r="A68" s="524" t="s">
        <v>931</v>
      </c>
      <c r="B68" s="525"/>
      <c r="C68" s="526"/>
      <c r="D68" s="526"/>
      <c r="E68" s="527"/>
    </row>
    <row r="69" spans="1:5">
      <c r="A69" s="229">
        <v>1</v>
      </c>
      <c r="B69" s="230" t="s">
        <v>1374</v>
      </c>
      <c r="C69" s="40">
        <v>6424.4543540000004</v>
      </c>
      <c r="D69" s="40">
        <v>6354.4050976200006</v>
      </c>
      <c r="E69" s="38" t="s">
        <v>1444</v>
      </c>
    </row>
    <row r="70" spans="1:5">
      <c r="A70" s="229">
        <v>2</v>
      </c>
      <c r="B70" s="230" t="s">
        <v>1375</v>
      </c>
      <c r="C70" s="40">
        <v>2236.1530359999997</v>
      </c>
      <c r="D70" s="40">
        <v>2236.1530361299992</v>
      </c>
      <c r="E70" s="38" t="s">
        <v>51</v>
      </c>
    </row>
    <row r="71" spans="1:5">
      <c r="A71" s="229">
        <v>3</v>
      </c>
      <c r="B71" s="230" t="s">
        <v>1376</v>
      </c>
      <c r="C71" s="40">
        <v>18074.176928000001</v>
      </c>
      <c r="D71" s="40">
        <v>18104.598471230001</v>
      </c>
      <c r="E71" s="38" t="s">
        <v>1443</v>
      </c>
    </row>
    <row r="72" spans="1:5">
      <c r="A72" s="229">
        <v>4</v>
      </c>
      <c r="B72" s="231" t="s">
        <v>1377</v>
      </c>
      <c r="C72" s="40">
        <v>859.6</v>
      </c>
      <c r="D72" s="40">
        <v>859.6</v>
      </c>
      <c r="E72" s="38" t="s">
        <v>2</v>
      </c>
    </row>
    <row r="73" spans="1:5">
      <c r="A73" s="229">
        <v>5</v>
      </c>
      <c r="B73" s="231" t="s">
        <v>1378</v>
      </c>
      <c r="C73" s="40">
        <v>1477.7209779999998</v>
      </c>
      <c r="D73" s="40">
        <v>1477.7203578200001</v>
      </c>
      <c r="E73" s="38" t="s">
        <v>2</v>
      </c>
    </row>
    <row r="74" spans="1:5">
      <c r="A74" s="229">
        <v>6</v>
      </c>
      <c r="B74" s="231" t="s">
        <v>1379</v>
      </c>
      <c r="C74" s="40">
        <v>15736.855949999999</v>
      </c>
      <c r="D74" s="40">
        <v>15767.278113410001</v>
      </c>
      <c r="E74" s="38" t="s">
        <v>1443</v>
      </c>
    </row>
    <row r="75" spans="1:5">
      <c r="A75" s="229">
        <v>7</v>
      </c>
      <c r="B75" s="232" t="s">
        <v>1380</v>
      </c>
      <c r="C75" s="40">
        <v>16982.245901000002</v>
      </c>
      <c r="D75" s="40">
        <v>17021.862918020001</v>
      </c>
      <c r="E75" s="38" t="s">
        <v>3</v>
      </c>
    </row>
    <row r="76" spans="1:5">
      <c r="A76" s="229">
        <v>8</v>
      </c>
      <c r="B76" s="232" t="s">
        <v>1381</v>
      </c>
      <c r="C76" s="40">
        <v>-1245.3899510000012</v>
      </c>
      <c r="D76" s="40">
        <v>-1254.5848046099991</v>
      </c>
      <c r="E76" s="38" t="s">
        <v>4</v>
      </c>
    </row>
    <row r="77" spans="1:5">
      <c r="A77" s="229">
        <v>9</v>
      </c>
      <c r="B77" s="237" t="s">
        <v>1382</v>
      </c>
      <c r="C77" s="40">
        <v>-111.800077</v>
      </c>
      <c r="D77" s="40">
        <v>-111.80007979</v>
      </c>
      <c r="E77" s="38" t="s">
        <v>8</v>
      </c>
    </row>
    <row r="78" spans="1:5">
      <c r="A78" s="229">
        <v>11</v>
      </c>
      <c r="B78" s="237" t="s">
        <v>1383</v>
      </c>
      <c r="C78" s="40">
        <v>-35.629658000000006</v>
      </c>
      <c r="D78" s="40">
        <v>-35.631266289999999</v>
      </c>
      <c r="E78" s="38" t="s">
        <v>9</v>
      </c>
    </row>
    <row r="79" spans="1:5">
      <c r="A79" s="229">
        <v>14</v>
      </c>
      <c r="B79" s="41" t="s">
        <v>1047</v>
      </c>
      <c r="C79" s="42">
        <v>26734.784318000002</v>
      </c>
      <c r="D79" s="42">
        <v>26695.156604980002</v>
      </c>
      <c r="E79" s="38" t="s">
        <v>1443</v>
      </c>
    </row>
    <row r="80" spans="1:5">
      <c r="A80" s="229">
        <v>12</v>
      </c>
      <c r="B80" s="41" t="s">
        <v>1048</v>
      </c>
      <c r="C80" s="42">
        <v>343992.68474000006</v>
      </c>
      <c r="D80" s="42">
        <v>343975.45338318998</v>
      </c>
      <c r="E80" s="38" t="s">
        <v>1443</v>
      </c>
    </row>
    <row r="81" spans="2:3">
      <c r="B81" s="36" t="s">
        <v>1445</v>
      </c>
    </row>
    <row r="82" spans="2:3">
      <c r="B82" s="36" t="s">
        <v>1446</v>
      </c>
      <c r="C82" s="163"/>
    </row>
  </sheetData>
  <sortState xmlns:xlrd2="http://schemas.microsoft.com/office/spreadsheetml/2017/richdata2" ref="A8:B42">
    <sortCondition ref="A8:A42"/>
  </sortState>
  <hyperlinks>
    <hyperlink ref="A1" location="Index!B5" display="&lt;- back" xr:uid="{DE9AB8C2-AB73-4CED-A484-A9B0B1E3B707}"/>
  </hyperlinks>
  <pageMargins left="0.7" right="0.7" top="0.75" bottom="0.75" header="0.3" footer="0.3"/>
  <pageSetup paperSize="9" scale="4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84221-94E2-450B-A50B-E731911A1ACC}">
  <dimension ref="A1:N34"/>
  <sheetViews>
    <sheetView showGridLines="0" zoomScale="80" zoomScaleNormal="80" zoomScaleSheetLayoutView="85" workbookViewId="0">
      <selection activeCell="A3" sqref="A3"/>
    </sheetView>
  </sheetViews>
  <sheetFormatPr defaultColWidth="9.109375" defaultRowHeight="13.2"/>
  <cols>
    <col min="1" max="1" width="26.5546875" style="250" customWidth="1"/>
    <col min="2" max="2" width="18.5546875" style="250" customWidth="1"/>
    <col min="3" max="3" width="15.5546875" style="250" customWidth="1"/>
    <col min="4" max="4" width="22.5546875" style="250" customWidth="1"/>
    <col min="5" max="5" width="21" style="250" customWidth="1"/>
    <col min="6" max="6" width="14.44140625" style="250" customWidth="1"/>
    <col min="7" max="7" width="11" style="250" customWidth="1"/>
    <col min="8" max="8" width="14" style="250" customWidth="1"/>
    <col min="9" max="9" width="25.88671875" style="250" bestFit="1" customWidth="1"/>
    <col min="10" max="10" width="27.88671875" style="250" customWidth="1"/>
    <col min="11" max="11" width="9.109375" style="250"/>
    <col min="12" max="12" width="13.109375" style="250" customWidth="1"/>
    <col min="13" max="13" width="11.44140625" style="250" customWidth="1"/>
    <col min="14" max="14" width="14.5546875" style="250" customWidth="1"/>
    <col min="15" max="16384" width="9.109375" style="250"/>
  </cols>
  <sheetData>
    <row r="1" spans="1:14">
      <c r="A1" s="713" t="s">
        <v>1485</v>
      </c>
    </row>
    <row r="3" spans="1:14" ht="24" customHeight="1">
      <c r="A3" s="482" t="s">
        <v>1424</v>
      </c>
    </row>
    <row r="4" spans="1:14">
      <c r="A4" s="251"/>
    </row>
    <row r="5" spans="1:14">
      <c r="N5" s="252" t="s">
        <v>959</v>
      </c>
    </row>
    <row r="6" spans="1:14" ht="15.75" customHeight="1">
      <c r="B6" s="753" t="s">
        <v>1069</v>
      </c>
      <c r="C6" s="754"/>
      <c r="D6" s="753" t="s">
        <v>642</v>
      </c>
      <c r="E6" s="754"/>
      <c r="F6" s="749" t="s">
        <v>1070</v>
      </c>
      <c r="G6" s="749" t="s">
        <v>81</v>
      </c>
      <c r="H6" s="753" t="s">
        <v>643</v>
      </c>
      <c r="I6" s="755"/>
      <c r="J6" s="755"/>
      <c r="K6" s="754"/>
      <c r="L6" s="749" t="s">
        <v>644</v>
      </c>
      <c r="M6" s="749" t="s">
        <v>1071</v>
      </c>
      <c r="N6" s="751" t="s">
        <v>1072</v>
      </c>
    </row>
    <row r="7" spans="1:14" ht="51.75" customHeight="1">
      <c r="B7" s="253" t="s">
        <v>645</v>
      </c>
      <c r="C7" s="253" t="s">
        <v>646</v>
      </c>
      <c r="D7" s="253" t="s">
        <v>647</v>
      </c>
      <c r="E7" s="253" t="s">
        <v>648</v>
      </c>
      <c r="F7" s="750"/>
      <c r="G7" s="750"/>
      <c r="H7" s="254" t="s">
        <v>649</v>
      </c>
      <c r="I7" s="254" t="s">
        <v>642</v>
      </c>
      <c r="J7" s="254" t="s">
        <v>650</v>
      </c>
      <c r="K7" s="253" t="s">
        <v>1073</v>
      </c>
      <c r="L7" s="750"/>
      <c r="M7" s="750"/>
      <c r="N7" s="752"/>
    </row>
    <row r="8" spans="1:14">
      <c r="A8" s="255" t="s">
        <v>1291</v>
      </c>
      <c r="B8" s="715">
        <v>4228.2809897699999</v>
      </c>
      <c r="C8" s="715">
        <v>109048.60883794</v>
      </c>
      <c r="D8" s="715">
        <v>96.918836209999995</v>
      </c>
      <c r="E8" s="715">
        <v>97.585502879999993</v>
      </c>
      <c r="F8" s="715">
        <v>1.6939996000000002</v>
      </c>
      <c r="G8" s="716">
        <v>113473.08816639999</v>
      </c>
      <c r="H8" s="715">
        <v>3579.4617408700001</v>
      </c>
      <c r="I8" s="715">
        <v>7.2748041299999997</v>
      </c>
      <c r="J8" s="715">
        <v>8.6558280000000001E-2</v>
      </c>
      <c r="K8" s="715">
        <v>3586.8231032800004</v>
      </c>
      <c r="L8" s="716">
        <v>44835.288790999999</v>
      </c>
      <c r="M8" s="717">
        <v>0.3886</v>
      </c>
      <c r="N8" s="717">
        <v>0</v>
      </c>
    </row>
    <row r="9" spans="1:14">
      <c r="A9" s="255" t="s">
        <v>1463</v>
      </c>
      <c r="B9" s="715">
        <v>3608.9675875900002</v>
      </c>
      <c r="C9" s="715">
        <v>47328.598929309999</v>
      </c>
      <c r="D9" s="715">
        <v>6.8219365500000002</v>
      </c>
      <c r="E9" s="715">
        <v>6.8219365500000002</v>
      </c>
      <c r="F9" s="715">
        <v>308.76200942000003</v>
      </c>
      <c r="G9" s="716">
        <v>51259.972399419996</v>
      </c>
      <c r="H9" s="715">
        <v>1840.4668958499999</v>
      </c>
      <c r="I9" s="715">
        <v>0.54575492000000003</v>
      </c>
      <c r="J9" s="715">
        <v>21.834595780000001</v>
      </c>
      <c r="K9" s="715">
        <v>1862.8472465499999</v>
      </c>
      <c r="L9" s="716">
        <v>23285.590581875</v>
      </c>
      <c r="M9" s="717">
        <v>0.20180000000000001</v>
      </c>
      <c r="N9" s="717">
        <v>2.5000000000000001E-2</v>
      </c>
    </row>
    <row r="10" spans="1:14">
      <c r="A10" s="255" t="s">
        <v>1299</v>
      </c>
      <c r="B10" s="715">
        <v>1102.0365339100001</v>
      </c>
      <c r="C10" s="715">
        <v>19336.835905460001</v>
      </c>
      <c r="D10" s="715">
        <v>0.29789753000000002</v>
      </c>
      <c r="E10" s="715">
        <v>0.29789753000000002</v>
      </c>
      <c r="F10" s="715">
        <v>583.43089665999992</v>
      </c>
      <c r="G10" s="716">
        <v>21022.899131090002</v>
      </c>
      <c r="H10" s="715">
        <v>806.38205992999997</v>
      </c>
      <c r="I10" s="715">
        <v>2.38318E-2</v>
      </c>
      <c r="J10" s="715">
        <v>26.06399562</v>
      </c>
      <c r="K10" s="715">
        <v>832.46988735000002</v>
      </c>
      <c r="L10" s="716">
        <v>10405.873591875001</v>
      </c>
      <c r="M10" s="717">
        <v>9.0200000000000002E-2</v>
      </c>
      <c r="N10" s="717">
        <v>0.01</v>
      </c>
    </row>
    <row r="11" spans="1:14">
      <c r="A11" s="255" t="s">
        <v>1296</v>
      </c>
      <c r="B11" s="715">
        <v>10385.061408379999</v>
      </c>
      <c r="C11" s="715">
        <v>1343.4763374700001</v>
      </c>
      <c r="D11" s="715">
        <v>0</v>
      </c>
      <c r="E11" s="715">
        <v>0</v>
      </c>
      <c r="F11" s="715">
        <v>0</v>
      </c>
      <c r="G11" s="716">
        <v>11728.537745850001</v>
      </c>
      <c r="H11" s="715">
        <v>640.20256495000001</v>
      </c>
      <c r="I11" s="715">
        <v>0</v>
      </c>
      <c r="J11" s="715">
        <v>0</v>
      </c>
      <c r="K11" s="715">
        <v>640.20256495000001</v>
      </c>
      <c r="L11" s="716">
        <v>8002.5320618750002</v>
      </c>
      <c r="M11" s="717">
        <v>6.9400000000000003E-2</v>
      </c>
      <c r="N11" s="717">
        <v>5.0000000000000001E-3</v>
      </c>
    </row>
    <row r="12" spans="1:14">
      <c r="A12" s="255" t="s">
        <v>1294</v>
      </c>
      <c r="B12" s="715">
        <v>967.10645521000004</v>
      </c>
      <c r="C12" s="715">
        <v>7923.4762953400004</v>
      </c>
      <c r="D12" s="715">
        <v>5.01813179</v>
      </c>
      <c r="E12" s="715">
        <v>5.01813179</v>
      </c>
      <c r="F12" s="715">
        <v>0</v>
      </c>
      <c r="G12" s="716">
        <v>8900.6190141299994</v>
      </c>
      <c r="H12" s="715">
        <v>449.15629042</v>
      </c>
      <c r="I12" s="715">
        <v>0.42710709999999996</v>
      </c>
      <c r="J12" s="715">
        <v>0</v>
      </c>
      <c r="K12" s="715">
        <v>449.58339752000001</v>
      </c>
      <c r="L12" s="716">
        <v>5619.792469</v>
      </c>
      <c r="M12" s="717">
        <v>4.87E-2</v>
      </c>
      <c r="N12" s="717">
        <v>5.0000000000000001E-3</v>
      </c>
    </row>
    <row r="13" spans="1:14">
      <c r="A13" s="255" t="s">
        <v>1295</v>
      </c>
      <c r="B13" s="715">
        <v>452.88698276999997</v>
      </c>
      <c r="C13" s="715">
        <v>6818.6867573299996</v>
      </c>
      <c r="D13" s="715">
        <v>3.8053171899999998</v>
      </c>
      <c r="E13" s="715">
        <v>3.8053171899999998</v>
      </c>
      <c r="F13" s="715">
        <v>0</v>
      </c>
      <c r="G13" s="716">
        <v>7279.1843744799999</v>
      </c>
      <c r="H13" s="715">
        <v>446.31991685000003</v>
      </c>
      <c r="I13" s="715">
        <v>0.33341936999999999</v>
      </c>
      <c r="J13" s="715">
        <v>0</v>
      </c>
      <c r="K13" s="715">
        <v>446.65333622000003</v>
      </c>
      <c r="L13" s="716">
        <v>5583.1667027499998</v>
      </c>
      <c r="M13" s="717">
        <v>4.8399999999999999E-2</v>
      </c>
      <c r="N13" s="717">
        <v>0</v>
      </c>
    </row>
    <row r="14" spans="1:14">
      <c r="A14" s="255" t="s">
        <v>1464</v>
      </c>
      <c r="B14" s="715">
        <v>523.85595073000002</v>
      </c>
      <c r="C14" s="715">
        <v>5819.2967847200007</v>
      </c>
      <c r="D14" s="715">
        <v>23.436752649999999</v>
      </c>
      <c r="E14" s="715">
        <v>38.910335979999999</v>
      </c>
      <c r="F14" s="715">
        <v>0</v>
      </c>
      <c r="G14" s="716">
        <v>6405.4998240799996</v>
      </c>
      <c r="H14" s="715">
        <v>305.26273937999997</v>
      </c>
      <c r="I14" s="715">
        <v>3.3008243099999999</v>
      </c>
      <c r="J14" s="715">
        <v>0</v>
      </c>
      <c r="K14" s="715">
        <v>308.56356369000002</v>
      </c>
      <c r="L14" s="716">
        <v>3857.0445461250001</v>
      </c>
      <c r="M14" s="717">
        <v>3.3399999999999999E-2</v>
      </c>
      <c r="N14" s="717">
        <v>7.4999999999999997E-3</v>
      </c>
    </row>
    <row r="15" spans="1:14">
      <c r="A15" s="255" t="s">
        <v>1297</v>
      </c>
      <c r="B15" s="715">
        <v>2415.6149301599999</v>
      </c>
      <c r="C15" s="715">
        <v>581.15197964999993</v>
      </c>
      <c r="D15" s="715">
        <v>0</v>
      </c>
      <c r="E15" s="715">
        <v>0</v>
      </c>
      <c r="F15" s="715">
        <v>0</v>
      </c>
      <c r="G15" s="716">
        <v>2996.76690981</v>
      </c>
      <c r="H15" s="715">
        <v>181.01288311000002</v>
      </c>
      <c r="I15" s="715">
        <v>0</v>
      </c>
      <c r="J15" s="715">
        <v>0</v>
      </c>
      <c r="K15" s="715">
        <v>181.01288311000002</v>
      </c>
      <c r="L15" s="716">
        <v>2262.661038875</v>
      </c>
      <c r="M15" s="717">
        <v>1.9599999999999999E-2</v>
      </c>
      <c r="N15" s="717">
        <v>0</v>
      </c>
    </row>
    <row r="16" spans="1:14">
      <c r="A16" s="255" t="s">
        <v>1465</v>
      </c>
      <c r="B16" s="715">
        <v>106.28725605</v>
      </c>
      <c r="C16" s="715">
        <v>1387.79387503</v>
      </c>
      <c r="D16" s="715">
        <v>1.6360439199999999</v>
      </c>
      <c r="E16" s="715">
        <v>3.7125439199999999</v>
      </c>
      <c r="F16" s="715">
        <v>0</v>
      </c>
      <c r="G16" s="716">
        <v>1499.4297189200001</v>
      </c>
      <c r="H16" s="715">
        <v>36.882597060000002</v>
      </c>
      <c r="I16" s="715">
        <v>8.8883359999999995E-2</v>
      </c>
      <c r="J16" s="715">
        <v>0</v>
      </c>
      <c r="K16" s="715">
        <v>36.971480419999999</v>
      </c>
      <c r="L16" s="716">
        <v>462.14350524999998</v>
      </c>
      <c r="M16" s="717">
        <v>4.0000000000000001E-3</v>
      </c>
      <c r="N16" s="717">
        <v>0.01</v>
      </c>
    </row>
    <row r="17" spans="1:14">
      <c r="A17" s="255" t="s">
        <v>1466</v>
      </c>
      <c r="B17" s="715">
        <v>58.844240249999999</v>
      </c>
      <c r="C17" s="715">
        <v>1109.4104017100001</v>
      </c>
      <c r="D17" s="715">
        <v>2.0791448400000001</v>
      </c>
      <c r="E17" s="715">
        <v>2.0791448400000001</v>
      </c>
      <c r="F17" s="715">
        <v>0</v>
      </c>
      <c r="G17" s="716">
        <v>1172.4129316400001</v>
      </c>
      <c r="H17" s="715">
        <v>83.557259700000003</v>
      </c>
      <c r="I17" s="715">
        <v>0.16060796999999999</v>
      </c>
      <c r="J17" s="715">
        <v>0</v>
      </c>
      <c r="K17" s="715">
        <v>83.717867670000004</v>
      </c>
      <c r="L17" s="716">
        <v>1046.4733458749999</v>
      </c>
      <c r="M17" s="717">
        <v>9.1000000000000004E-3</v>
      </c>
      <c r="N17" s="717">
        <v>5.0000000000000001E-3</v>
      </c>
    </row>
    <row r="18" spans="1:14">
      <c r="A18" s="255" t="s">
        <v>1467</v>
      </c>
      <c r="B18" s="715">
        <v>85.295760970000003</v>
      </c>
      <c r="C18" s="715">
        <v>595.21159130000001</v>
      </c>
      <c r="D18" s="715">
        <v>0</v>
      </c>
      <c r="E18" s="715">
        <v>4.5834999999999999</v>
      </c>
      <c r="F18" s="715">
        <v>0</v>
      </c>
      <c r="G18" s="716">
        <v>685.09085227000003</v>
      </c>
      <c r="H18" s="715">
        <v>28.112179559999998</v>
      </c>
      <c r="I18" s="715">
        <v>0.32793</v>
      </c>
      <c r="J18" s="715">
        <v>0</v>
      </c>
      <c r="K18" s="715">
        <v>28.44010956</v>
      </c>
      <c r="L18" s="716">
        <v>355.50136950000001</v>
      </c>
      <c r="M18" s="717">
        <v>3.0999999999999999E-3</v>
      </c>
      <c r="N18" s="717">
        <v>5.0000000000000001E-3</v>
      </c>
    </row>
    <row r="19" spans="1:14">
      <c r="A19" s="255" t="s">
        <v>1468</v>
      </c>
      <c r="B19" s="715">
        <v>8.1774136300000002</v>
      </c>
      <c r="C19" s="715">
        <v>129.97346395</v>
      </c>
      <c r="D19" s="715">
        <v>6.4580150099999996</v>
      </c>
      <c r="E19" s="715">
        <v>6.4913483400000001</v>
      </c>
      <c r="F19" s="715">
        <v>0</v>
      </c>
      <c r="G19" s="716">
        <v>151.10024093000001</v>
      </c>
      <c r="H19" s="715">
        <v>6.8180250300000003</v>
      </c>
      <c r="I19" s="715">
        <v>0.57759885999999994</v>
      </c>
      <c r="J19" s="715">
        <v>0</v>
      </c>
      <c r="K19" s="715">
        <v>7.3956238899999995</v>
      </c>
      <c r="L19" s="716">
        <v>92.445298625000007</v>
      </c>
      <c r="M19" s="717">
        <v>8.0000000000000004E-4</v>
      </c>
      <c r="N19" s="717">
        <v>0.02</v>
      </c>
    </row>
    <row r="20" spans="1:14">
      <c r="A20" s="255" t="s">
        <v>1469</v>
      </c>
      <c r="B20" s="715">
        <v>37.054916549999994</v>
      </c>
      <c r="C20" s="715">
        <v>93.72052454</v>
      </c>
      <c r="D20" s="715">
        <v>0</v>
      </c>
      <c r="E20" s="715">
        <v>0</v>
      </c>
      <c r="F20" s="715">
        <v>0</v>
      </c>
      <c r="G20" s="716">
        <v>130.77544109000002</v>
      </c>
      <c r="H20" s="715">
        <v>5.8007523600000006</v>
      </c>
      <c r="I20" s="715">
        <v>0</v>
      </c>
      <c r="J20" s="715">
        <v>0</v>
      </c>
      <c r="K20" s="715">
        <v>5.8007523600000006</v>
      </c>
      <c r="L20" s="716">
        <v>72.509404500000002</v>
      </c>
      <c r="M20" s="717">
        <v>5.9999999999999995E-4</v>
      </c>
      <c r="N20" s="717">
        <v>0</v>
      </c>
    </row>
    <row r="21" spans="1:14">
      <c r="A21" s="255" t="s">
        <v>1470</v>
      </c>
      <c r="B21" s="715">
        <v>0.72707728000000005</v>
      </c>
      <c r="C21" s="715">
        <v>56.025231499999997</v>
      </c>
      <c r="D21" s="715">
        <v>0</v>
      </c>
      <c r="E21" s="715">
        <v>0</v>
      </c>
      <c r="F21" s="715">
        <v>0</v>
      </c>
      <c r="G21" s="716">
        <v>56.75230878</v>
      </c>
      <c r="H21" s="715">
        <v>3.1691005400000001</v>
      </c>
      <c r="I21" s="715">
        <v>0</v>
      </c>
      <c r="J21" s="715">
        <v>0</v>
      </c>
      <c r="K21" s="715">
        <v>3.1691005400000001</v>
      </c>
      <c r="L21" s="716">
        <v>39.61375675</v>
      </c>
      <c r="M21" s="717">
        <v>2.9999999999999997E-4</v>
      </c>
      <c r="N21" s="717">
        <v>0.01</v>
      </c>
    </row>
    <row r="22" spans="1:14">
      <c r="A22" s="255" t="s">
        <v>1471</v>
      </c>
      <c r="B22" s="715">
        <v>19.03308294</v>
      </c>
      <c r="C22" s="715">
        <v>21.552126780000002</v>
      </c>
      <c r="D22" s="715">
        <v>0.21154693999999999</v>
      </c>
      <c r="E22" s="715">
        <v>0.21154693999999999</v>
      </c>
      <c r="F22" s="715">
        <v>0</v>
      </c>
      <c r="G22" s="716">
        <v>41.008303600000005</v>
      </c>
      <c r="H22" s="715">
        <v>2.0079182900000001</v>
      </c>
      <c r="I22" s="715">
        <v>1.6923750000000001E-2</v>
      </c>
      <c r="J22" s="715">
        <v>0</v>
      </c>
      <c r="K22" s="715">
        <v>2.0248420400000002</v>
      </c>
      <c r="L22" s="716">
        <v>25.310525500000001</v>
      </c>
      <c r="M22" s="717">
        <v>2.0000000000000001E-4</v>
      </c>
      <c r="N22" s="717">
        <v>5.0000000000000001E-3</v>
      </c>
    </row>
    <row r="23" spans="1:14">
      <c r="A23" s="255" t="s">
        <v>1472</v>
      </c>
      <c r="B23" s="715">
        <v>3.4997876699999999</v>
      </c>
      <c r="C23" s="715">
        <v>24.524911070000002</v>
      </c>
      <c r="D23" s="715">
        <v>0</v>
      </c>
      <c r="E23" s="715">
        <v>0</v>
      </c>
      <c r="F23" s="715">
        <v>0</v>
      </c>
      <c r="G23" s="716">
        <v>28.024698739999998</v>
      </c>
      <c r="H23" s="715">
        <v>0.94031823999999997</v>
      </c>
      <c r="I23" s="715">
        <v>0</v>
      </c>
      <c r="J23" s="715">
        <v>0</v>
      </c>
      <c r="K23" s="715">
        <v>0.94031823999999997</v>
      </c>
      <c r="L23" s="716">
        <v>11.753978</v>
      </c>
      <c r="M23" s="717">
        <v>1E-4</v>
      </c>
      <c r="N23" s="717">
        <v>2.5000000000000001E-2</v>
      </c>
    </row>
    <row r="24" spans="1:14">
      <c r="A24" s="255" t="s">
        <v>1473</v>
      </c>
      <c r="B24" s="715">
        <v>4.0801237500000003</v>
      </c>
      <c r="C24" s="715">
        <v>17.178364909999999</v>
      </c>
      <c r="D24" s="715">
        <v>0</v>
      </c>
      <c r="E24" s="715">
        <v>0</v>
      </c>
      <c r="F24" s="715">
        <v>0</v>
      </c>
      <c r="G24" s="716">
        <v>21.258488660000001</v>
      </c>
      <c r="H24" s="715">
        <v>1.1671695600000001</v>
      </c>
      <c r="I24" s="715">
        <v>0</v>
      </c>
      <c r="J24" s="715">
        <v>0</v>
      </c>
      <c r="K24" s="715">
        <v>1.1671695600000001</v>
      </c>
      <c r="L24" s="716">
        <v>14.5896195</v>
      </c>
      <c r="M24" s="717">
        <v>1E-4</v>
      </c>
      <c r="N24" s="717">
        <v>1.4999999999999999E-2</v>
      </c>
    </row>
    <row r="25" spans="1:14">
      <c r="A25" s="255" t="s">
        <v>1474</v>
      </c>
      <c r="B25" s="715">
        <v>6.6528457999999997</v>
      </c>
      <c r="C25" s="715">
        <v>15.916898470000001</v>
      </c>
      <c r="D25" s="715">
        <v>0</v>
      </c>
      <c r="E25" s="715">
        <v>0</v>
      </c>
      <c r="F25" s="715">
        <v>0</v>
      </c>
      <c r="G25" s="716">
        <v>22.569744270000001</v>
      </c>
      <c r="H25" s="715">
        <v>1.3061194899999999</v>
      </c>
      <c r="I25" s="715">
        <v>0</v>
      </c>
      <c r="J25" s="715">
        <v>0</v>
      </c>
      <c r="K25" s="715">
        <v>1.3061194899999999</v>
      </c>
      <c r="L25" s="716">
        <v>16.326493625000001</v>
      </c>
      <c r="M25" s="717">
        <v>1E-4</v>
      </c>
      <c r="N25" s="717">
        <v>2.5000000000000001E-2</v>
      </c>
    </row>
    <row r="26" spans="1:14">
      <c r="A26" s="255" t="s">
        <v>1475</v>
      </c>
      <c r="B26" s="715">
        <v>2.0952458599999999</v>
      </c>
      <c r="C26" s="715">
        <v>0.14822880999999999</v>
      </c>
      <c r="D26" s="715">
        <v>0</v>
      </c>
      <c r="E26" s="715">
        <v>0</v>
      </c>
      <c r="F26" s="715">
        <v>0</v>
      </c>
      <c r="G26" s="716">
        <v>2.2434746699999999</v>
      </c>
      <c r="H26" s="715">
        <v>0.13893382000000001</v>
      </c>
      <c r="I26" s="715">
        <v>0</v>
      </c>
      <c r="J26" s="715">
        <v>0</v>
      </c>
      <c r="K26" s="715">
        <v>0.13893382000000001</v>
      </c>
      <c r="L26" s="716">
        <v>1.7366727500000001</v>
      </c>
      <c r="M26" s="717">
        <v>0</v>
      </c>
      <c r="N26" s="717">
        <v>0</v>
      </c>
    </row>
    <row r="27" spans="1:14">
      <c r="A27" s="255" t="s">
        <v>1476</v>
      </c>
      <c r="B27" s="715">
        <v>0.30090381999999999</v>
      </c>
      <c r="C27" s="715">
        <v>2.8368279999999999E-2</v>
      </c>
      <c r="D27" s="715">
        <v>0</v>
      </c>
      <c r="E27" s="715">
        <v>0</v>
      </c>
      <c r="F27" s="715">
        <v>0</v>
      </c>
      <c r="G27" s="716">
        <v>0.32927209999999996</v>
      </c>
      <c r="H27" s="715">
        <v>2.3432119999999997E-2</v>
      </c>
      <c r="I27" s="715">
        <v>0</v>
      </c>
      <c r="J27" s="715">
        <v>0</v>
      </c>
      <c r="K27" s="715">
        <v>2.3432119999999997E-2</v>
      </c>
      <c r="L27" s="716">
        <v>0.29290149999999998</v>
      </c>
      <c r="M27" s="717">
        <v>0</v>
      </c>
      <c r="N27" s="717">
        <v>0.02</v>
      </c>
    </row>
    <row r="28" spans="1:14">
      <c r="A28" s="255" t="s">
        <v>1477</v>
      </c>
      <c r="B28" s="715">
        <v>24.395054039999998</v>
      </c>
      <c r="C28" s="715">
        <v>488.42098853999988</v>
      </c>
      <c r="D28" s="715">
        <v>0</v>
      </c>
      <c r="E28" s="715">
        <v>0</v>
      </c>
      <c r="F28" s="715">
        <v>0</v>
      </c>
      <c r="G28" s="716">
        <v>512.81604258000004</v>
      </c>
      <c r="H28" s="715">
        <v>34.02815128000001</v>
      </c>
      <c r="I28" s="715">
        <v>0</v>
      </c>
      <c r="J28" s="715">
        <v>0</v>
      </c>
      <c r="K28" s="715">
        <v>34.02815128000001</v>
      </c>
      <c r="L28" s="716">
        <v>425.35189100000002</v>
      </c>
      <c r="M28" s="717">
        <v>3.6000000000000003E-3</v>
      </c>
      <c r="N28" s="717">
        <v>0</v>
      </c>
    </row>
    <row r="29" spans="1:14">
      <c r="A29" s="255" t="s">
        <v>1478</v>
      </c>
      <c r="B29" s="715">
        <v>13.793795560000001</v>
      </c>
      <c r="C29" s="715">
        <v>129.24904561000002</v>
      </c>
      <c r="D29" s="715">
        <v>0</v>
      </c>
      <c r="E29" s="715">
        <v>0</v>
      </c>
      <c r="F29" s="715">
        <v>0</v>
      </c>
      <c r="G29" s="716">
        <v>143.04284116999997</v>
      </c>
      <c r="H29" s="715">
        <v>9.941871189999997</v>
      </c>
      <c r="I29" s="715">
        <v>0</v>
      </c>
      <c r="J29" s="715">
        <v>0</v>
      </c>
      <c r="K29" s="715">
        <v>9.941871189999997</v>
      </c>
      <c r="L29" s="716">
        <v>124.27338987500001</v>
      </c>
      <c r="M29" s="717">
        <v>1E-3</v>
      </c>
      <c r="N29" s="717">
        <v>0</v>
      </c>
    </row>
    <row r="30" spans="1:14">
      <c r="A30" s="255" t="s">
        <v>1479</v>
      </c>
      <c r="B30" s="715">
        <v>64.335420960000008</v>
      </c>
      <c r="C30" s="715">
        <v>302.87743344</v>
      </c>
      <c r="D30" s="715">
        <v>0</v>
      </c>
      <c r="E30" s="715">
        <v>0</v>
      </c>
      <c r="F30" s="715">
        <v>0</v>
      </c>
      <c r="G30" s="716">
        <v>367.21285439999997</v>
      </c>
      <c r="H30" s="715">
        <v>11.82766191</v>
      </c>
      <c r="I30" s="715">
        <v>0</v>
      </c>
      <c r="J30" s="715">
        <v>0</v>
      </c>
      <c r="K30" s="715">
        <v>11.82766191</v>
      </c>
      <c r="L30" s="716">
        <v>147.84577387499999</v>
      </c>
      <c r="M30" s="717">
        <v>1.1000000000000001E-3</v>
      </c>
      <c r="N30" s="717">
        <v>0</v>
      </c>
    </row>
    <row r="31" spans="1:14">
      <c r="A31" s="255" t="s">
        <v>1480</v>
      </c>
      <c r="B31" s="715">
        <v>2862.9637036599997</v>
      </c>
      <c r="C31" s="715">
        <v>176.86392721000001</v>
      </c>
      <c r="D31" s="715">
        <v>0</v>
      </c>
      <c r="E31" s="715">
        <v>0</v>
      </c>
      <c r="F31" s="715">
        <v>0</v>
      </c>
      <c r="G31" s="716">
        <v>3039.8276308700006</v>
      </c>
      <c r="H31" s="715">
        <v>165.67380421999994</v>
      </c>
      <c r="I31" s="715">
        <v>0</v>
      </c>
      <c r="J31" s="715">
        <v>0</v>
      </c>
      <c r="K31" s="715">
        <v>165.67380421999994</v>
      </c>
      <c r="L31" s="716">
        <v>2070.9225527499998</v>
      </c>
      <c r="M31" s="717">
        <v>1.7799999999999996E-2</v>
      </c>
      <c r="N31" s="717">
        <v>0</v>
      </c>
    </row>
    <row r="32" spans="1:14">
      <c r="A32" s="255" t="s">
        <v>1122</v>
      </c>
      <c r="B32" s="715">
        <v>1853.14018936</v>
      </c>
      <c r="C32" s="715">
        <v>4944.2756329599997</v>
      </c>
      <c r="D32" s="715">
        <v>11.75939737</v>
      </c>
      <c r="E32" s="715">
        <v>17.808397370000002</v>
      </c>
      <c r="F32" s="715">
        <v>0</v>
      </c>
      <c r="G32" s="716">
        <v>6826.9836170599992</v>
      </c>
      <c r="H32" s="715">
        <v>350.38732546999995</v>
      </c>
      <c r="I32" s="715">
        <v>0.77996648999999985</v>
      </c>
      <c r="J32" s="715">
        <v>0</v>
      </c>
      <c r="K32" s="715">
        <v>351.16729196</v>
      </c>
      <c r="L32" s="716">
        <v>4389.5911495</v>
      </c>
      <c r="M32" s="717">
        <v>3.7999999999999999E-2</v>
      </c>
      <c r="N32" s="717">
        <v>0.02</v>
      </c>
    </row>
    <row r="33" spans="1:14">
      <c r="A33" s="255" t="s">
        <v>1481</v>
      </c>
      <c r="B33" s="715">
        <v>292.29483549999998</v>
      </c>
      <c r="C33" s="715">
        <v>3177.5747766800005</v>
      </c>
      <c r="D33" s="715">
        <v>3.8548471200000001</v>
      </c>
      <c r="E33" s="715">
        <v>9.1381804500000001</v>
      </c>
      <c r="F33" s="715">
        <v>0</v>
      </c>
      <c r="G33" s="716">
        <v>3482.8626397499997</v>
      </c>
      <c r="H33" s="715">
        <v>178.84646293</v>
      </c>
      <c r="I33" s="715">
        <v>0.39167942</v>
      </c>
      <c r="J33" s="715">
        <v>0</v>
      </c>
      <c r="K33" s="715">
        <v>179.23814235</v>
      </c>
      <c r="L33" s="716">
        <v>2240.4767793750002</v>
      </c>
      <c r="M33" s="717">
        <v>1.9400000000000001E-2</v>
      </c>
      <c r="N33" s="717">
        <v>0.01</v>
      </c>
    </row>
    <row r="34" spans="1:14">
      <c r="A34" s="255" t="s">
        <v>39</v>
      </c>
      <c r="B34" s="715">
        <v>29126.782492170016</v>
      </c>
      <c r="C34" s="715">
        <v>210870.8776180101</v>
      </c>
      <c r="D34" s="715">
        <v>162.29786712000001</v>
      </c>
      <c r="E34" s="715">
        <v>196.46378377999997</v>
      </c>
      <c r="F34" s="715">
        <v>893.88690568000004</v>
      </c>
      <c r="G34" s="716">
        <v>241250.3086667601</v>
      </c>
      <c r="H34" s="715">
        <v>9168.894174129995</v>
      </c>
      <c r="I34" s="715">
        <v>14.249331479999999</v>
      </c>
      <c r="J34" s="715">
        <v>47.985149680000006</v>
      </c>
      <c r="K34" s="715">
        <v>9231.1286552899965</v>
      </c>
      <c r="L34" s="716">
        <v>115389.10819112496</v>
      </c>
      <c r="M34" s="717">
        <v>0.9993999999999994</v>
      </c>
      <c r="N34" s="718"/>
    </row>
  </sheetData>
  <mergeCells count="8">
    <mergeCell ref="M6:M7"/>
    <mergeCell ref="N6:N7"/>
    <mergeCell ref="B6:C6"/>
    <mergeCell ref="D6:E6"/>
    <mergeCell ref="F6:F7"/>
    <mergeCell ref="G6:G7"/>
    <mergeCell ref="H6:K6"/>
    <mergeCell ref="L6:L7"/>
  </mergeCells>
  <conditionalFormatting sqref="G8">
    <cfRule type="cellIs" dxfId="33" priority="33" stopIfTrue="1" operator="lessThan">
      <formula>0</formula>
    </cfRule>
  </conditionalFormatting>
  <conditionalFormatting sqref="B8:C8">
    <cfRule type="cellIs" dxfId="32" priority="32" stopIfTrue="1" operator="lessThan">
      <formula>0</formula>
    </cfRule>
  </conditionalFormatting>
  <conditionalFormatting sqref="D8:E8">
    <cfRule type="cellIs" dxfId="31" priority="31" stopIfTrue="1" operator="lessThan">
      <formula>0</formula>
    </cfRule>
  </conditionalFormatting>
  <conditionalFormatting sqref="F8">
    <cfRule type="cellIs" dxfId="30" priority="30" stopIfTrue="1" operator="lessThan">
      <formula>0</formula>
    </cfRule>
  </conditionalFormatting>
  <conditionalFormatting sqref="H8">
    <cfRule type="cellIs" dxfId="29" priority="29" stopIfTrue="1" operator="lessThan">
      <formula>0</formula>
    </cfRule>
  </conditionalFormatting>
  <conditionalFormatting sqref="I8">
    <cfRule type="cellIs" dxfId="28" priority="28" stopIfTrue="1" operator="lessThan">
      <formula>0</formula>
    </cfRule>
  </conditionalFormatting>
  <conditionalFormatting sqref="J8">
    <cfRule type="cellIs" dxfId="27" priority="27" stopIfTrue="1" operator="lessThan">
      <formula>0</formula>
    </cfRule>
  </conditionalFormatting>
  <conditionalFormatting sqref="K8">
    <cfRule type="cellIs" dxfId="26" priority="26" stopIfTrue="1" operator="lessThan">
      <formula>0</formula>
    </cfRule>
  </conditionalFormatting>
  <conditionalFormatting sqref="L8">
    <cfRule type="cellIs" dxfId="25" priority="25" stopIfTrue="1" operator="lessThan">
      <formula>0</formula>
    </cfRule>
  </conditionalFormatting>
  <conditionalFormatting sqref="M8">
    <cfRule type="cellIs" dxfId="24" priority="24" stopIfTrue="1" operator="lessThan">
      <formula>0</formula>
    </cfRule>
  </conditionalFormatting>
  <conditionalFormatting sqref="N8">
    <cfRule type="cellIs" dxfId="23" priority="23" stopIfTrue="1" operator="lessThan">
      <formula>0</formula>
    </cfRule>
  </conditionalFormatting>
  <conditionalFormatting sqref="G9:G27">
    <cfRule type="cellIs" dxfId="22" priority="22" stopIfTrue="1" operator="lessThan">
      <formula>0</formula>
    </cfRule>
  </conditionalFormatting>
  <conditionalFormatting sqref="B9:C27">
    <cfRule type="cellIs" dxfId="21" priority="21" stopIfTrue="1" operator="lessThan">
      <formula>0</formula>
    </cfRule>
  </conditionalFormatting>
  <conditionalFormatting sqref="D9:E27">
    <cfRule type="cellIs" dxfId="20" priority="20" stopIfTrue="1" operator="lessThan">
      <formula>0</formula>
    </cfRule>
  </conditionalFormatting>
  <conditionalFormatting sqref="F9:F27">
    <cfRule type="cellIs" dxfId="19" priority="19" stopIfTrue="1" operator="lessThan">
      <formula>0</formula>
    </cfRule>
  </conditionalFormatting>
  <conditionalFormatting sqref="H9:H27">
    <cfRule type="cellIs" dxfId="18" priority="18" stopIfTrue="1" operator="lessThan">
      <formula>0</formula>
    </cfRule>
  </conditionalFormatting>
  <conditionalFormatting sqref="I9:I27">
    <cfRule type="cellIs" dxfId="17" priority="17" stopIfTrue="1" operator="lessThan">
      <formula>0</formula>
    </cfRule>
  </conditionalFormatting>
  <conditionalFormatting sqref="J9:J27">
    <cfRule type="cellIs" dxfId="16" priority="16" stopIfTrue="1" operator="lessThan">
      <formula>0</formula>
    </cfRule>
  </conditionalFormatting>
  <conditionalFormatting sqref="K9:K27">
    <cfRule type="cellIs" dxfId="15" priority="15" stopIfTrue="1" operator="lessThan">
      <formula>0</formula>
    </cfRule>
  </conditionalFormatting>
  <conditionalFormatting sqref="L9:L27">
    <cfRule type="cellIs" dxfId="14" priority="14" stopIfTrue="1" operator="lessThan">
      <formula>0</formula>
    </cfRule>
  </conditionalFormatting>
  <conditionalFormatting sqref="M9:M27">
    <cfRule type="cellIs" dxfId="13" priority="13" stopIfTrue="1" operator="lessThan">
      <formula>0</formula>
    </cfRule>
  </conditionalFormatting>
  <conditionalFormatting sqref="N9:N27">
    <cfRule type="cellIs" dxfId="12" priority="12" stopIfTrue="1" operator="lessThan">
      <formula>0</formula>
    </cfRule>
  </conditionalFormatting>
  <conditionalFormatting sqref="G28:G34">
    <cfRule type="cellIs" dxfId="11" priority="11" stopIfTrue="1" operator="lessThan">
      <formula>0</formula>
    </cfRule>
  </conditionalFormatting>
  <conditionalFormatting sqref="B28:C34">
    <cfRule type="cellIs" dxfId="10" priority="10" stopIfTrue="1" operator="lessThan">
      <formula>0</formula>
    </cfRule>
  </conditionalFormatting>
  <conditionalFormatting sqref="D28:E34">
    <cfRule type="cellIs" dxfId="9" priority="9" stopIfTrue="1" operator="lessThan">
      <formula>0</formula>
    </cfRule>
  </conditionalFormatting>
  <conditionalFormatting sqref="F28:F34">
    <cfRule type="cellIs" dxfId="8" priority="8" stopIfTrue="1" operator="lessThan">
      <formula>0</formula>
    </cfRule>
  </conditionalFormatting>
  <conditionalFormatting sqref="H28:H34">
    <cfRule type="cellIs" dxfId="7" priority="7" stopIfTrue="1" operator="lessThan">
      <formula>0</formula>
    </cfRule>
  </conditionalFormatting>
  <conditionalFormatting sqref="I28:I34">
    <cfRule type="cellIs" dxfId="6" priority="6" stopIfTrue="1" operator="lessThan">
      <formula>0</formula>
    </cfRule>
  </conditionalFormatting>
  <conditionalFormatting sqref="J28:J34">
    <cfRule type="cellIs" dxfId="5" priority="5" stopIfTrue="1" operator="lessThan">
      <formula>0</formula>
    </cfRule>
  </conditionalFormatting>
  <conditionalFormatting sqref="K28:K34">
    <cfRule type="cellIs" dxfId="4" priority="4" stopIfTrue="1" operator="lessThan">
      <formula>0</formula>
    </cfRule>
  </conditionalFormatting>
  <conditionalFormatting sqref="L28:L34">
    <cfRule type="cellIs" dxfId="3" priority="3" stopIfTrue="1" operator="lessThan">
      <formula>0</formula>
    </cfRule>
  </conditionalFormatting>
  <conditionalFormatting sqref="M28:M34">
    <cfRule type="cellIs" dxfId="2" priority="2" stopIfTrue="1" operator="lessThan">
      <formula>0</formula>
    </cfRule>
  </conditionalFormatting>
  <conditionalFormatting sqref="N28:N34">
    <cfRule type="cellIs" dxfId="1" priority="1" stopIfTrue="1" operator="lessThan">
      <formula>0</formula>
    </cfRule>
  </conditionalFormatting>
  <hyperlinks>
    <hyperlink ref="A1" location="Index!B5" display="&lt;- back" xr:uid="{ADF2D7FE-257A-4823-A404-E8D03B7629CB}"/>
  </hyperlinks>
  <pageMargins left="0.7" right="0.7" top="0.75" bottom="0.75" header="0.3" footer="0.3"/>
  <pageSetup paperSize="9" scale="49" orientation="landscape" r:id="rId1"/>
  <headerFooter>
    <oddHeader>&amp;CEN
Annex 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CC44B-5145-4CAF-8275-314E7304F5DA}">
  <dimension ref="A1:C8"/>
  <sheetViews>
    <sheetView showGridLines="0" zoomScale="80" zoomScaleNormal="80" workbookViewId="0">
      <selection activeCell="A3" sqref="A3"/>
    </sheetView>
  </sheetViews>
  <sheetFormatPr defaultColWidth="9.109375" defaultRowHeight="13.2"/>
  <cols>
    <col min="1" max="1" width="9.109375" style="250"/>
    <col min="2" max="2" width="53.5546875" style="250" customWidth="1"/>
    <col min="3" max="3" width="22" style="250" customWidth="1"/>
    <col min="4" max="4" width="5" style="250" customWidth="1"/>
    <col min="5" max="5" width="26.5546875" style="250" customWidth="1"/>
    <col min="6" max="6" width="16.5546875" style="250" customWidth="1"/>
    <col min="7" max="7" width="25.88671875" style="250" bestFit="1" customWidth="1"/>
    <col min="8" max="8" width="14" style="250" customWidth="1"/>
    <col min="9" max="9" width="25.88671875" style="250" bestFit="1" customWidth="1"/>
    <col min="10" max="16384" width="9.109375" style="250"/>
  </cols>
  <sheetData>
    <row r="1" spans="1:3">
      <c r="A1" s="713" t="s">
        <v>1485</v>
      </c>
      <c r="B1" s="256"/>
    </row>
    <row r="3" spans="1:3" ht="24" customHeight="1">
      <c r="A3" s="482" t="s">
        <v>1425</v>
      </c>
    </row>
    <row r="5" spans="1:3">
      <c r="A5" s="257"/>
      <c r="B5" s="257"/>
      <c r="C5" s="121" t="s">
        <v>959</v>
      </c>
    </row>
    <row r="6" spans="1:3">
      <c r="A6" s="258">
        <v>1</v>
      </c>
      <c r="B6" s="259" t="s">
        <v>1068</v>
      </c>
      <c r="C6" s="186">
        <v>146881.42621164999</v>
      </c>
    </row>
    <row r="7" spans="1:3">
      <c r="A7" s="258">
        <v>2</v>
      </c>
      <c r="B7" s="259" t="s">
        <v>653</v>
      </c>
      <c r="C7" s="187">
        <v>6.9680104163420001E-3</v>
      </c>
    </row>
    <row r="8" spans="1:3">
      <c r="A8" s="258">
        <v>3</v>
      </c>
      <c r="B8" s="259" t="s">
        <v>654</v>
      </c>
      <c r="C8" s="186">
        <v>1023.47130781</v>
      </c>
    </row>
  </sheetData>
  <conditionalFormatting sqref="C6:C8">
    <cfRule type="cellIs" dxfId="0" priority="1" stopIfTrue="1" operator="lessThan">
      <formula>0</formula>
    </cfRule>
  </conditionalFormatting>
  <hyperlinks>
    <hyperlink ref="A1" location="Index!B5" display="&lt;- back" xr:uid="{C806DB4A-70A8-4A5C-BE04-6945ABED7655}"/>
  </hyperlinks>
  <pageMargins left="0.7" right="0.7" top="0.75" bottom="0.75" header="0.3" footer="0.3"/>
  <pageSetup paperSize="9" orientation="landscape" verticalDpi="1200" r:id="rId1"/>
  <headerFooter>
    <oddHeader>&amp;CEN
Annex IX</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54</vt:i4>
      </vt:variant>
      <vt:variant>
        <vt:lpstr>Named Ranges</vt:lpstr>
      </vt:variant>
      <vt:variant>
        <vt:i4>41</vt:i4>
      </vt:variant>
    </vt:vector>
  </HeadingPairs>
  <TitlesOfParts>
    <vt:vector size="95" baseType="lpstr">
      <vt:lpstr>CoverPage</vt:lpstr>
      <vt:lpstr>Ref Date</vt:lpstr>
      <vt:lpstr>Index</vt:lpstr>
      <vt:lpstr>EU OV1</vt:lpstr>
      <vt:lpstr>EU KM1</vt:lpstr>
      <vt:lpstr>EU CC1</vt:lpstr>
      <vt:lpstr>EU CC2</vt:lpstr>
      <vt:lpstr>EU CCyB1</vt:lpstr>
      <vt:lpstr>EU CCyB2</vt:lpstr>
      <vt:lpstr>EU LR1</vt:lpstr>
      <vt:lpstr>EU LR2</vt:lpstr>
      <vt:lpstr>EU LR3</vt:lpstr>
      <vt:lpstr>EU CR1</vt:lpstr>
      <vt:lpstr>EU CR1-A</vt:lpstr>
      <vt:lpstr>EU CR2</vt:lpstr>
      <vt:lpstr>EU CQ1</vt:lpstr>
      <vt:lpstr>EU CQ4</vt:lpstr>
      <vt:lpstr>EU CQ5</vt:lpstr>
      <vt:lpstr>EU CQ7</vt:lpstr>
      <vt:lpstr>EU CR3</vt:lpstr>
      <vt:lpstr>EU CR4</vt:lpstr>
      <vt:lpstr>EU CR5</vt:lpstr>
      <vt:lpstr>EU CR6-B</vt:lpstr>
      <vt:lpstr>EU CR7-A</vt:lpstr>
      <vt:lpstr>EU CR8</vt:lpstr>
      <vt:lpstr>EU CR10 SL</vt:lpstr>
      <vt:lpstr>EU CR10 Equity</vt:lpstr>
      <vt:lpstr>EU CCR1</vt:lpstr>
      <vt:lpstr>EU CCR2 </vt:lpstr>
      <vt:lpstr>EU CCR3</vt:lpstr>
      <vt:lpstr>EU CCR4 - F-IRB</vt:lpstr>
      <vt:lpstr>EU CCR4 - A-IRB</vt:lpstr>
      <vt:lpstr>EU CCR5</vt:lpstr>
      <vt:lpstr>EU CCR6</vt:lpstr>
      <vt:lpstr>EU CCR8</vt:lpstr>
      <vt:lpstr>EU SEC1</vt:lpstr>
      <vt:lpstr>EU SEC3</vt:lpstr>
      <vt:lpstr>EU SEC4</vt:lpstr>
      <vt:lpstr>EU SEC5</vt:lpstr>
      <vt:lpstr>EU MR1</vt:lpstr>
      <vt:lpstr>EU MR2-A</vt:lpstr>
      <vt:lpstr>EU MR2-B</vt:lpstr>
      <vt:lpstr>EU MR3</vt:lpstr>
      <vt:lpstr>EU MR4</vt:lpstr>
      <vt:lpstr>EU LIQ1</vt:lpstr>
      <vt:lpstr>EU LIQ2</vt:lpstr>
      <vt:lpstr>EU IRRBB1</vt:lpstr>
      <vt:lpstr>1.CC Transition risk-Banking b.</vt:lpstr>
      <vt:lpstr>2.CC Trans-BB.RE collateral</vt:lpstr>
      <vt:lpstr>4.CC Transition-toppollutcomp</vt:lpstr>
      <vt:lpstr>5.CC Physical risk</vt:lpstr>
      <vt:lpstr>Qualitative_Environmental_risk</vt:lpstr>
      <vt:lpstr>Qualitative_Social_risk</vt:lpstr>
      <vt:lpstr>Qualitative_Governance_risk</vt:lpstr>
      <vt:lpstr>ESG_1_CC</vt:lpstr>
      <vt:lpstr>ESG_2_CC_updated1</vt:lpstr>
      <vt:lpstr>ESG_4_CC</vt:lpstr>
      <vt:lpstr>ESG_5_CC</vt:lpstr>
      <vt:lpstr>ESG_5_CC_AT</vt:lpstr>
      <vt:lpstr>ESG_5_CC_CZ</vt:lpstr>
      <vt:lpstr>ESG_5_CC_HR</vt:lpstr>
      <vt:lpstr>ESG_5_CC_HU</vt:lpstr>
      <vt:lpstr>ESG_5_CC_OTH</vt:lpstr>
      <vt:lpstr>ESG_5_CC_RO</vt:lpstr>
      <vt:lpstr>ESG_5_CC_RS</vt:lpstr>
      <vt:lpstr>ESG_5_CC_SI</vt:lpstr>
      <vt:lpstr>ESG_5_CC_SK</vt:lpstr>
      <vt:lpstr>EU_CC1</vt:lpstr>
      <vt:lpstr>eu_cc2</vt:lpstr>
      <vt:lpstr>eu_ccyb1</vt:lpstr>
      <vt:lpstr>eu_ccyb2</vt:lpstr>
      <vt:lpstr>eu_cq1</vt:lpstr>
      <vt:lpstr>eu_cq4</vt:lpstr>
      <vt:lpstr>eu_cq5</vt:lpstr>
      <vt:lpstr>eu_cq7</vt:lpstr>
      <vt:lpstr>eu_cr1</vt:lpstr>
      <vt:lpstr>eu_cr1a</vt:lpstr>
      <vt:lpstr>eu_cr2</vt:lpstr>
      <vt:lpstr>eu_cr3</vt:lpstr>
      <vt:lpstr>eu_cr4</vt:lpstr>
      <vt:lpstr>eu_cr6b_gov</vt:lpstr>
      <vt:lpstr>eu_cr6b_ins</vt:lpstr>
      <vt:lpstr>eu_cr6b_other</vt:lpstr>
      <vt:lpstr>eu_cr6b_ret1</vt:lpstr>
      <vt:lpstr>eu_cr6b_ret2</vt:lpstr>
      <vt:lpstr>eu_cr6b_ret3</vt:lpstr>
      <vt:lpstr>eu_cr6b_ret4</vt:lpstr>
      <vt:lpstr>eu_cr6b_sme</vt:lpstr>
      <vt:lpstr>eu_cr7a_airb</vt:lpstr>
      <vt:lpstr>eu_cr7a_firb</vt:lpstr>
      <vt:lpstr>eu_cr8</vt:lpstr>
      <vt:lpstr>eu_lr1</vt:lpstr>
      <vt:lpstr>eu_lr2</vt:lpstr>
      <vt:lpstr>eu_lr3</vt:lpstr>
      <vt:lpstr>CoverPage!Print_Area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Vovk Martin</cp:lastModifiedBy>
  <cp:lastPrinted>2023-08-29T10:51:09Z</cp:lastPrinted>
  <dcterms:created xsi:type="dcterms:W3CDTF">2021-08-27T15:49:49Z</dcterms:created>
  <dcterms:modified xsi:type="dcterms:W3CDTF">2023-10-25T13:17:50Z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etDate">
    <vt:lpwstr>2021-08-27T15:53:07Z</vt:lpwstr>
  </property>
  <property fmtid="{D5CDD505-2E9C-101B-9397-08002B2CF9AE}" pid="4" name="MSIP_Label_38939b85-7e40-4a1d-91e1-0e84c3b219d7_Method">
    <vt:lpwstr>Standard</vt:lpwstr>
  </property>
  <property fmtid="{D5CDD505-2E9C-101B-9397-08002B2CF9AE}" pid="5" name="MSIP_Label_38939b85-7e40-4a1d-91e1-0e84c3b219d7_Name">
    <vt:lpwstr>38939b85-7e40-4a1d-91e1-0e84c3b219d7</vt:lpwstr>
  </property>
  <property fmtid="{D5CDD505-2E9C-101B-9397-08002B2CF9AE}" pid="6" name="MSIP_Label_38939b85-7e40-4a1d-91e1-0e84c3b219d7_SiteId">
    <vt:lpwstr>3ad0376a-54d3-49a6-9e20-52de0a92fc89</vt:lpwstr>
  </property>
  <property fmtid="{D5CDD505-2E9C-101B-9397-08002B2CF9AE}" pid="7" name="MSIP_Label_38939b85-7e40-4a1d-91e1-0e84c3b219d7_ActionId">
    <vt:lpwstr>efc67ab6-e37d-4dec-b20e-64812574ebdb</vt:lpwstr>
  </property>
  <property fmtid="{D5CDD505-2E9C-101B-9397-08002B2CF9AE}" pid="8" name="MSIP_Label_38939b85-7e40-4a1d-91e1-0e84c3b219d7_ContentBits">
    <vt:lpwstr>0</vt:lpwstr>
  </property>
</Properties>
</file>