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DieseArbeitsmappe" defaultThemeVersion="124226"/>
  <workbookProtection workbookPassword="D9BE" lockStructure="1"/>
  <bookViews>
    <workbookView xWindow="-60" yWindow="585" windowWidth="26985" windowHeight="11775" tabRatio="792"/>
  </bookViews>
  <sheets>
    <sheet name="Data" sheetId="5" r:id="rId1"/>
    <sheet name="Parameters" sheetId="3" state="hidden" r:id="rId2"/>
    <sheet name="Item IDs" sheetId="4" state="hidden" r:id="rId3"/>
  </sheets>
  <definedNames>
    <definedName name="_xlnm._FilterDatabase" localSheetId="0" hidden="1">Data!$A$3:$A$326</definedName>
    <definedName name="_xlnm._FilterDatabase" localSheetId="2" hidden="1">'Item IDs'!$B$4:$H$304</definedName>
    <definedName name="AccountingStandard">Parameters!$E$75:$E$78</definedName>
    <definedName name="CheckBoxes1">#REF!,#REF!,#REF!,#REF!,#REF!,#REF!,#REF!,#REF!,#REF!,#REF!,#REF!,#REF!,#REF!,#REF!</definedName>
    <definedName name="CheckBoxes2">#REF!,#REF!,#REF!,#REF!,#REF!,#REF!,#REF!,#REF!,#REF!,#REF!,#REF!,#REF!,#REF!</definedName>
    <definedName name="ChecksColumn">#REF!</definedName>
    <definedName name="ChecksResponses">Parameters!$E$80:$E$82</definedName>
    <definedName name="CountryCode">Parameters!$E$24:$E$46</definedName>
    <definedName name="PanelHeaders1">#REF!,#REF!,#REF!,#REF!,#REF!,#REF!,#REF!</definedName>
    <definedName name="PanelHeaders2">#REF!,#REF!,#REF!</definedName>
    <definedName name="_xlnm.Print_Area" localSheetId="0">Data!$A$1:$O$327</definedName>
    <definedName name="_xlnm.Print_Area" localSheetId="1">Parameters!$B$1:$J$97</definedName>
    <definedName name="ReportingCurrency">Parameters!$E$49:$E$68</definedName>
    <definedName name="ReportingDate">Parameters!$E$15:$E$22</definedName>
    <definedName name="ReportingUnit">Parameters!$E$70:$E$73</definedName>
  </definedNames>
  <calcPr calcId="145621" iterate="1"/>
</workbook>
</file>

<file path=xl/calcChain.xml><?xml version="1.0" encoding="utf-8"?>
<calcChain xmlns="http://schemas.openxmlformats.org/spreadsheetml/2006/main">
  <c r="G191" i="5" l="1"/>
  <c r="G194" i="5"/>
  <c r="G189" i="5"/>
  <c r="G184" i="5"/>
  <c r="G183" i="5" l="1"/>
  <c r="G192" i="5"/>
  <c r="I187" i="5" l="1"/>
  <c r="I186" i="5"/>
  <c r="I240" i="5" l="1"/>
  <c r="I234" i="5"/>
  <c r="I233" i="5"/>
  <c r="I232" i="5"/>
  <c r="I254" i="5" l="1"/>
  <c r="I258" i="5" l="1"/>
  <c r="I223" i="5" l="1"/>
  <c r="I221" i="5"/>
  <c r="I219" i="5"/>
  <c r="I217" i="5"/>
  <c r="I215" i="5"/>
  <c r="I168" i="5"/>
  <c r="I167" i="5"/>
  <c r="I166" i="5"/>
  <c r="I165" i="5"/>
  <c r="I164" i="5"/>
  <c r="I163" i="5"/>
  <c r="I235" i="5" l="1"/>
  <c r="I237" i="5" l="1"/>
  <c r="I238" i="5"/>
  <c r="I181" i="5"/>
  <c r="I296" i="5" l="1"/>
  <c r="I295" i="5"/>
  <c r="I290" i="5"/>
  <c r="I251" i="5"/>
  <c r="I261" i="5"/>
  <c r="I239" i="5"/>
  <c r="I179" i="5"/>
  <c r="I178" i="5"/>
  <c r="I180" i="5" l="1"/>
  <c r="I66" i="5" l="1"/>
  <c r="I53" i="5"/>
  <c r="I156" i="5"/>
  <c r="I228" i="5"/>
  <c r="I227" i="5"/>
  <c r="I226" i="5"/>
  <c r="I225" i="5"/>
  <c r="I224" i="5"/>
  <c r="I248" i="5"/>
  <c r="I244" i="5"/>
  <c r="I275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257" i="5" l="1"/>
  <c r="I247" i="5"/>
  <c r="I241" i="5"/>
  <c r="I236" i="5"/>
  <c r="I294" i="5"/>
  <c r="I293" i="5"/>
  <c r="I325" i="5" s="1"/>
  <c r="I263" i="5"/>
  <c r="I262" i="5"/>
  <c r="I260" i="5"/>
  <c r="I259" i="5"/>
  <c r="I256" i="5"/>
  <c r="I255" i="5"/>
  <c r="I253" i="5"/>
  <c r="I252" i="5"/>
  <c r="I250" i="5"/>
  <c r="I249" i="5"/>
  <c r="I246" i="5"/>
  <c r="I245" i="5"/>
  <c r="I140" i="5"/>
  <c r="I132" i="5"/>
  <c r="I131" i="5"/>
  <c r="I119" i="5"/>
  <c r="I118" i="5"/>
  <c r="I117" i="5"/>
  <c r="I116" i="5"/>
  <c r="I44" i="5"/>
  <c r="I43" i="5"/>
  <c r="I310" i="5" l="1"/>
  <c r="I323" i="5"/>
  <c r="I194" i="5"/>
  <c r="E301" i="5" l="1"/>
  <c r="G22" i="5" l="1"/>
  <c r="G11" i="5" l="1"/>
  <c r="G264" i="4" l="1"/>
  <c r="G125" i="4"/>
  <c r="G126" i="4"/>
  <c r="G127" i="4"/>
  <c r="G128" i="4"/>
  <c r="I2" i="4" l="1"/>
  <c r="I171" i="5"/>
  <c r="G42" i="5" l="1"/>
  <c r="L292" i="5" l="1"/>
  <c r="K292" i="5"/>
  <c r="I292" i="5"/>
  <c r="G292" i="5"/>
  <c r="I301" i="5"/>
  <c r="I148" i="5" l="1"/>
  <c r="I172" i="5" l="1"/>
  <c r="L265" i="5" l="1"/>
  <c r="K265" i="5"/>
  <c r="L243" i="5"/>
  <c r="K243" i="5"/>
  <c r="L230" i="5"/>
  <c r="K230" i="5"/>
  <c r="L197" i="5"/>
  <c r="K197" i="5"/>
  <c r="L177" i="5"/>
  <c r="K177" i="5"/>
  <c r="K162" i="5"/>
  <c r="K153" i="5"/>
  <c r="K150" i="5"/>
  <c r="K138" i="5"/>
  <c r="K130" i="5"/>
  <c r="K127" i="5"/>
  <c r="K122" i="5"/>
  <c r="K115" i="5"/>
  <c r="K110" i="5"/>
  <c r="K103" i="5"/>
  <c r="K100" i="5"/>
  <c r="K84" i="5"/>
  <c r="K72" i="5"/>
  <c r="K60" i="5"/>
  <c r="K42" i="5"/>
  <c r="L22" i="5"/>
  <c r="L153" i="5" s="1"/>
  <c r="I289" i="5"/>
  <c r="I288" i="5"/>
  <c r="I287" i="5"/>
  <c r="I285" i="5"/>
  <c r="I284" i="5"/>
  <c r="I283" i="5"/>
  <c r="I282" i="5"/>
  <c r="I280" i="5"/>
  <c r="I279" i="5"/>
  <c r="I277" i="5"/>
  <c r="I276" i="5"/>
  <c r="I274" i="5"/>
  <c r="I272" i="5"/>
  <c r="I271" i="5"/>
  <c r="I270" i="5"/>
  <c r="I269" i="5"/>
  <c r="I268" i="5"/>
  <c r="I267" i="5"/>
  <c r="I265" i="5"/>
  <c r="I243" i="5"/>
  <c r="I230" i="5"/>
  <c r="I222" i="5"/>
  <c r="I220" i="5"/>
  <c r="I218" i="5"/>
  <c r="I216" i="5"/>
  <c r="I214" i="5"/>
  <c r="I197" i="5"/>
  <c r="I193" i="5"/>
  <c r="I192" i="5"/>
  <c r="I191" i="5"/>
  <c r="I189" i="5"/>
  <c r="I188" i="5"/>
  <c r="I185" i="5"/>
  <c r="I184" i="5"/>
  <c r="I183" i="5"/>
  <c r="I177" i="5"/>
  <c r="I175" i="5"/>
  <c r="I174" i="5"/>
  <c r="I173" i="5"/>
  <c r="I162" i="5"/>
  <c r="I158" i="5"/>
  <c r="I157" i="5"/>
  <c r="I154" i="5"/>
  <c r="I153" i="5"/>
  <c r="I151" i="5"/>
  <c r="I150" i="5"/>
  <c r="I147" i="5"/>
  <c r="I146" i="5"/>
  <c r="I145" i="5"/>
  <c r="I144" i="5"/>
  <c r="I143" i="5"/>
  <c r="I142" i="5"/>
  <c r="I138" i="5"/>
  <c r="I133" i="5"/>
  <c r="I313" i="5" s="1"/>
  <c r="I130" i="5"/>
  <c r="I128" i="5"/>
  <c r="I127" i="5"/>
  <c r="I123" i="5"/>
  <c r="I311" i="5" s="1"/>
  <c r="I122" i="5"/>
  <c r="I115" i="5"/>
  <c r="I112" i="5"/>
  <c r="I111" i="5"/>
  <c r="I309" i="5" s="1"/>
  <c r="I110" i="5"/>
  <c r="I105" i="5"/>
  <c r="I104" i="5"/>
  <c r="I103" i="5"/>
  <c r="I101" i="5"/>
  <c r="I307" i="5" s="1"/>
  <c r="I100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79" i="5"/>
  <c r="I78" i="5"/>
  <c r="I77" i="5"/>
  <c r="I76" i="5"/>
  <c r="I75" i="5"/>
  <c r="I74" i="5"/>
  <c r="I73" i="5"/>
  <c r="I72" i="5"/>
  <c r="I69" i="5"/>
  <c r="I68" i="5"/>
  <c r="I65" i="5"/>
  <c r="I64" i="5"/>
  <c r="I63" i="5"/>
  <c r="I62" i="5"/>
  <c r="I60" i="5"/>
  <c r="I56" i="5"/>
  <c r="I55" i="5"/>
  <c r="I52" i="5"/>
  <c r="I51" i="5"/>
  <c r="I50" i="5"/>
  <c r="I49" i="5"/>
  <c r="I48" i="5"/>
  <c r="I47" i="5"/>
  <c r="I45" i="5"/>
  <c r="I42" i="5"/>
  <c r="I36" i="5"/>
  <c r="I35" i="5"/>
  <c r="I34" i="5"/>
  <c r="I33" i="5"/>
  <c r="I32" i="5"/>
  <c r="I30" i="5"/>
  <c r="I29" i="5"/>
  <c r="I28" i="5"/>
  <c r="I26" i="5"/>
  <c r="I25" i="5"/>
  <c r="I24" i="5"/>
  <c r="N22" i="5"/>
  <c r="G230" i="5"/>
  <c r="I18" i="5"/>
  <c r="I17" i="5"/>
  <c r="I16" i="5"/>
  <c r="I15" i="5"/>
  <c r="I14" i="5"/>
  <c r="I12" i="5"/>
  <c r="I10" i="5"/>
  <c r="I9" i="5"/>
  <c r="I8" i="5"/>
  <c r="I7" i="5"/>
  <c r="I318" i="5" l="1"/>
  <c r="I321" i="5"/>
  <c r="G58" i="5"/>
  <c r="I312" i="5"/>
  <c r="E312" i="5"/>
  <c r="G312" i="5" s="1"/>
  <c r="I324" i="5"/>
  <c r="I302" i="5"/>
  <c r="I306" i="5"/>
  <c r="G97" i="5"/>
  <c r="E306" i="5" s="1"/>
  <c r="G306" i="5" s="1"/>
  <c r="I305" i="5"/>
  <c r="G80" i="5"/>
  <c r="I195" i="5" s="1"/>
  <c r="G70" i="5"/>
  <c r="I304" i="5"/>
  <c r="G182" i="5"/>
  <c r="I303" i="5"/>
  <c r="I308" i="5"/>
  <c r="I316" i="5"/>
  <c r="G134" i="5"/>
  <c r="E313" i="5" s="1"/>
  <c r="G313" i="5" s="1"/>
  <c r="E311" i="5"/>
  <c r="G311" i="5" s="1"/>
  <c r="E307" i="5"/>
  <c r="G307" i="5" s="1"/>
  <c r="I315" i="5"/>
  <c r="G190" i="5"/>
  <c r="N230" i="5"/>
  <c r="N301" i="5"/>
  <c r="N292" i="5"/>
  <c r="G38" i="5"/>
  <c r="G120" i="5"/>
  <c r="E310" i="5" s="1"/>
  <c r="G310" i="5" s="1"/>
  <c r="L72" i="5"/>
  <c r="N177" i="5"/>
  <c r="N197" i="5"/>
  <c r="L110" i="5"/>
  <c r="L130" i="5"/>
  <c r="N127" i="5"/>
  <c r="L42" i="5"/>
  <c r="L122" i="5"/>
  <c r="L100" i="5"/>
  <c r="L150" i="5"/>
  <c r="L60" i="5"/>
  <c r="L84" i="5"/>
  <c r="L103" i="5"/>
  <c r="L115" i="5"/>
  <c r="L127" i="5"/>
  <c r="L138" i="5"/>
  <c r="G106" i="5"/>
  <c r="E308" i="5" s="1"/>
  <c r="G308" i="5" s="1"/>
  <c r="G113" i="5"/>
  <c r="N72" i="5"/>
  <c r="G162" i="5"/>
  <c r="G243" i="5"/>
  <c r="G84" i="5"/>
  <c r="G103" i="5"/>
  <c r="G265" i="5"/>
  <c r="G110" i="5"/>
  <c r="G177" i="5"/>
  <c r="G115" i="5"/>
  <c r="G127" i="5"/>
  <c r="G197" i="5"/>
  <c r="N42" i="5"/>
  <c r="N103" i="5"/>
  <c r="N110" i="5"/>
  <c r="N115" i="5"/>
  <c r="N150" i="5"/>
  <c r="G60" i="5"/>
  <c r="N60" i="5"/>
  <c r="G100" i="5"/>
  <c r="N100" i="5"/>
  <c r="G138" i="5"/>
  <c r="N138" i="5"/>
  <c r="G153" i="5"/>
  <c r="N153" i="5"/>
  <c r="N162" i="5"/>
  <c r="N84" i="5"/>
  <c r="N243" i="5"/>
  <c r="N265" i="5"/>
  <c r="G122" i="5"/>
  <c r="N122" i="5"/>
  <c r="G130" i="5"/>
  <c r="N130" i="5"/>
  <c r="G169" i="5" l="1"/>
  <c r="I169" i="5" s="1"/>
  <c r="I319" i="5" s="1"/>
  <c r="I190" i="5"/>
  <c r="I231" i="5"/>
  <c r="I322" i="5" s="1"/>
  <c r="I182" i="5"/>
  <c r="E304" i="5"/>
  <c r="G304" i="5" s="1"/>
  <c r="E302" i="5"/>
  <c r="G302" i="5" s="1"/>
  <c r="E303" i="5"/>
  <c r="G303" i="5" s="1"/>
  <c r="E305" i="5"/>
  <c r="G305" i="5" s="1"/>
  <c r="I139" i="5"/>
  <c r="I317" i="5" s="1"/>
  <c r="E309" i="5"/>
  <c r="G309" i="5" s="1"/>
  <c r="I320" i="5" l="1"/>
  <c r="G141" i="5"/>
  <c r="C302" i="4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<sst xmlns="http://schemas.openxmlformats.org/spreadsheetml/2006/main" count="1007" uniqueCount="769">
  <si>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</si>
  <si>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</si>
  <si>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</si>
  <si>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</si>
  <si>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</si>
  <si>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</si>
  <si>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</si>
  <si>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</si>
  <si>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</si>
  <si>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</si>
  <si>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</si>
  <si>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</si>
  <si>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</si>
  <si>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</si>
  <si>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</si>
  <si>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</si>
  <si>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</si>
  <si>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</si>
  <si>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</si>
  <si>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</si>
  <si>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</si>
  <si>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</si>
  <si>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</si>
  <si>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</si>
  <si>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</si>
  <si>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</si>
  <si>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</si>
  <si>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</si>
  <si>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</si>
  <si>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</si>
  <si>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</si>
  <si>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</si>
  <si>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</si>
  <si>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</si>
  <si>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</si>
  <si>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</si>
  <si>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</si>
  <si>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</si>
  <si>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</si>
  <si>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</si>
  <si>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</si>
  <si>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</si>
  <si>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</si>
  <si>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</si>
  <si>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</si>
  <si>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</si>
  <si>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</si>
  <si>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</si>
  <si>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</si>
  <si>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</si>
  <si>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</si>
  <si>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</si>
  <si>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</si>
  <si>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</si>
  <si>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</si>
  <si>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</si>
  <si>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</si>
  <si>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</si>
  <si>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</si>
  <si>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</si>
  <si>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</si>
  <si>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</si>
  <si>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</si>
  <si>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</si>
  <si>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</si>
  <si>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</si>
  <si>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</si>
  <si>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</si>
  <si>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</si>
  <si>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</si>
  <si>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</si>
  <si>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</si>
  <si>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</si>
  <si>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</si>
  <si>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</si>
  <si>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</si>
  <si>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</si>
  <si>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</si>
  <si>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</si>
  <si>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</si>
  <si>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</si>
  <si>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</si>
  <si>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</si>
  <si>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</si>
  <si>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</si>
  <si>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</si>
  <si>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</si>
  <si>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</si>
  <si>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</si>
  <si>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</si>
  <si>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</si>
  <si>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</si>
  <si>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</si>
  <si>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</si>
  <si>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</si>
  <si>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</si>
  <si>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</si>
  <si>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</si>
  <si>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</si>
  <si>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</si>
  <si>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</si>
  <si>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</si>
  <si>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</si>
  <si>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</si>
  <si>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</si>
  <si>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</si>
  <si>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</si>
  <si>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</si>
  <si>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</si>
  <si>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</si>
  <si>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</si>
  <si>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</si>
  <si>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</si>
  <si>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</si>
  <si>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</si>
  <si>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</si>
  <si>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</si>
  <si>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</si>
  <si>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</si>
  <si>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</si>
  <si>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</si>
  <si>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</si>
  <si>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</si>
  <si>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</si>
  <si>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</si>
  <si>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</si>
  <si>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</si>
  <si>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</si>
  <si>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</si>
  <si>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</si>
  <si>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</si>
  <si>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</si>
  <si>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</si>
  <si>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</si>
  <si>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</si>
  <si>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</si>
  <si>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</si>
  <si>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</si>
  <si>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</si>
  <si>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</si>
  <si>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</si>
  <si>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</si>
  <si>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</si>
  <si>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</si>
  <si>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</si>
  <si>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</si>
  <si>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</si>
  <si>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</si>
  <si>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</si>
  <si>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</si>
  <si>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</si>
  <si>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</si>
  <si>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</si>
  <si>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</si>
  <si>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</si>
  <si>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</si>
  <si>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</si>
  <si>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</si>
  <si>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</si>
  <si>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</si>
  <si>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</si>
  <si>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</si>
  <si>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</si>
  <si>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</si>
  <si>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</si>
  <si>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</si>
  <si>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</si>
  <si>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</si>
  <si>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</si>
  <si>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</si>
  <si>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</si>
  <si>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</si>
  <si>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</si>
  <si>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</si>
  <si>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</si>
  <si>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</si>
  <si>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</si>
  <si>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</si>
  <si>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</si>
  <si>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</si>
  <si>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</si>
  <si>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</si>
  <si>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</si>
  <si>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</si>
  <si>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</si>
  <si>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</si>
  <si>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</si>
  <si>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</si>
  <si>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</si>
  <si>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</si>
  <si>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</si>
  <si>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</si>
  <si>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</si>
  <si>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</si>
  <si>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</si>
  <si>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</si>
  <si>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</si>
  <si>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</si>
  <si>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</si>
  <si>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</si>
  <si>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</si>
  <si>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</si>
  <si>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</si>
  <si>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</si>
  <si>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</si>
  <si>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</si>
  <si>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</si>
  <si>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</si>
  <si>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</si>
  <si>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</si>
  <si>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</si>
  <si>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</si>
  <si>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</si>
  <si>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</si>
  <si>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</si>
  <si>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</si>
  <si>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</si>
  <si>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</si>
  <si>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</si>
  <si>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</si>
  <si>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</si>
  <si>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</si>
  <si>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</si>
  <si>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</si>
  <si>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</si>
  <si>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</si>
  <si>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</si>
  <si>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</si>
  <si>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</si>
  <si>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</si>
  <si>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</si>
  <si>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</si>
  <si>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</si>
  <si>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</si>
  <si>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</si>
  <si>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</si>
  <si>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</si>
  <si>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</si>
  <si>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</si>
  <si>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</si>
  <si>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</si>
  <si>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</si>
  <si>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</si>
  <si>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</si>
  <si>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</si>
  <si>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</si>
  <si>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</si>
  <si>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</si>
  <si>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</si>
  <si>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6" type="noConversion"/>
  </si>
  <si>
    <t>14.i.</t>
    <phoneticPr fontId="6" type="noConversion"/>
  </si>
  <si>
    <t>14.j.</t>
    <phoneticPr fontId="6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</si>
  <si>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</si>
  <si>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</si>
  <si>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</si>
  <si>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</si>
  <si>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</si>
  <si>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</si>
  <si>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</si>
  <si>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</si>
  <si>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</si>
  <si>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</si>
  <si>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</si>
  <si>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</si>
  <si>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</si>
  <si>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</si>
  <si>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</si>
  <si>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</si>
  <si>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</si>
  <si>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</si>
  <si>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</si>
  <si>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</si>
  <si>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</si>
  <si>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</si>
  <si>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</si>
  <si>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</si>
  <si>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</si>
  <si>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</si>
  <si>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</si>
  <si>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</si>
  <si>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</si>
  <si>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</si>
  <si>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</si>
  <si>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</si>
  <si>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</si>
  <si>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</si>
  <si>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</si>
  <si>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</si>
  <si>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</si>
  <si>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</si>
  <si>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</si>
  <si>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</si>
  <si>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</si>
  <si>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</si>
  <si>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</si>
  <si>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</si>
  <si>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</si>
  <si>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</si>
  <si>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</si>
  <si>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</si>
  <si>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</si>
  <si>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</si>
  <si>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</si>
  <si>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</si>
  <si>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</si>
  <si>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</si>
  <si>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</si>
  <si>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</si>
  <si>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</si>
  <si>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</si>
  <si>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</si>
  <si>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</si>
  <si>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</si>
  <si>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</si>
  <si>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</si>
  <si>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</si>
  <si>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</si>
  <si>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</si>
  <si>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</si>
  <si>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</si>
  <si>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</si>
  <si>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</si>
  <si>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</si>
  <si>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</si>
  <si>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</si>
  <si>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</si>
  <si>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</si>
  <si>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</si>
  <si>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</si>
  <si>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</si>
  <si>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</si>
  <si>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</si>
  <si>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</si>
  <si>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</si>
  <si>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</si>
  <si>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</si>
  <si>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</si>
  <si>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</si>
  <si>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</si>
  <si>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</si>
  <si>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</si>
  <si>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</si>
  <si>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</si>
  <si>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</si>
  <si>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</si>
  <si>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</si>
  <si>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</si>
  <si>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</si>
  <si>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</si>
  <si>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</si>
  <si>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</si>
  <si>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</si>
  <si>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</si>
  <si>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</si>
  <si>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</si>
  <si>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</si>
  <si>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</si>
  <si>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</si>
  <si>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</si>
  <si>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</si>
  <si>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</si>
  <si>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</si>
  <si>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</si>
  <si>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</si>
  <si>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</si>
  <si>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</si>
  <si>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</si>
  <si>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</si>
  <si>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</si>
  <si>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</si>
  <si>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</si>
  <si>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</si>
  <si>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</si>
  <si>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</si>
  <si>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</si>
  <si>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</si>
  <si>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</si>
  <si>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</si>
  <si>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</si>
  <si>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</si>
  <si>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</si>
  <si>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</si>
  <si>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Mexican pesos (MXN)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</si>
  <si>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</si>
  <si>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</si>
  <si>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</si>
  <si>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</si>
  <si>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</si>
  <si>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</si>
  <si>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</si>
  <si>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</si>
  <si>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</si>
  <si>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</si>
  <si>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</si>
  <si>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</si>
  <si>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</si>
  <si>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</si>
  <si>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</si>
  <si>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</si>
  <si>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</si>
  <si>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</si>
  <si>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</si>
  <si>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</si>
  <si>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</si>
  <si>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</si>
  <si>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</si>
  <si>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</si>
  <si>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</si>
  <si>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</si>
  <si>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</si>
  <si>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</si>
  <si>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</si>
  <si>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</si>
  <si>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</si>
  <si>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</si>
  <si>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</si>
  <si>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</si>
  <si>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</si>
  <si>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</si>
  <si>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</si>
  <si>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</si>
  <si>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</si>
  <si>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</si>
  <si>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</si>
  <si>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</si>
  <si>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</si>
  <si>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</si>
  <si>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</si>
  <si>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</si>
  <si>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</si>
  <si>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</si>
  <si>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</si>
  <si>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</si>
  <si>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</si>
  <si>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</si>
  <si>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</si>
  <si>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</si>
  <si>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</si>
  <si>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</si>
  <si>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</si>
  <si>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</si>
  <si>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</si>
  <si>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</si>
  <si>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</si>
  <si>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</si>
  <si>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</si>
  <si>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</si>
  <si>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</si>
  <si>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</si>
  <si>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</si>
  <si>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</si>
  <si>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</si>
  <si>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</si>
  <si>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</si>
  <si>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</si>
  <si>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</si>
  <si>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</si>
  <si>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</si>
  <si>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</si>
  <si>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</si>
  <si>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</si>
  <si>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</si>
  <si>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</si>
  <si>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</si>
  <si>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</si>
  <si>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</si>
  <si>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</si>
  <si>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</si>
  <si>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</si>
  <si>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</si>
  <si>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</si>
  <si>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</si>
  <si>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</si>
  <si>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</si>
  <si>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</si>
  <si>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</si>
  <si>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</si>
  <si>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</si>
  <si>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</si>
  <si>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</si>
  <si>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</si>
  <si>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</si>
  <si>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</si>
  <si>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</si>
  <si>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</si>
  <si>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</si>
  <si>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</si>
  <si>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</si>
  <si>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</si>
  <si>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</si>
  <si>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</si>
  <si>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</si>
  <si>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</si>
  <si>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</si>
  <si>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</si>
  <si>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</si>
  <si>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</si>
  <si>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</si>
  <si>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</si>
  <si>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</si>
  <si>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</si>
  <si>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</si>
  <si>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</si>
  <si>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</si>
  <si>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</si>
  <si>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</si>
  <si>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</si>
  <si>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</si>
  <si>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</si>
  <si>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22.a.</t>
  </si>
  <si>
    <t>22.b.</t>
  </si>
  <si>
    <t>22.c.</t>
  </si>
  <si>
    <t>22.d.</t>
  </si>
  <si>
    <t>(8) Section 19 - Complexity Items</t>
  </si>
  <si>
    <t>(9) Section 20 - Cross-Jurisdictional Activity Items</t>
  </si>
  <si>
    <t>(10) Section 21 - Short-term Funding</t>
  </si>
  <si>
    <t>a. Account value for variable insurance products with minimum guarantees, gross of reinsurance</t>
  </si>
  <si>
    <t>b. Account value for variable insurance products with minimum guarantees, net of reinsurance</t>
  </si>
  <si>
    <t>(1) On-balance sheet insurance assets</t>
  </si>
  <si>
    <t>(2) Potential future exposure of derivatives contracts for insurance subsidiaries</t>
  </si>
  <si>
    <t>(3) Unconditionally cancellable commitments for insurance subsidiaries</t>
  </si>
  <si>
    <t>(4) Other off-balance sheet commitments for insurance subsidiaries</t>
  </si>
  <si>
    <t>(5) Investment value in consolidated entities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</si>
  <si>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</si>
  <si>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</si>
  <si>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</si>
  <si>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</si>
  <si>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</si>
  <si>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</si>
  <si>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</si>
  <si>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</si>
  <si>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</si>
  <si>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</si>
  <si>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</si>
  <si>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</si>
  <si>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</si>
  <si>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</si>
  <si>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</si>
  <si>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</si>
  <si>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</si>
  <si>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</si>
  <si>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(6) Collateral swaps</t>
  </si>
  <si>
    <t>k. Total off-balance-sheet items</t>
  </si>
  <si>
    <t>n. Total exposures indicators</t>
  </si>
  <si>
    <t>20.b.(1)</t>
  </si>
  <si>
    <t>b. Foreign liabilities on an immediate risk basis (including derivatives)</t>
  </si>
  <si>
    <t>19.d.</t>
  </si>
  <si>
    <t>Please see the qualitative documents</t>
  </si>
  <si>
    <t>a. General information provided by the relevant supervisory authority:</t>
    <phoneticPr fontId="6" type="noConversion"/>
  </si>
  <si>
    <t>h. Securities outstanding indicator (sum of items 5.a through 5.g)</t>
    <phoneticPr fontId="6" type="noConversion"/>
  </si>
  <si>
    <t>5.h.</t>
    <phoneticPr fontId="6" type="noConversion"/>
  </si>
  <si>
    <t>a. Assets under custody indicator</t>
    <phoneticPr fontId="6" type="noConversion"/>
  </si>
  <si>
    <t>7.a.</t>
    <phoneticPr fontId="6" type="noConversion"/>
  </si>
  <si>
    <t>c. Underwriting activity indicator (sum of items 8.a and 8.b)</t>
    <phoneticPr fontId="6" type="noConversion"/>
  </si>
  <si>
    <t>8.c.</t>
    <phoneticPr fontId="6" type="noConversion"/>
  </si>
  <si>
    <t>e. Trading and AFS securities indicator (sum of items 10.a and 10.b, minus the sum of 10.c and 10.d)</t>
    <phoneticPr fontId="6" type="noConversion"/>
  </si>
  <si>
    <t>10.e.</t>
    <phoneticPr fontId="6" type="noConversion"/>
  </si>
  <si>
    <t>12.a.</t>
    <phoneticPr fontId="6" type="noConversion"/>
  </si>
  <si>
    <t>c. Cross-jurisdictional liabilities indicator (sum of items 13.a and 13.b, minus 13.a.(1))</t>
    <phoneticPr fontId="6" type="noConversion"/>
  </si>
  <si>
    <t>13.c.</t>
    <phoneticPr fontId="6" type="noConversion"/>
  </si>
  <si>
    <t>(1) Item 1.a - General information provided by the supervisory authority</t>
    <phoneticPr fontId="6" type="noConversion"/>
  </si>
  <si>
    <t>updated</t>
  </si>
  <si>
    <t>?</t>
  </si>
  <si>
    <t>No insurance subsidiaries</t>
  </si>
  <si>
    <t>(3.1) Holdings of securities issued by other financial institutions (unit-linked products only)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</si>
  <si>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</si>
  <si>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</si>
  <si>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16.c.(1)</t>
  </si>
  <si>
    <t>c.(1) – Investment value of unit-linked products without any guarantee, gross of reinsurance</t>
  </si>
  <si>
    <t>16.c.(2)</t>
  </si>
  <si>
    <t>16.c.(3)</t>
  </si>
  <si>
    <t>c.(3) – Investment value and guarantee value of unit-linked products not reported in Items 16.c.(1) and 16.c.(2)</t>
  </si>
  <si>
    <t>2015?</t>
  </si>
  <si>
    <t>new ?</t>
  </si>
  <si>
    <t>NEW ?</t>
  </si>
  <si>
    <t>if numbers not already used</t>
  </si>
  <si>
    <t>c. Cross-jurisdictional local claims in local currency (excluding derivatives activity)</t>
  </si>
  <si>
    <t xml:space="preserve">Variable annuities </t>
  </si>
  <si>
    <t>Intragroups</t>
  </si>
  <si>
    <t>(3.2) Holding of securities issued by other financial institutions (CIU shares mirroring unit-linked accounts)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</si>
  <si>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</si>
  <si>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</si>
  <si>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</si>
  <si>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e. Level 1 and 2 assets mirroring unit-linked accounts booked by insurance subsidiaries</t>
  </si>
  <si>
    <t>f. Level 1 and 2 assets mirroring unit-linked accounts without guarantee booked by insurance subsidiaries</t>
  </si>
  <si>
    <t>g. Trading and AFS securities, held by insurance subsidiaries only</t>
  </si>
  <si>
    <t>19.g.</t>
  </si>
  <si>
    <t>(1) Level 3 assets stemming from unit-linked accounts activity.</t>
  </si>
  <si>
    <t>19.h.(1)</t>
  </si>
  <si>
    <t>20.h</t>
  </si>
  <si>
    <t>20.i</t>
  </si>
  <si>
    <t>20.f.(1)</t>
  </si>
  <si>
    <t>20.h.(1)</t>
  </si>
  <si>
    <t>20.n.(1)</t>
  </si>
  <si>
    <t>(1) Foreign derivatives liabilities on an immediate risk basis (considering EU as a single jurisdiction)</t>
  </si>
  <si>
    <t>f. Foreign liabilities on an immediate risk basis, including derivatives (considering EA as a single jurisdiction)</t>
  </si>
  <si>
    <t>(1) Foreign derivatives liabilities on an immediate risk basis (considering EA as a single jurisdiction)</t>
  </si>
  <si>
    <t>g. Cross-jurisdictional local claims in local currency, excluding derivatives activity (considering EA as a single jurisdiction)</t>
  </si>
  <si>
    <t>i. Local liabilities in local currency excluding derivatives (considering EA as a single jurisdiction)</t>
  </si>
  <si>
    <t>d. Total foreign claims on an ultimate risk basis (considering Euro Area (EA) as a single jurisdiction)</t>
  </si>
  <si>
    <t>l. Total foreign claims on an ultimate risk basis (considering European Union (EU) as a single jurisdiction)</t>
  </si>
  <si>
    <t>a. Foreign net revenue (considering the Euro Area as a single jurisdiction)</t>
  </si>
  <si>
    <t>b. Foreign net revenue (considering the European Union as a single jurisdiction)</t>
  </si>
  <si>
    <t>c. Number of jurisdictions (considering Euro Area as a single jurisdiction)</t>
  </si>
  <si>
    <t xml:space="preserve">d. Number of jurisdictions (considering European Union as a single jurisdiction) </t>
  </si>
  <si>
    <t>End-2016 G-SIB Assessment Exercise</t>
  </si>
  <si>
    <t>v4.3.1</t>
  </si>
  <si>
    <t>(1) Any foreign liabilities to related offices included in item 20.h (considering EA as a single jurisdiction)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</si>
  <si>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</si>
  <si>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</si>
  <si>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</si>
  <si>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</si>
  <si>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</si>
  <si>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</si>
  <si>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</si>
  <si>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</si>
  <si>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</si>
  <si>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</si>
  <si>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</si>
  <si>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</si>
  <si>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</si>
  <si>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</si>
  <si>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</si>
  <si>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</si>
  <si>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</si>
  <si>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</si>
  <si>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</si>
  <si>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</si>
  <si>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</si>
  <si>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</si>
  <si>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>23.m.(11)</t>
  </si>
  <si>
    <t>e. Foreign derivatives claims on an ultimate risk basis (considering EA as a single jurisdiction)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</si>
  <si>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</si>
  <si>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</si>
  <si>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</si>
  <si>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</si>
  <si>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</si>
  <si>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</si>
  <si>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</si>
  <si>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</si>
  <si>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</si>
  <si>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(1) Trading and AFS securities mirroring unit-linked accounts booked by insurance subsidiaries</t>
  </si>
  <si>
    <t>(2) Trading and AFS securities mirroring unit-linked accounts without guarantee booked by insurance subsidiaries</t>
  </si>
  <si>
    <t>h. Foreign liabilities, excluding derivatives and local liabilities in local currency (considering EA as a single jurisdiction)</t>
  </si>
  <si>
    <t xml:space="preserve">(11) Section 22 - Ancillary indicators </t>
  </si>
  <si>
    <t>20.l.(1)</t>
  </si>
  <si>
    <t>k. Foreign derivatives claims on an ultimate risk basis (considering EU as a single jurisdiction)</t>
  </si>
  <si>
    <t>l. Foreign liabilities on an immediate risk basis, including derivatives (considering EU as a single jurisdiction)</t>
  </si>
  <si>
    <t>m. Cross-jurisdictional local claims in local currency, excluding derivatives activity (considering EU as a single jurisdiction)</t>
  </si>
  <si>
    <t>o. Local liabilities in local currency excluding derivatives (considering EU as a single jurisdiction)</t>
  </si>
  <si>
    <t>16.e.(1)</t>
  </si>
  <si>
    <t>16.e.(2)</t>
  </si>
  <si>
    <t>16.e.(3)</t>
  </si>
  <si>
    <t>16.e.(4)</t>
  </si>
  <si>
    <t>16.e.(5)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</si>
  <si>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</si>
  <si>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</si>
  <si>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</si>
  <si>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</si>
  <si>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</si>
  <si>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</si>
  <si>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</si>
  <si>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Section 22 - Ancillary Items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</si>
  <si>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</si>
  <si>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</si>
  <si>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</si>
  <si>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</si>
  <si>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</si>
  <si>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</si>
  <si>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</si>
  <si>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r>
      <rPr>
        <sz val="10"/>
        <rFont val="Arial"/>
        <family val="2"/>
      </rPr>
      <t>h. Level 3 assets, including insurance subsidiaries</t>
    </r>
  </si>
  <si>
    <r>
      <t>19.</t>
    </r>
    <r>
      <rPr>
        <sz val="10"/>
        <rFont val="Arial"/>
        <family val="2"/>
      </rPr>
      <t>h.</t>
    </r>
  </si>
  <si>
    <r>
      <t>20.</t>
    </r>
    <r>
      <rPr>
        <sz val="10"/>
        <rFont val="Arial"/>
        <family val="2"/>
      </rPr>
      <t>j</t>
    </r>
  </si>
  <si>
    <r>
      <t>20.</t>
    </r>
    <r>
      <rPr>
        <sz val="10"/>
        <rFont val="Arial"/>
        <family val="2"/>
      </rPr>
      <t>k</t>
    </r>
  </si>
  <si>
    <r>
      <t>20.</t>
    </r>
    <r>
      <rPr>
        <sz val="10"/>
        <rFont val="Arial"/>
        <family val="2"/>
      </rPr>
      <t>l</t>
    </r>
  </si>
  <si>
    <r>
      <t>20.</t>
    </r>
    <r>
      <rPr>
        <sz val="10"/>
        <rFont val="Arial"/>
        <family val="2"/>
      </rPr>
      <t>m</t>
    </r>
  </si>
  <si>
    <r>
      <t>20.</t>
    </r>
    <r>
      <rPr>
        <sz val="10"/>
        <rFont val="Arial"/>
        <family val="2"/>
      </rPr>
      <t>n</t>
    </r>
  </si>
  <si>
    <r>
      <t>20.</t>
    </r>
    <r>
      <rPr>
        <sz val="10"/>
        <rFont val="Arial"/>
        <family val="2"/>
      </rPr>
      <t>o</t>
    </r>
  </si>
  <si>
    <t>Section 23 - Indicator Values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</si>
  <si>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</si>
  <si>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</si>
  <si>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</si>
  <si>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</si>
  <si>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</si>
  <si>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</si>
  <si>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</si>
  <si>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</si>
  <si>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</si>
  <si>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</si>
  <si>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</si>
  <si>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</si>
  <si>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</si>
  <si>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</si>
  <si>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</si>
  <si>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</si>
  <si>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</si>
  <si>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15.b.(2)</t>
  </si>
  <si>
    <t>15.b.(3)</t>
  </si>
  <si>
    <t>(2) New Zealand dollars (NZD)</t>
  </si>
  <si>
    <t>(3) Russian rubles (RUB)</t>
  </si>
  <si>
    <t>k. Swedish krona (SEK)</t>
  </si>
  <si>
    <t>l. United States dollars (USD)</t>
  </si>
  <si>
    <t>a. Interconnectedness with institutions that are strictly securities brokers, assets</t>
  </si>
  <si>
    <t>b. Interconnectedness with institutions that are strictly securities brokers, liabilities</t>
  </si>
  <si>
    <t>15.b.(1)</t>
  </si>
  <si>
    <t>17.e.(1)</t>
  </si>
  <si>
    <t>17.e.(2)</t>
  </si>
  <si>
    <t>17.e.(3)</t>
  </si>
  <si>
    <t xml:space="preserve">17.e.(3.1) </t>
  </si>
  <si>
    <t xml:space="preserve">17.e.(3.2) </t>
  </si>
  <si>
    <t>17.e.(4)</t>
  </si>
  <si>
    <t>17.e.(5)</t>
  </si>
  <si>
    <t>17.f.(1)</t>
  </si>
  <si>
    <t>17.f.(2)</t>
  </si>
  <si>
    <t>17.f.(3)</t>
  </si>
  <si>
    <t>17.f.(4)</t>
  </si>
  <si>
    <t>e. Intra-financial system assets, including insurance subsidiaries</t>
  </si>
  <si>
    <t>f. Intra-financial system liabilities, including insurance subsidiaries</t>
  </si>
  <si>
    <t>g. Securities outstanding, including the securities issued by insurance subsidiaries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</si>
  <si>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</si>
  <si>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</si>
  <si>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</si>
  <si>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</si>
  <si>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</si>
  <si>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</si>
  <si>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</si>
  <si>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</si>
  <si>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</si>
  <si>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</si>
  <si>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</si>
  <si>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</si>
  <si>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</si>
  <si>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19.f.</t>
  </si>
  <si>
    <t xml:space="preserve">19.g.(1) </t>
  </si>
  <si>
    <t xml:space="preserve">19.g.(2) </t>
  </si>
  <si>
    <t>(1) Any intragroup transactions included in 18.f</t>
  </si>
  <si>
    <t>c. Investment value and guarantee value for unit-linked products gross of reinsurance</t>
  </si>
  <si>
    <t>b. Trading and available-for-sale (AFS) securities gross of deduction of liquid assets, including insurance subsidiaries</t>
  </si>
  <si>
    <t>21.e.(1)</t>
  </si>
  <si>
    <t>21.e.(2)</t>
  </si>
  <si>
    <t>21.e.(3)</t>
  </si>
  <si>
    <t>21.e.(4)</t>
  </si>
  <si>
    <t>e. Unsecured wholesale funding captured in the NSFR with a maturity between 6 months and 1 year</t>
  </si>
  <si>
    <t>(1) Any foreign liabilities to related offices included in item 20.n (considering EU as a single jurisdiction)</t>
  </si>
  <si>
    <t>Insurance subs consolidated in regulatory scope</t>
  </si>
  <si>
    <t xml:space="preserve">c. Net positive current exposure of SFTs with other financial institutions </t>
  </si>
  <si>
    <t>d. Net positive current exposure of securities financing transactions with other financial institutions (revised definition)</t>
  </si>
  <si>
    <t>c. Net negative current exposure of securities financing transactions with other financial institutions (revised definition)</t>
  </si>
  <si>
    <t>d. Net negative current exposure of SFTs with other financial institutions</t>
  </si>
  <si>
    <t>AT</t>
  </si>
  <si>
    <t>AT inserted in Jan.2017</t>
  </si>
  <si>
    <t>End-2016</t>
  </si>
  <si>
    <t>Modified on 12/01/17 after X-check of ECB data with both BIS and RA's outputs. Data exactly match BIS' table (9th decimal)</t>
  </si>
  <si>
    <t xml:space="preserve">Unit linked accounts </t>
  </si>
  <si>
    <t>Added end-2016; Applies to GSIB1215,1221,1226,1227,1300,1271,1272,1229</t>
  </si>
  <si>
    <t>m. Payments activity indicator (sum of items 6.a through 6.l)</t>
  </si>
  <si>
    <t>n. Foreign liabilities, excluding derivatives and local liabilities in local currency (considering EU as a single jurisdiction)</t>
  </si>
  <si>
    <t>c.(2) – Investment value and guarantee value of unit-linked products with death benefits only, gross of reinsurance</t>
  </si>
  <si>
    <t>As Erste Reinsurance S.A. is not writing any life business and is a reinsurer, the values in secton 16 can be reported with EUR 0 (zero)</t>
  </si>
  <si>
    <t>incl. Branches London &amp; HK (NYC and Germany covered by subs)</t>
  </si>
  <si>
    <t>incl. Br. HK (NYC, Germany &amp; London cov'd by Subs)</t>
  </si>
  <si>
    <t>soft underwriting (best-efforts basis)</t>
  </si>
  <si>
    <t>According to the LCR Delegated Act, including unencumbered securities only</t>
  </si>
  <si>
    <t>According to the LCR Delegated Act</t>
  </si>
  <si>
    <t>Erste Group</t>
  </si>
  <si>
    <t>English</t>
  </si>
  <si>
    <t>There are no insurance contacts with subsidiaries</t>
  </si>
  <si>
    <t>Immaterial Impact</t>
  </si>
  <si>
    <t>http://www.erstegroup.com/en/investors/reports/regulatory-reports/basel3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</si>
</sst>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  <numFmt numFmtId="170" formatCode="0.0"/>
    <numFmt numFmtId="171" formatCode="0.00000"/>
    <numFmt numFmtId="172" formatCode="0.0000"/>
    <numFmt numFmtId="173" formatCode="0.0000%"/>
    <numFmt numFmtId="174" formatCode="yyyy\-mm\-dd;@"/>
    <numFmt numFmtId="175" formatCode="[&gt;0]General"/>
    <numFmt numFmtId="176" formatCode="&quot;Yes&quot;;[Red]&quot;No&quot;"/>
    <numFmt numFmtId="177" formatCode="0.0%"/>
    <numFmt numFmtId="178" formatCode="_(\$* #,##0_);_(\$* \(#,##0\);_(\$* &quot;-&quot;_);_(@_)"/>
  </numFmts>
  <fonts count="5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0"/>
      <color rgb="FFAA322F"/>
      <name val="Arial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sz val="10"/>
      <color rgb="FF9C0006"/>
      <name val="Arial"/>
      <family val="2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sz val="9"/>
      <color theme="3"/>
      <name val="Verdana"/>
      <family val="2"/>
    </font>
    <font>
      <sz val="10"/>
      <color indexed="10"/>
      <name val="Arial"/>
      <family val="2"/>
    </font>
    <font>
      <i/>
      <sz val="9"/>
      <color theme="3" tint="-0.24994659260841701"/>
      <name val="Verdana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9"/>
      <color theme="3" tint="-0.24994659260841701"/>
      <name val="Verdana"/>
      <family val="2"/>
    </font>
    <font>
      <sz val="9"/>
      <color theme="3" tint="-0.24994659260841701"/>
      <name val="Verdana"/>
      <family val="2"/>
    </font>
    <font>
      <b/>
      <sz val="10"/>
      <color theme="3" tint="-0.24994659260841701"/>
      <name val="Verdana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1668">
    <xf numFmtId="0" fontId="0" fillId="2" borderId="0" applyFont="0" applyBorder="0"/>
    <xf numFmtId="3" fontId="2" fillId="3" borderId="1">
      <alignment horizontal="right" vertical="center"/>
      <protection locked="0"/>
    </xf>
    <xf numFmtId="0" fontId="14" fillId="4" borderId="0" applyNumberFormat="0" applyBorder="0" applyAlignment="0" applyProtection="0"/>
    <xf numFmtId="3" fontId="2" fillId="0" borderId="2">
      <alignment horizontal="right" vertical="center"/>
    </xf>
    <xf numFmtId="0" fontId="3" fillId="5" borderId="3">
      <alignment horizontal="left" vertical="center" indent="1"/>
    </xf>
    <xf numFmtId="164" fontId="2" fillId="0" borderId="0" applyFont="0" applyFill="0" applyBorder="0" applyAlignment="0" applyProtection="0"/>
    <xf numFmtId="0" fontId="2" fillId="3" borderId="1">
      <alignment horizontal="left" vertical="center" indent="1"/>
    </xf>
    <xf numFmtId="0" fontId="5" fillId="2" borderId="4" applyNumberFormat="0" applyFill="0" applyBorder="0" applyAlignment="0" applyProtection="0">
      <alignment horizontal="left"/>
    </xf>
    <xf numFmtId="0" fontId="3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2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3" borderId="1">
      <alignment horizontal="center" vertical="center"/>
    </xf>
    <xf numFmtId="3" fontId="2" fillId="6" borderId="1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 vertical="center"/>
    </xf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33" applyNumberFormat="0" applyAlignment="0" applyProtection="0"/>
    <xf numFmtId="0" fontId="24" fillId="24" borderId="34" applyNumberFormat="0" applyAlignment="0" applyProtection="0"/>
    <xf numFmtId="0" fontId="25" fillId="24" borderId="33" applyNumberFormat="0" applyAlignment="0" applyProtection="0"/>
    <xf numFmtId="0" fontId="26" fillId="0" borderId="35" applyNumberFormat="0" applyFill="0" applyAlignment="0" applyProtection="0"/>
    <xf numFmtId="0" fontId="27" fillId="25" borderId="36" applyNumberFormat="0" applyAlignment="0" applyProtection="0"/>
    <xf numFmtId="0" fontId="28" fillId="0" borderId="0" applyNumberFormat="0" applyFill="0" applyBorder="0" applyAlignment="0" applyProtection="0"/>
    <xf numFmtId="0" fontId="29" fillId="0" borderId="38" applyNumberFormat="0" applyFill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6" borderId="0">
      <alignment vertical="center"/>
    </xf>
    <xf numFmtId="3" fontId="35" fillId="6" borderId="1" applyProtection="0">
      <alignment horizontal="right" vertical="center"/>
    </xf>
    <xf numFmtId="0" fontId="2" fillId="6" borderId="1">
      <alignment horizontal="center" vertical="center"/>
    </xf>
    <xf numFmtId="0" fontId="2" fillId="8" borderId="1" applyNumberFormat="0" applyFont="0" applyBorder="0">
      <alignment horizontal="center" vertical="center"/>
    </xf>
    <xf numFmtId="0" fontId="36" fillId="2" borderId="4" applyNumberFormat="0" applyFill="0" applyBorder="0" applyAlignment="0" applyProtection="0">
      <alignment horizontal="left"/>
    </xf>
    <xf numFmtId="0" fontId="4" fillId="6" borderId="3" applyFont="0" applyBorder="0">
      <alignment horizontal="center" wrapText="1"/>
    </xf>
    <xf numFmtId="3" fontId="2" fillId="57" borderId="41" applyFont="0" applyProtection="0">
      <alignment horizontal="right" vertical="center"/>
    </xf>
    <xf numFmtId="10" fontId="2" fillId="57" borderId="41" applyFont="0" applyProtection="0">
      <alignment horizontal="right" vertical="center"/>
    </xf>
    <xf numFmtId="9" fontId="2" fillId="57" borderId="41" applyFont="0" applyProtection="0">
      <alignment horizontal="right" vertical="center"/>
    </xf>
    <xf numFmtId="0" fontId="2" fillId="57" borderId="41" applyNumberFormat="0" applyFont="0" applyProtection="0">
      <alignment horizontal="left" vertical="center"/>
    </xf>
    <xf numFmtId="174" fontId="2" fillId="9" borderId="41" applyFont="0">
      <alignment vertical="center"/>
      <protection locked="0"/>
    </xf>
    <xf numFmtId="3" fontId="2" fillId="9" borderId="41" applyFont="0">
      <alignment horizontal="right" vertical="center"/>
      <protection locked="0"/>
    </xf>
    <xf numFmtId="170" fontId="2" fillId="9" borderId="41" applyFont="0">
      <alignment horizontal="right" vertical="center"/>
      <protection locked="0"/>
    </xf>
    <xf numFmtId="172" fontId="2" fillId="15" borderId="41" applyFont="0">
      <alignment vertical="center"/>
      <protection locked="0"/>
    </xf>
    <xf numFmtId="10" fontId="2" fillId="9" borderId="41" applyFont="0">
      <alignment horizontal="right" vertical="center"/>
      <protection locked="0"/>
    </xf>
    <xf numFmtId="9" fontId="2" fillId="9" borderId="41" applyFont="0">
      <alignment horizontal="right" vertical="center"/>
      <protection locked="0"/>
    </xf>
    <xf numFmtId="173" fontId="2" fillId="9" borderId="41" applyFont="0">
      <alignment horizontal="right" vertical="center"/>
      <protection locked="0"/>
    </xf>
    <xf numFmtId="177" fontId="2" fillId="9" borderId="41" applyFont="0">
      <alignment horizontal="right" vertical="center"/>
      <protection locked="0"/>
    </xf>
    <xf numFmtId="0" fontId="2" fillId="9" borderId="41" applyFont="0">
      <alignment horizontal="center" vertical="center" wrapText="1"/>
      <protection locked="0"/>
    </xf>
    <xf numFmtId="49" fontId="2" fillId="9" borderId="41" applyFont="0">
      <alignment vertical="center"/>
      <protection locked="0"/>
    </xf>
    <xf numFmtId="3" fontId="2" fillId="54" borderId="41" applyFont="0">
      <alignment horizontal="right" vertical="center"/>
      <protection locked="0"/>
    </xf>
    <xf numFmtId="170" fontId="2" fillId="54" borderId="41" applyFont="0">
      <alignment horizontal="right" vertical="center"/>
      <protection locked="0"/>
    </xf>
    <xf numFmtId="10" fontId="2" fillId="54" borderId="41" applyFont="0">
      <alignment horizontal="right" vertical="center"/>
      <protection locked="0"/>
    </xf>
    <xf numFmtId="9" fontId="2" fillId="54" borderId="41" applyFont="0">
      <alignment horizontal="right" vertical="center"/>
      <protection locked="0"/>
    </xf>
    <xf numFmtId="173" fontId="2" fillId="54" borderId="41" applyFont="0">
      <alignment horizontal="right" vertical="center"/>
      <protection locked="0"/>
    </xf>
    <xf numFmtId="177" fontId="2" fillId="54" borderId="41" applyFont="0">
      <alignment horizontal="right" vertical="center"/>
      <protection locked="0"/>
    </xf>
    <xf numFmtId="0" fontId="2" fillId="54" borderId="41" applyFont="0">
      <alignment horizontal="center" vertical="center" wrapText="1"/>
      <protection locked="0"/>
    </xf>
    <xf numFmtId="0" fontId="2" fillId="54" borderId="41" applyNumberFormat="0" applyFont="0">
      <alignment horizontal="center" vertical="center" wrapText="1"/>
      <protection locked="0"/>
    </xf>
    <xf numFmtId="3" fontId="2" fillId="51" borderId="1" applyFont="0">
      <alignment horizontal="right" vertical="center"/>
      <protection locked="0"/>
    </xf>
    <xf numFmtId="176" fontId="2" fillId="6" borderId="1" applyFont="0">
      <alignment horizontal="center" vertical="center"/>
    </xf>
    <xf numFmtId="3" fontId="2" fillId="6" borderId="1" applyFont="0">
      <alignment horizontal="right" vertical="center"/>
    </xf>
    <xf numFmtId="171" fontId="2" fillId="6" borderId="1" applyFont="0">
      <alignment horizontal="right" vertical="center"/>
    </xf>
    <xf numFmtId="170" fontId="2" fillId="6" borderId="1" applyFont="0">
      <alignment horizontal="right" vertical="center"/>
    </xf>
    <xf numFmtId="10" fontId="2" fillId="6" borderId="1" applyFont="0">
      <alignment horizontal="right" vertical="center"/>
    </xf>
    <xf numFmtId="9" fontId="2" fillId="6" borderId="1" applyFont="0">
      <alignment horizontal="right" vertical="center"/>
    </xf>
    <xf numFmtId="175" fontId="2" fillId="6" borderId="1" applyFont="0">
      <alignment horizontal="center" vertical="center" wrapText="1"/>
    </xf>
    <xf numFmtId="174" fontId="2" fillId="52" borderId="1" applyFont="0">
      <alignment vertical="center"/>
    </xf>
    <xf numFmtId="1" fontId="2" fillId="52" borderId="1" applyFont="0">
      <alignment horizontal="right" vertical="center"/>
    </xf>
    <xf numFmtId="172" fontId="2" fillId="52" borderId="1" applyFont="0">
      <alignment vertical="center"/>
    </xf>
    <xf numFmtId="9" fontId="2" fillId="52" borderId="1" applyFont="0">
      <alignment horizontal="right" vertical="center"/>
    </xf>
    <xf numFmtId="173" fontId="2" fillId="52" borderId="1" applyFont="0">
      <alignment horizontal="right" vertical="center"/>
    </xf>
    <xf numFmtId="10" fontId="2" fillId="52" borderId="1" applyFont="0">
      <alignment horizontal="right" vertical="center"/>
    </xf>
    <xf numFmtId="0" fontId="2" fillId="52" borderId="1" applyFont="0">
      <alignment horizontal="center" vertical="center" wrapText="1"/>
    </xf>
    <xf numFmtId="49" fontId="2" fillId="52" borderId="1" applyFont="0">
      <alignment vertical="center"/>
    </xf>
    <xf numFmtId="172" fontId="2" fillId="53" borderId="1" applyFont="0">
      <alignment vertical="center"/>
    </xf>
    <xf numFmtId="9" fontId="2" fillId="53" borderId="1" applyFont="0">
      <alignment horizontal="right" vertical="center"/>
    </xf>
    <xf numFmtId="174" fontId="2" fillId="56" borderId="1">
      <alignment vertical="center"/>
    </xf>
    <xf numFmtId="172" fontId="2" fillId="55" borderId="1" applyFont="0">
      <alignment horizontal="right" vertical="center"/>
    </xf>
    <xf numFmtId="1" fontId="2" fillId="55" borderId="1" applyFont="0">
      <alignment horizontal="right" vertical="center"/>
    </xf>
    <xf numFmtId="172" fontId="2" fillId="55" borderId="1" applyFont="0">
      <alignment vertical="center"/>
    </xf>
    <xf numFmtId="170" fontId="2" fillId="55" borderId="1" applyFont="0">
      <alignment vertical="center"/>
    </xf>
    <xf numFmtId="10" fontId="2" fillId="55" borderId="1" applyFont="0">
      <alignment horizontal="right" vertical="center"/>
    </xf>
    <xf numFmtId="9" fontId="2" fillId="55" borderId="1" applyFont="0">
      <alignment horizontal="right" vertical="center"/>
    </xf>
    <xf numFmtId="173" fontId="2" fillId="55" borderId="1" applyFont="0">
      <alignment horizontal="right" vertical="center"/>
    </xf>
    <xf numFmtId="10" fontId="2" fillId="55" borderId="2" applyFont="0">
      <alignment horizontal="right" vertical="center"/>
    </xf>
    <xf numFmtId="0" fontId="2" fillId="55" borderId="1" applyFont="0">
      <alignment horizontal="center" vertical="center" wrapText="1"/>
    </xf>
    <xf numFmtId="49" fontId="2" fillId="55" borderId="1" applyFont="0">
      <alignment vertical="center"/>
    </xf>
    <xf numFmtId="0" fontId="35" fillId="0" borderId="0" applyNumberFormat="0" applyFill="0" applyBorder="0" applyAlignment="0" applyProtection="0"/>
    <xf numFmtId="174" fontId="2" fillId="7" borderId="40">
      <alignment vertical="center"/>
      <protection locked="0"/>
    </xf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3" fillId="0" borderId="0"/>
    <xf numFmtId="0" fontId="2" fillId="8" borderId="1" applyNumberFormat="0" applyFont="0" applyBorder="0">
      <alignment horizontal="center" vertical="center"/>
    </xf>
    <xf numFmtId="0" fontId="5" fillId="2" borderId="4" applyNumberFormat="0" applyFill="0" applyBorder="0" applyAlignment="0" applyProtection="0">
      <alignment horizontal="left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2" fillId="0" borderId="0">
      <alignment vertical="center"/>
    </xf>
    <xf numFmtId="0" fontId="4" fillId="6" borderId="3" applyFont="0" applyBorder="0">
      <alignment horizontal="center" wrapText="1"/>
    </xf>
    <xf numFmtId="3" fontId="2" fillId="6" borderId="1" applyFont="0">
      <alignment horizontal="right" vertical="center"/>
    </xf>
    <xf numFmtId="0" fontId="32" fillId="0" borderId="0"/>
    <xf numFmtId="9" fontId="32" fillId="0" borderId="0" applyFon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6" fillId="2" borderId="4" applyNumberFormat="0" applyFill="0" applyBorder="0" applyAlignment="0" applyProtection="0">
      <alignment horizontal="left"/>
    </xf>
    <xf numFmtId="0" fontId="38" fillId="0" borderId="42" applyNumberFormat="0" applyFill="0" applyAlignment="0" applyProtection="0"/>
    <xf numFmtId="10" fontId="2" fillId="55" borderId="2" applyFont="0">
      <alignment horizontal="right" vertical="center"/>
    </xf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174" fontId="2" fillId="7" borderId="40">
      <alignment vertical="center"/>
      <protection locked="0"/>
    </xf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3" fillId="0" borderId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2" fillId="0" borderId="0"/>
    <xf numFmtId="0" fontId="38" fillId="0" borderId="42" applyNumberFormat="0" applyFill="0" applyAlignment="0" applyProtection="0"/>
    <xf numFmtId="9" fontId="32" fillId="0" borderId="0" applyFon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1" fillId="6" borderId="0">
      <alignment vertical="center"/>
    </xf>
    <xf numFmtId="0" fontId="36" fillId="2" borderId="4" applyNumberFormat="0" applyFill="0" applyBorder="0" applyAlignment="0" applyProtection="0">
      <alignment horizontal="left"/>
    </xf>
    <xf numFmtId="0" fontId="35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1" fillId="6" borderId="0">
      <alignment vertical="center"/>
    </xf>
    <xf numFmtId="0" fontId="36" fillId="2" borderId="4" applyNumberFormat="0" applyFill="0" applyBorder="0" applyAlignment="0" applyProtection="0">
      <alignment horizontal="left"/>
    </xf>
    <xf numFmtId="0" fontId="35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44" borderId="0" applyNumberFormat="0" applyBorder="0" applyAlignment="0" applyProtection="0"/>
    <xf numFmtId="0" fontId="2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0" borderId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8" fillId="0" borderId="42" applyNumberFormat="0" applyFill="0" applyAlignment="0" applyProtection="0"/>
    <xf numFmtId="0" fontId="31" fillId="6" borderId="0">
      <alignment vertical="center"/>
    </xf>
    <xf numFmtId="0" fontId="41" fillId="0" borderId="0"/>
    <xf numFmtId="0" fontId="2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3" fontId="43" fillId="58" borderId="44">
      <alignment vertical="center" wrapText="1"/>
    </xf>
    <xf numFmtId="3" fontId="44" fillId="2" borderId="1" applyFont="0" applyFill="0" applyProtection="0">
      <alignment horizontal="right" vertical="center"/>
    </xf>
    <xf numFmtId="3" fontId="44" fillId="2" borderId="1" applyFont="0" applyFill="0" applyProtection="0">
      <alignment horizontal="right" vertical="center"/>
    </xf>
    <xf numFmtId="3" fontId="35" fillId="2" borderId="1" applyFill="0" applyProtection="0">
      <alignment horizontal="right" vertical="center"/>
    </xf>
    <xf numFmtId="3" fontId="44" fillId="2" borderId="1" applyFont="0" applyFill="0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3" fontId="44" fillId="2" borderId="1" applyFont="0" applyFill="0" applyProtection="0">
      <alignment horizontal="right" vertical="center"/>
    </xf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3" fontId="35" fillId="2" borderId="1" applyFill="0" applyProtection="0">
      <alignment horizontal="right" vertical="center"/>
    </xf>
    <xf numFmtId="0" fontId="1" fillId="33" borderId="0" applyNumberFormat="0" applyBorder="0" applyAlignment="0" applyProtection="0"/>
    <xf numFmtId="0" fontId="41" fillId="0" borderId="0"/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3" fontId="35" fillId="6" borderId="1" applyProtection="0">
      <alignment horizontal="right" vertical="center"/>
    </xf>
    <xf numFmtId="0" fontId="2" fillId="2" borderId="1">
      <alignment horizontal="center" vertical="center"/>
    </xf>
    <xf numFmtId="0" fontId="2" fillId="2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2" borderId="1">
      <alignment horizontal="center" vertical="center"/>
    </xf>
    <xf numFmtId="0" fontId="2" fillId="2" borderId="1">
      <alignment horizontal="center" vertical="center"/>
    </xf>
    <xf numFmtId="0" fontId="2" fillId="2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6" borderId="1">
      <alignment horizontal="center" vertical="center"/>
    </xf>
    <xf numFmtId="0" fontId="2" fillId="2" borderId="1">
      <alignment horizontal="center" vertical="center"/>
    </xf>
    <xf numFmtId="0" fontId="2" fillId="6" borderId="1">
      <alignment horizontal="center" vertical="center"/>
    </xf>
    <xf numFmtId="0" fontId="45" fillId="58" borderId="45">
      <alignment horizontal="center" vertical="center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" fillId="59" borderId="1" applyNumberFormat="0" applyFont="0" applyBorder="0">
      <alignment horizontal="center" vertical="center"/>
    </xf>
    <xf numFmtId="0" fontId="2" fillId="59" borderId="1" applyNumberFormat="0" applyFont="0" applyBorder="0">
      <alignment horizontal="center" vertical="center"/>
    </xf>
    <xf numFmtId="0" fontId="2" fillId="59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8" borderId="1" applyNumberFormat="0" applyFont="0" applyBorder="0">
      <alignment horizontal="center" vertical="center"/>
    </xf>
    <xf numFmtId="0" fontId="2" fillId="59" borderId="1" applyNumberFormat="0" applyFont="0" applyBorder="0">
      <alignment horizontal="center" vertical="center"/>
    </xf>
    <xf numFmtId="0" fontId="36" fillId="2" borderId="4" applyNumberFormat="0" applyFill="0" applyBorder="0" applyAlignment="0" applyProtection="0">
      <alignment horizontal="left"/>
    </xf>
    <xf numFmtId="0" fontId="36" fillId="2" borderId="4" applyNumberFormat="0" applyFill="0" applyBorder="0" applyAlignment="0" applyProtection="0">
      <alignment horizontal="left"/>
    </xf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7" fillId="6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2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4" fillId="6" borderId="3" applyFont="0" applyBorder="0">
      <alignment horizontal="center" wrapText="1"/>
    </xf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9" borderId="41" applyFont="0">
      <alignment vertical="center"/>
      <protection locked="0"/>
    </xf>
    <xf numFmtId="43" fontId="41" fillId="0" borderId="0" applyFont="0" applyFill="0" applyBorder="0" applyAlignment="0" applyProtection="0"/>
    <xf numFmtId="49" fontId="4" fillId="0" borderId="11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6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174" fontId="4" fillId="7" borderId="40" applyFont="0">
      <alignment vertical="center"/>
      <protection locked="0"/>
    </xf>
    <xf numFmtId="3" fontId="2" fillId="60" borderId="1" applyFont="0">
      <alignment horizontal="right" vertical="center"/>
      <protection locked="0"/>
    </xf>
    <xf numFmtId="3" fontId="2" fillId="60" borderId="1" applyFont="0">
      <alignment horizontal="right" vertical="center"/>
      <protection locked="0"/>
    </xf>
    <xf numFmtId="3" fontId="2" fillId="60" borderId="1" applyFont="0">
      <alignment horizontal="right" vertical="center"/>
      <protection locked="0"/>
    </xf>
    <xf numFmtId="3" fontId="2" fillId="54" borderId="41" applyFont="0">
      <alignment horizontal="right" vertical="center"/>
      <protection locked="0"/>
    </xf>
    <xf numFmtId="3" fontId="2" fillId="60" borderId="1" applyFont="0">
      <alignment horizontal="right" vertical="center"/>
      <protection locked="0"/>
    </xf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2" fillId="51" borderId="1" applyFont="0">
      <alignment horizontal="right" vertical="center"/>
      <protection locked="0"/>
    </xf>
    <xf numFmtId="3" fontId="48" fillId="0" borderId="44">
      <alignment vertical="center" wrapText="1"/>
    </xf>
    <xf numFmtId="3" fontId="49" fillId="0" borderId="46">
      <alignment wrapText="1"/>
    </xf>
    <xf numFmtId="176" fontId="2" fillId="2" borderId="1" applyFont="0">
      <alignment horizontal="center" vertical="center"/>
    </xf>
    <xf numFmtId="176" fontId="2" fillId="2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2" borderId="1" applyFont="0">
      <alignment horizontal="center" vertical="center"/>
    </xf>
    <xf numFmtId="176" fontId="2" fillId="2" borderId="1" applyFont="0">
      <alignment horizontal="center" vertical="center"/>
    </xf>
    <xf numFmtId="176" fontId="2" fillId="2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6" borderId="1" applyFont="0">
      <alignment horizontal="center" vertical="center"/>
    </xf>
    <xf numFmtId="176" fontId="2" fillId="2" borderId="1" applyFont="0">
      <alignment horizontal="center" vertical="center"/>
    </xf>
    <xf numFmtId="176" fontId="2" fillId="6" borderId="1" applyFont="0">
      <alignment horizontal="center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2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3" fontId="2" fillId="6" borderId="1" applyFont="0">
      <alignment horizontal="right" vertical="center"/>
    </xf>
    <xf numFmtId="171" fontId="2" fillId="2" borderId="1" applyFont="0">
      <alignment horizontal="right" vertical="center"/>
    </xf>
    <xf numFmtId="171" fontId="2" fillId="2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2" borderId="1" applyFont="0">
      <alignment horizontal="right" vertical="center"/>
    </xf>
    <xf numFmtId="171" fontId="2" fillId="2" borderId="1" applyFont="0">
      <alignment horizontal="right" vertical="center"/>
    </xf>
    <xf numFmtId="171" fontId="2" fillId="2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6" borderId="1" applyFont="0">
      <alignment horizontal="right" vertical="center"/>
    </xf>
    <xf numFmtId="171" fontId="2" fillId="2" borderId="1" applyFont="0">
      <alignment horizontal="right" vertical="center"/>
    </xf>
    <xf numFmtId="171" fontId="2" fillId="6" borderId="1" applyFont="0">
      <alignment horizontal="right" vertical="center"/>
    </xf>
    <xf numFmtId="170" fontId="2" fillId="2" borderId="1" applyFont="0">
      <alignment horizontal="right" vertical="center"/>
    </xf>
    <xf numFmtId="170" fontId="2" fillId="2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2" borderId="1" applyFont="0">
      <alignment horizontal="right" vertical="center"/>
    </xf>
    <xf numFmtId="170" fontId="2" fillId="2" borderId="1" applyFont="0">
      <alignment horizontal="right" vertical="center"/>
    </xf>
    <xf numFmtId="170" fontId="2" fillId="2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6" borderId="1" applyFont="0">
      <alignment horizontal="right" vertical="center"/>
    </xf>
    <xf numFmtId="170" fontId="2" fillId="2" borderId="1" applyFont="0">
      <alignment horizontal="right" vertical="center"/>
    </xf>
    <xf numFmtId="170" fontId="2" fillId="6" borderId="1" applyFont="0">
      <alignment horizontal="right" vertical="center"/>
    </xf>
    <xf numFmtId="10" fontId="2" fillId="2" borderId="1" applyFont="0">
      <alignment horizontal="right" vertical="center"/>
    </xf>
    <xf numFmtId="10" fontId="2" fillId="2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2" borderId="1" applyFont="0">
      <alignment horizontal="right" vertical="center"/>
    </xf>
    <xf numFmtId="10" fontId="2" fillId="2" borderId="1" applyFont="0">
      <alignment horizontal="right" vertical="center"/>
    </xf>
    <xf numFmtId="10" fontId="2" fillId="2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6" borderId="1" applyFont="0">
      <alignment horizontal="right" vertical="center"/>
    </xf>
    <xf numFmtId="10" fontId="2" fillId="2" borderId="1" applyFont="0">
      <alignment horizontal="right" vertical="center"/>
    </xf>
    <xf numFmtId="10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2" borderId="1" applyFont="0">
      <alignment horizontal="right" vertical="center"/>
    </xf>
    <xf numFmtId="9" fontId="2" fillId="2" borderId="1" applyFont="0">
      <alignment horizontal="right" vertical="center"/>
    </xf>
    <xf numFmtId="9" fontId="2" fillId="2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2" borderId="1" applyFont="0">
      <alignment horizontal="right" vertical="center"/>
    </xf>
    <xf numFmtId="9" fontId="2" fillId="6" borderId="1" applyFont="0">
      <alignment horizontal="right" vertical="center"/>
    </xf>
    <xf numFmtId="9" fontId="2" fillId="6" borderId="1" applyFont="0">
      <alignment horizontal="right" vertical="center"/>
    </xf>
    <xf numFmtId="9" fontId="2" fillId="2" borderId="1" applyFont="0">
      <alignment horizontal="right" vertical="center"/>
    </xf>
    <xf numFmtId="9" fontId="2" fillId="2" borderId="1" applyFont="0">
      <alignment horizontal="right" vertical="center"/>
    </xf>
    <xf numFmtId="9" fontId="2" fillId="2" borderId="1" applyFont="0">
      <alignment horizontal="right" vertical="center"/>
    </xf>
    <xf numFmtId="9" fontId="2" fillId="2" borderId="1" applyFont="0">
      <alignment horizontal="right" vertical="center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2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175" fontId="2" fillId="6" borderId="1" applyFon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3" fontId="50" fillId="61" borderId="47"/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74" fontId="2" fillId="52" borderId="1" applyFont="0">
      <alignment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" fontId="2" fillId="52" borderId="1" applyFont="0">
      <alignment horizontal="right"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172" fontId="2" fillId="52" borderId="1" applyFont="0">
      <alignment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9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73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10" fontId="2" fillId="52" borderId="1" applyFont="0">
      <alignment horizontal="right" vertical="center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horizontal="center" vertical="center" wrapText="1"/>
    </xf>
    <xf numFmtId="0" fontId="2" fillId="52" borderId="1" applyFont="0">
      <alignment vertical="center"/>
    </xf>
    <xf numFmtId="0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49" fontId="2" fillId="52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172" fontId="2" fillId="53" borderId="1" applyFont="0">
      <alignment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9" fontId="2" fillId="53" borderId="1" applyFont="0">
      <alignment horizontal="right"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4" fontId="2" fillId="56" borderId="1">
      <alignment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72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" fontId="2" fillId="55" borderId="1" applyFont="0">
      <alignment horizontal="right"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2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70" fontId="2" fillId="55" borderId="1" applyFont="0">
      <alignment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10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9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73" fontId="2" fillId="55" borderId="1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10" fontId="2" fillId="55" borderId="2" applyFont="0">
      <alignment horizontal="right" vertical="center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horizontal="center" vertical="center" wrapText="1"/>
    </xf>
    <xf numFmtId="0" fontId="2" fillId="55" borderId="1" applyFont="0">
      <alignment vertical="center"/>
    </xf>
    <xf numFmtId="0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49" fontId="2" fillId="55" borderId="1" applyFont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Alignment="0"/>
    <xf numFmtId="0" fontId="2" fillId="0" borderId="0" applyAlignment="0"/>
    <xf numFmtId="0" fontId="34" fillId="0" borderId="39" applyNumberFormat="0" applyFill="0" applyAlignment="0" applyProtection="0"/>
    <xf numFmtId="0" fontId="3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6" borderId="37" applyNumberFormat="0" applyFont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26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1" fillId="6" borderId="0">
      <alignment vertical="center"/>
    </xf>
    <xf numFmtId="0" fontId="35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1" fillId="0" borderId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</cellStyleXfs>
  <cellXfs count="334">
    <xf numFmtId="0" fontId="0" fillId="2" borderId="0" xfId="0"/>
    <xf numFmtId="0" fontId="2" fillId="2" borderId="0" xfId="0" applyFont="1" applyProtection="1"/>
    <xf numFmtId="0" fontId="2" fillId="2" borderId="0" xfId="0" applyFont="1" applyBorder="1" applyProtection="1"/>
    <xf numFmtId="0" fontId="5" fillId="2" borderId="0" xfId="7" applyFill="1" applyBorder="1" applyAlignment="1"/>
    <xf numFmtId="0" fontId="3" fillId="2" borderId="0" xfId="8" applyFill="1" applyProtection="1"/>
    <xf numFmtId="0" fontId="9" fillId="2" borderId="0" xfId="0" applyFont="1" applyProtection="1"/>
    <xf numFmtId="0" fontId="0" fillId="2" borderId="0" xfId="0" applyBorder="1" applyProtection="1"/>
    <xf numFmtId="0" fontId="10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2" fillId="2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Alignment="1">
      <alignment vertical="center"/>
    </xf>
    <xf numFmtId="0" fontId="2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3" fillId="2" borderId="0" xfId="8" applyFill="1" applyBorder="1" applyAlignment="1" applyProtection="1">
      <alignment horizontal="left" vertical="center"/>
    </xf>
    <xf numFmtId="0" fontId="3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2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Border="1" applyAlignment="1" applyProtection="1">
      <alignment horizontal="left" vertical="center"/>
    </xf>
    <xf numFmtId="0" fontId="2" fillId="2" borderId="0" xfId="0" applyFont="1" applyBorder="1" applyAlignment="1" applyProtection="1">
      <alignment horizontal="center" vertical="center"/>
    </xf>
    <xf numFmtId="49" fontId="3" fillId="6" borderId="0" xfId="8" applyNumberFormat="1" applyFill="1" applyBorder="1" applyAlignment="1" applyProtection="1">
      <alignment horizontal="left" vertical="center" indent="1"/>
    </xf>
    <xf numFmtId="0" fontId="3" fillId="6" borderId="0" xfId="8" applyFill="1" applyBorder="1" applyAlignment="1" applyProtection="1">
      <alignment horizontal="left" vertical="center" indent="1"/>
    </xf>
    <xf numFmtId="0" fontId="2" fillId="6" borderId="0" xfId="0" applyFont="1" applyFill="1" applyBorder="1" applyAlignment="1" applyProtection="1">
      <alignment horizontal="lef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2" borderId="0" xfId="0" applyFont="1" applyBorder="1" applyAlignment="1" applyProtection="1">
      <alignment vertical="center"/>
    </xf>
    <xf numFmtId="0" fontId="4" fillId="2" borderId="0" xfId="0" applyFont="1" applyBorder="1" applyAlignment="1" applyProtection="1">
      <alignment horizontal="center" vertical="center"/>
    </xf>
    <xf numFmtId="0" fontId="3" fillId="2" borderId="0" xfId="8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2" fillId="8" borderId="14" xfId="0" applyFont="1" applyFill="1" applyBorder="1" applyAlignment="1" applyProtection="1">
      <alignment horizontal="center" vertical="center"/>
    </xf>
    <xf numFmtId="167" fontId="2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2" fillId="9" borderId="14" xfId="5" applyNumberFormat="1" applyFont="1" applyFill="1" applyBorder="1" applyAlignment="1" applyProtection="1">
      <alignment horizontal="right" vertical="center"/>
      <protection locked="0"/>
    </xf>
    <xf numFmtId="3" fontId="2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2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0" fontId="6" fillId="6" borderId="14" xfId="2" applyFont="1" applyFill="1" applyBorder="1" applyAlignment="1" applyProtection="1">
      <alignment horizontal="center" vertical="center"/>
    </xf>
    <xf numFmtId="49" fontId="0" fillId="8" borderId="16" xfId="0" applyNumberFormat="1" applyFill="1" applyBorder="1" applyAlignment="1" applyProtection="1">
      <alignment horizontal="left" vertical="center" indent="1"/>
    </xf>
    <xf numFmtId="0" fontId="2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4" fillId="8" borderId="18" xfId="0" applyNumberFormat="1" applyFont="1" applyFill="1" applyBorder="1" applyAlignment="1" applyProtection="1">
      <alignment horizontal="left" vertical="center"/>
    </xf>
    <xf numFmtId="49" fontId="4" fillId="8" borderId="19" xfId="0" applyNumberFormat="1" applyFont="1" applyFill="1" applyBorder="1" applyAlignment="1" applyProtection="1">
      <alignment horizontal="left" vertical="center"/>
    </xf>
    <xf numFmtId="0" fontId="2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3" fillId="5" borderId="18" xfId="4" applyBorder="1" applyProtection="1">
      <alignment horizontal="left" vertical="center" indent="1"/>
    </xf>
    <xf numFmtId="0" fontId="3" fillId="5" borderId="19" xfId="0" applyFont="1" applyFill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/>
    </xf>
    <xf numFmtId="0" fontId="2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2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4" fillId="8" borderId="22" xfId="0" applyNumberFormat="1" applyFont="1" applyFill="1" applyBorder="1" applyAlignment="1" applyProtection="1">
      <alignment horizontal="left" vertical="center"/>
    </xf>
    <xf numFmtId="49" fontId="4" fillId="8" borderId="23" xfId="0" applyNumberFormat="1" applyFont="1" applyFill="1" applyBorder="1" applyAlignment="1" applyProtection="1">
      <alignment horizontal="left" vertical="center"/>
    </xf>
    <xf numFmtId="3" fontId="2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2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4" fillId="8" borderId="24" xfId="0" applyNumberFormat="1" applyFont="1" applyFill="1" applyBorder="1" applyAlignment="1" applyProtection="1">
      <alignment horizontal="left" vertical="center"/>
    </xf>
    <xf numFmtId="0" fontId="2" fillId="8" borderId="23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2" fillId="2" borderId="0" xfId="0" applyFont="1" applyBorder="1" applyAlignment="1">
      <alignment horizontal="left" vertical="center" indent="1"/>
    </xf>
    <xf numFmtId="0" fontId="2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2" fillId="2" borderId="25" xfId="0" applyFont="1" applyFill="1" applyBorder="1" applyAlignment="1" applyProtection="1">
      <alignment vertical="center"/>
    </xf>
    <xf numFmtId="0" fontId="3" fillId="6" borderId="25" xfId="8" applyFont="1" applyFill="1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3" fillId="2" borderId="25" xfId="8" applyFont="1" applyFill="1" applyBorder="1" applyAlignment="1" applyProtection="1">
      <alignment horizontal="left" vertical="center"/>
    </xf>
    <xf numFmtId="0" fontId="3" fillId="6" borderId="25" xfId="8" applyFont="1" applyFill="1" applyBorder="1" applyAlignment="1" applyProtection="1">
      <alignment horizontal="left" vertical="center" indent="1"/>
    </xf>
    <xf numFmtId="0" fontId="2" fillId="6" borderId="25" xfId="0" applyFont="1" applyFill="1" applyBorder="1" applyAlignment="1" applyProtection="1">
      <alignment horizontal="left" vertical="center" indent="1"/>
    </xf>
    <xf numFmtId="0" fontId="2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2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2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2" fillId="2" borderId="28" xfId="0" applyFont="1" applyBorder="1" applyAlignment="1" applyProtection="1">
      <alignment vertical="center"/>
    </xf>
    <xf numFmtId="0" fontId="2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5" fillId="2" borderId="0" xfId="7" applyFill="1" applyBorder="1" applyAlignment="1" applyProtection="1">
      <alignment horizontal="center"/>
    </xf>
    <xf numFmtId="0" fontId="5" fillId="2" borderId="0" xfId="7" applyFill="1" applyBorder="1" applyAlignment="1" applyProtection="1"/>
    <xf numFmtId="0" fontId="3" fillId="5" borderId="18" xfId="4" applyFill="1" applyBorder="1" applyProtection="1">
      <alignment horizontal="left" vertical="center" indent="1"/>
    </xf>
    <xf numFmtId="0" fontId="3" fillId="5" borderId="19" xfId="8" applyFill="1" applyBorder="1" applyAlignment="1" applyProtection="1">
      <alignment vertical="center"/>
    </xf>
    <xf numFmtId="0" fontId="3" fillId="5" borderId="20" xfId="8" applyFill="1" applyBorder="1" applyAlignment="1" applyProtection="1">
      <alignment vertical="center"/>
    </xf>
    <xf numFmtId="0" fontId="2" fillId="2" borderId="25" xfId="0" applyFont="1" applyBorder="1" applyProtection="1"/>
    <xf numFmtId="0" fontId="2" fillId="2" borderId="26" xfId="0" applyFont="1" applyFill="1" applyBorder="1" applyAlignment="1" applyProtection="1">
      <alignment vertical="center"/>
    </xf>
    <xf numFmtId="0" fontId="9" fillId="2" borderId="26" xfId="0" applyFont="1" applyFill="1" applyBorder="1" applyAlignment="1" applyProtection="1">
      <alignment horizontal="center" vertical="center"/>
    </xf>
    <xf numFmtId="0" fontId="2" fillId="2" borderId="26" xfId="0" applyFont="1" applyBorder="1" applyAlignment="1" applyProtection="1">
      <alignment vertical="center"/>
    </xf>
    <xf numFmtId="49" fontId="4" fillId="13" borderId="14" xfId="0" applyNumberFormat="1" applyFont="1" applyFill="1" applyBorder="1" applyAlignment="1" applyProtection="1">
      <alignment horizontal="left" vertical="center" indent="1"/>
    </xf>
    <xf numFmtId="0" fontId="2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4" fillId="13" borderId="14" xfId="0" applyNumberFormat="1" applyFont="1" applyFill="1" applyBorder="1" applyAlignment="1" applyProtection="1">
      <alignment horizontal="center" vertical="center"/>
    </xf>
    <xf numFmtId="49" fontId="4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2" fillId="2" borderId="14" xfId="0" applyNumberFormat="1" applyFont="1" applyBorder="1" applyAlignment="1" applyProtection="1">
      <alignment horizontal="left" vertical="center" indent="1"/>
    </xf>
    <xf numFmtId="0" fontId="2" fillId="2" borderId="14" xfId="0" applyNumberFormat="1" applyFont="1" applyBorder="1" applyAlignment="1" applyProtection="1">
      <alignment vertical="center"/>
    </xf>
    <xf numFmtId="0" fontId="2" fillId="2" borderId="14" xfId="0" applyFont="1" applyBorder="1" applyAlignment="1" applyProtection="1">
      <alignment vertical="center"/>
    </xf>
    <xf numFmtId="0" fontId="2" fillId="2" borderId="14" xfId="0" applyFont="1" applyBorder="1" applyAlignment="1" applyProtection="1">
      <alignment horizontal="left" vertical="center"/>
    </xf>
    <xf numFmtId="0" fontId="2" fillId="13" borderId="22" xfId="0" applyFont="1" applyFill="1" applyBorder="1" applyAlignment="1" applyProtection="1">
      <alignment vertical="center"/>
    </xf>
    <xf numFmtId="0" fontId="2" fillId="13" borderId="23" xfId="0" applyFont="1" applyFill="1" applyBorder="1" applyAlignment="1" applyProtection="1">
      <alignment vertical="center"/>
    </xf>
    <xf numFmtId="0" fontId="2" fillId="13" borderId="25" xfId="0" applyFont="1" applyFill="1" applyBorder="1" applyAlignment="1" applyProtection="1">
      <alignment vertical="center"/>
    </xf>
    <xf numFmtId="0" fontId="2" fillId="13" borderId="26" xfId="0" applyFont="1" applyFill="1" applyBorder="1" applyAlignment="1" applyProtection="1">
      <alignment vertical="center"/>
    </xf>
    <xf numFmtId="0" fontId="2" fillId="13" borderId="27" xfId="0" applyFont="1" applyFill="1" applyBorder="1" applyAlignment="1" applyProtection="1">
      <alignment vertical="center"/>
    </xf>
    <xf numFmtId="0" fontId="2" fillId="13" borderId="29" xfId="0" applyFont="1" applyFill="1" applyBorder="1" applyAlignment="1" applyProtection="1">
      <alignment vertical="center"/>
    </xf>
    <xf numFmtId="49" fontId="4" fillId="13" borderId="18" xfId="0" applyNumberFormat="1" applyFont="1" applyFill="1" applyBorder="1" applyAlignment="1" applyProtection="1">
      <alignment horizontal="left" vertical="center" indent="1"/>
    </xf>
    <xf numFmtId="0" fontId="2" fillId="2" borderId="14" xfId="0" applyFont="1" applyBorder="1" applyAlignment="1" applyProtection="1">
      <alignment horizontal="left" vertical="center" indent="1"/>
    </xf>
    <xf numFmtId="0" fontId="2" fillId="2" borderId="18" xfId="0" applyFont="1" applyBorder="1" applyAlignment="1" applyProtection="1">
      <alignment horizontal="left" vertical="center" indent="1"/>
    </xf>
    <xf numFmtId="0" fontId="2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4" fillId="2" borderId="18" xfId="0" applyFont="1" applyBorder="1" applyAlignment="1" applyProtection="1">
      <alignment horizontal="center" vertical="center" wrapText="1"/>
    </xf>
    <xf numFmtId="0" fontId="4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2" fillId="2" borderId="19" xfId="0" applyNumberFormat="1" applyFont="1" applyBorder="1" applyAlignment="1" applyProtection="1">
      <alignment horizontal="right" vertical="center"/>
    </xf>
    <xf numFmtId="3" fontId="2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2" fillId="2" borderId="19" xfId="0" applyFont="1" applyBorder="1" applyAlignment="1" applyProtection="1">
      <alignment horizontal="left" vertical="center"/>
    </xf>
    <xf numFmtId="3" fontId="2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2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11" fillId="2" borderId="0" xfId="7" applyFont="1" applyFill="1" applyBorder="1" applyAlignment="1" applyProtection="1">
      <alignment horizontal="center" vertical="center"/>
    </xf>
    <xf numFmtId="0" fontId="8" fillId="2" borderId="0" xfId="7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2" fillId="2" borderId="27" xfId="0" applyFont="1" applyFill="1" applyBorder="1" applyAlignment="1" applyProtection="1">
      <alignment vertical="center"/>
    </xf>
    <xf numFmtId="0" fontId="2" fillId="2" borderId="28" xfId="0" applyFont="1" applyBorder="1" applyAlignment="1" applyProtection="1">
      <alignment horizontal="center" vertical="center"/>
    </xf>
    <xf numFmtId="3" fontId="2" fillId="2" borderId="28" xfId="0" applyNumberFormat="1" applyFont="1" applyBorder="1" applyAlignment="1" applyProtection="1">
      <alignment horizontal="right" vertical="center"/>
    </xf>
    <xf numFmtId="49" fontId="2" fillId="2" borderId="28" xfId="0" applyNumberFormat="1" applyFont="1" applyBorder="1" applyAlignment="1" applyProtection="1">
      <alignment horizontal="left" vertical="center" indent="1"/>
    </xf>
    <xf numFmtId="0" fontId="10" fillId="2" borderId="28" xfId="0" applyFont="1" applyBorder="1" applyAlignment="1" applyProtection="1">
      <alignment horizontal="center" vertical="center"/>
    </xf>
    <xf numFmtId="0" fontId="3" fillId="6" borderId="22" xfId="8" applyFont="1" applyFill="1" applyBorder="1" applyAlignment="1" applyProtection="1">
      <alignment horizontal="left" vertical="center" indent="1"/>
    </xf>
    <xf numFmtId="0" fontId="3" fillId="6" borderId="24" xfId="8" applyFill="1" applyBorder="1" applyAlignment="1" applyProtection="1">
      <alignment horizontal="left" vertical="center" indent="1"/>
    </xf>
    <xf numFmtId="0" fontId="3" fillId="2" borderId="24" xfId="8" applyFill="1" applyBorder="1" applyAlignment="1" applyProtection="1">
      <alignment horizontal="left" vertical="center"/>
    </xf>
    <xf numFmtId="0" fontId="3" fillId="2" borderId="24" xfId="8" applyFill="1" applyBorder="1" applyAlignment="1" applyProtection="1">
      <alignment horizontal="center" vertical="center"/>
    </xf>
    <xf numFmtId="0" fontId="3" fillId="2" borderId="24" xfId="8" applyFill="1" applyBorder="1" applyAlignment="1" applyProtection="1">
      <alignment vertical="center"/>
    </xf>
    <xf numFmtId="49" fontId="3" fillId="6" borderId="24" xfId="8" applyNumberFormat="1" applyFill="1" applyBorder="1" applyAlignment="1" applyProtection="1">
      <alignment horizontal="left" vertical="center" indent="1"/>
    </xf>
    <xf numFmtId="0" fontId="10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5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2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5" fillId="9" borderId="14" xfId="11" applyFill="1" applyBorder="1" applyAlignment="1" applyProtection="1">
      <alignment horizontal="left" vertical="center" indent="1"/>
      <protection locked="0"/>
    </xf>
    <xf numFmtId="0" fontId="2" fillId="2" borderId="0" xfId="0" applyFont="1" applyAlignment="1" applyProtection="1">
      <alignment vertical="center"/>
    </xf>
    <xf numFmtId="0" fontId="2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2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2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2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2" fillId="19" borderId="22" xfId="0" applyNumberFormat="1" applyFont="1" applyFill="1" applyBorder="1" applyAlignment="1" applyProtection="1">
      <alignment horizontal="right" vertical="center"/>
    </xf>
    <xf numFmtId="0" fontId="2" fillId="19" borderId="23" xfId="0" applyFont="1" applyFill="1" applyBorder="1" applyAlignment="1" applyProtection="1">
      <alignment horizontal="left" vertical="center"/>
    </xf>
    <xf numFmtId="169" fontId="2" fillId="19" borderId="25" xfId="0" applyNumberFormat="1" applyFont="1" applyFill="1" applyBorder="1" applyAlignment="1" applyProtection="1">
      <alignment horizontal="right" vertical="center"/>
    </xf>
    <xf numFmtId="0" fontId="2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2" fillId="19" borderId="26" xfId="0" applyFont="1" applyFill="1" applyBorder="1" applyAlignment="1" applyProtection="1">
      <alignment vertical="center"/>
    </xf>
    <xf numFmtId="169" fontId="2" fillId="19" borderId="27" xfId="0" applyNumberFormat="1" applyFont="1" applyFill="1" applyBorder="1" applyAlignment="1" applyProtection="1">
      <alignment horizontal="right" vertical="center"/>
    </xf>
    <xf numFmtId="0" fontId="2" fillId="19" borderId="29" xfId="0" applyFont="1" applyFill="1" applyBorder="1" applyAlignment="1" applyProtection="1">
      <alignment vertical="center"/>
    </xf>
    <xf numFmtId="0" fontId="16" fillId="2" borderId="0" xfId="0" applyFont="1" applyBorder="1" applyAlignment="1" applyProtection="1">
      <alignment vertical="center"/>
    </xf>
    <xf numFmtId="0" fontId="16" fillId="2" borderId="0" xfId="0" applyFont="1" applyAlignment="1" applyProtection="1">
      <alignment horizontal="left" vertical="center"/>
    </xf>
    <xf numFmtId="0" fontId="2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2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7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0" fontId="0" fillId="8" borderId="14" xfId="0" applyFont="1" applyFill="1" applyBorder="1" applyAlignment="1" applyProtection="1">
      <alignment horizontal="center" vertical="center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0" fontId="0" fillId="2" borderId="0" xfId="0" applyFont="1" applyAlignment="1" applyProtection="1">
      <alignment horizontal="left" vertical="center"/>
    </xf>
    <xf numFmtId="0" fontId="0" fillId="2" borderId="26" xfId="0" applyFont="1" applyBorder="1" applyAlignment="1" applyProtection="1">
      <alignment vertical="center"/>
    </xf>
    <xf numFmtId="0" fontId="0" fillId="2" borderId="0" xfId="0" applyFont="1" applyAlignment="1" applyProtection="1">
      <alignment vertical="center"/>
    </xf>
    <xf numFmtId="0" fontId="0" fillId="2" borderId="0" xfId="0" applyFont="1" applyAlignment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6" fillId="2" borderId="0" xfId="0" applyFont="1" applyBorder="1" applyAlignment="1" applyProtection="1">
      <alignment horizontal="left" vertical="center"/>
    </xf>
    <xf numFmtId="0" fontId="16" fillId="2" borderId="26" xfId="0" applyFont="1" applyBorder="1" applyAlignment="1" applyProtection="1">
      <alignment horizontal="left" vertical="center"/>
    </xf>
    <xf numFmtId="0" fontId="16" fillId="2" borderId="0" xfId="0" applyFont="1" applyAlignment="1">
      <alignment horizontal="left" vertical="center"/>
    </xf>
    <xf numFmtId="0" fontId="18" fillId="6" borderId="19" xfId="0" applyFont="1" applyFill="1" applyBorder="1" applyAlignment="1" applyProtection="1">
      <alignment horizontal="left" vertical="center" indent="1"/>
    </xf>
    <xf numFmtId="0" fontId="18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3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2" fillId="6" borderId="0" xfId="0" applyFont="1" applyFill="1" applyProtection="1"/>
    <xf numFmtId="0" fontId="3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2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vertical="center"/>
    </xf>
    <xf numFmtId="0" fontId="2" fillId="6" borderId="25" xfId="0" applyFont="1" applyFill="1" applyBorder="1" applyProtection="1"/>
    <xf numFmtId="0" fontId="3" fillId="6" borderId="26" xfId="8" applyFill="1" applyBorder="1" applyProtection="1"/>
    <xf numFmtId="0" fontId="2" fillId="6" borderId="26" xfId="0" applyFont="1" applyFill="1" applyBorder="1" applyProtection="1"/>
    <xf numFmtId="0" fontId="2" fillId="6" borderId="27" xfId="0" applyFont="1" applyFill="1" applyBorder="1" applyProtection="1"/>
    <xf numFmtId="0" fontId="2" fillId="6" borderId="28" xfId="0" applyFont="1" applyFill="1" applyBorder="1" applyProtection="1"/>
    <xf numFmtId="0" fontId="2" fillId="6" borderId="29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3" fontId="19" fillId="9" borderId="14" xfId="1" applyFont="1" applyFill="1" applyBorder="1" applyAlignment="1" applyProtection="1">
      <alignment horizontal="left" vertical="center"/>
      <protection locked="0"/>
    </xf>
    <xf numFmtId="0" fontId="6" fillId="6" borderId="14" xfId="2" applyFont="1" applyFill="1" applyBorder="1" applyAlignment="1" applyProtection="1">
      <alignment horizontal="center" vertical="center"/>
    </xf>
    <xf numFmtId="49" fontId="0" fillId="6" borderId="0" xfId="0" applyNumberFormat="1" applyFont="1" applyFill="1" applyBorder="1" applyAlignment="1" applyProtection="1">
      <alignment horizontal="left" vertical="center" indent="1"/>
    </xf>
    <xf numFmtId="0" fontId="4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vertical="center"/>
    </xf>
    <xf numFmtId="0" fontId="0" fillId="2" borderId="26" xfId="0" applyFont="1" applyBorder="1" applyAlignment="1" applyProtection="1">
      <alignment horizont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4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3" fontId="0" fillId="9" borderId="14" xfId="1" applyFont="1" applyFill="1" applyBorder="1" applyAlignment="1" applyProtection="1">
      <alignment horizontal="left" vertical="center"/>
      <protection locked="0"/>
    </xf>
    <xf numFmtId="3" fontId="2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5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0" borderId="18" xfId="0" applyNumberFormat="1" applyFont="1" applyFill="1" applyBorder="1" applyAlignment="1" applyProtection="1">
      <alignment horizontal="left" vertical="center" indent="1"/>
    </xf>
    <xf numFmtId="168" fontId="0" fillId="20" borderId="20" xfId="0" applyNumberFormat="1" applyFont="1" applyFill="1" applyBorder="1" applyAlignment="1" applyProtection="1">
      <alignment horizontal="left" vertical="center" indent="1"/>
    </xf>
    <xf numFmtId="0" fontId="4" fillId="2" borderId="14" xfId="0" applyFont="1" applyBorder="1" applyAlignment="1" applyProtection="1">
      <alignment horizontal="center" vertical="center" wrapText="1"/>
    </xf>
  </cellXfs>
  <cellStyles count="21668">
    <cellStyle name="]_x000d__x000a_Extension=conv.dll_x000d__x000a_MS-DOS Tools Extentions=C:\DOS\MSTOOLS.DLL_x000d__x000a__x000d__x000a_[Settings]_x000d__x000a_UNDELETE.DLL=C:\DOS\MSTOOLS.DLL_x000d__x000a_W" xfId="1897"/>
    <cellStyle name="]_x000d__x000a_Extension=conv.dll_x000d__x000a_MS-DOS Tools Extentions=C:\DOS\MSTOOLS.DLL_x000d__x000a__x000d__x000a_[Settings]_x000d__x000a_UNDELETE.DLL=C:\DOS\MSTOOLS.DLL_x000d__x000a_W 2" xfId="1909"/>
    <cellStyle name="_BASE DATA" xfId="1910"/>
    <cellStyle name="_BASE DATA 2" xfId="1911"/>
    <cellStyle name="_PROVISIONS DATA" xfId="1912"/>
    <cellStyle name="_PROVISIONS DATA 2" xfId="1913"/>
    <cellStyle name="=C:\WINNT35\SYSTEM32\COMMAND.COM" xfId="132"/>
    <cellStyle name="20% - Accent1" xfId="29" builtinId="30" customBuiltin="1"/>
    <cellStyle name="20% - Accent1 2" xfId="1914"/>
    <cellStyle name="20% - Accent1 2 2" xfId="1915"/>
    <cellStyle name="20% - Accent1 2 2 2" xfId="9734"/>
    <cellStyle name="20% - Accent1 2 3" xfId="1916"/>
    <cellStyle name="20% - Accent1 2 3 2" xfId="9729"/>
    <cellStyle name="20% - Accent1 2 4" xfId="9737"/>
    <cellStyle name="20% - Accent1 3" xfId="1898"/>
    <cellStyle name="20% - Accent1 3 2" xfId="9719"/>
    <cellStyle name="20% - Accent1 4" xfId="1917"/>
    <cellStyle name="20% - Accent1 4 2" xfId="9723"/>
    <cellStyle name="20% - Accent2" xfId="33" builtinId="34" customBuiltin="1"/>
    <cellStyle name="20% - Accent2 2" xfId="1904"/>
    <cellStyle name="20% - Accent2 2 2" xfId="1905"/>
    <cellStyle name="20% - Accent2 2 2 2" xfId="9736"/>
    <cellStyle name="20% - Accent2 2 3" xfId="1918"/>
    <cellStyle name="20% - Accent2 2 3 2" xfId="9733"/>
    <cellStyle name="20% - Accent2 2 4" xfId="9725"/>
    <cellStyle name="20% - Accent2 3" xfId="1919"/>
    <cellStyle name="20% - Accent2 3 2" xfId="9721"/>
    <cellStyle name="20% - Accent2 4" xfId="1972"/>
    <cellStyle name="20% - Accent2 4 2" xfId="9722"/>
    <cellStyle name="20% - Accent3" xfId="37" builtinId="38" customBuiltin="1"/>
    <cellStyle name="20% - Accent3 2" xfId="1920"/>
    <cellStyle name="20% - Accent3 2 2" xfId="1902"/>
    <cellStyle name="20% - Accent3 2 2 2" xfId="9728"/>
    <cellStyle name="20% - Accent3 2 3" xfId="1921"/>
    <cellStyle name="20% - Accent3 2 3 2" xfId="9735"/>
    <cellStyle name="20% - Accent3 2 4" xfId="9726"/>
    <cellStyle name="20% - Accent3 3" xfId="1922"/>
    <cellStyle name="20% - Accent3 3 2" xfId="9732"/>
    <cellStyle name="20% - Accent3 4" xfId="1923"/>
    <cellStyle name="20% - Accent3 4 2" xfId="9724"/>
    <cellStyle name="20% - Accent4" xfId="41" builtinId="42" customBuiltin="1"/>
    <cellStyle name="20% - Accent4 2" xfId="1974"/>
    <cellStyle name="20% - Accent4 2 2" xfId="1924"/>
    <cellStyle name="20% - Accent4 2 2 2" xfId="9718"/>
    <cellStyle name="20% - Accent4 2 3" xfId="1925"/>
    <cellStyle name="20% - Accent4 2 3 2" xfId="9720"/>
    <cellStyle name="20% - Accent4 2 4" xfId="9727"/>
    <cellStyle name="20% - Accent4 3" xfId="1926"/>
    <cellStyle name="20% - Accent4 3 2" xfId="9738"/>
    <cellStyle name="20% - Accent4 4" xfId="1927"/>
    <cellStyle name="20% - Accent4 4 2" xfId="9739"/>
    <cellStyle name="20% - Accent5" xfId="45" builtinId="46" customBuiltin="1"/>
    <cellStyle name="20% - Accent5 2" xfId="1928"/>
    <cellStyle name="20% - Accent5 2 2" xfId="1896"/>
    <cellStyle name="20% - Accent5 2 2 2" xfId="9741"/>
    <cellStyle name="20% - Accent5 2 3" xfId="1929"/>
    <cellStyle name="20% - Accent5 2 3 2" xfId="9742"/>
    <cellStyle name="20% - Accent5 2 4" xfId="9740"/>
    <cellStyle name="20% - Accent5 3" xfId="1930"/>
    <cellStyle name="20% - Accent5 3 2" xfId="9743"/>
    <cellStyle name="20% - Accent5 4" xfId="1931"/>
    <cellStyle name="20% - Accent5 4 2" xfId="9744"/>
    <cellStyle name="20% - Accent6" xfId="49" builtinId="50" customBuiltin="1"/>
    <cellStyle name="20% - Accent6 2" xfId="1934"/>
    <cellStyle name="20% - Accent6 2 2" xfId="1935"/>
    <cellStyle name="20% - Accent6 2 2 2" xfId="9746"/>
    <cellStyle name="20% - Accent6 2 3" xfId="1976"/>
    <cellStyle name="20% - Accent6 2 3 2" xfId="9747"/>
    <cellStyle name="20% - Accent6 2 4" xfId="9745"/>
    <cellStyle name="20% - Accent6 3" xfId="1937"/>
    <cellStyle name="20% - Accent6 3 2" xfId="9748"/>
    <cellStyle name="20% - Accent6 4" xfId="1938"/>
    <cellStyle name="20% - Accent6 4 2" xfId="9749"/>
    <cellStyle name="40% - Accent1" xfId="30" builtinId="31" customBuiltin="1"/>
    <cellStyle name="40% - Accent1 2" xfId="1899"/>
    <cellStyle name="40% - Accent1 2 2" xfId="1939"/>
    <cellStyle name="40% - Accent1 2 2 2" xfId="9751"/>
    <cellStyle name="40% - Accent1 2 3" xfId="1940"/>
    <cellStyle name="40% - Accent1 2 3 2" xfId="9752"/>
    <cellStyle name="40% - Accent1 2 4" xfId="9750"/>
    <cellStyle name="40% - Accent1 3" xfId="1941"/>
    <cellStyle name="40% - Accent1 3 2" xfId="9753"/>
    <cellStyle name="40% - Accent1 4" xfId="1942"/>
    <cellStyle name="40% - Accent1 4 2" xfId="9754"/>
    <cellStyle name="40% - Accent2" xfId="34" builtinId="35" customBuiltin="1"/>
    <cellStyle name="40% - Accent2 2" xfId="1943"/>
    <cellStyle name="40% - Accent2 2 2" xfId="1944"/>
    <cellStyle name="40% - Accent2 2 2 2" xfId="9756"/>
    <cellStyle name="40% - Accent2 2 3" xfId="1945"/>
    <cellStyle name="40% - Accent2 2 3 2" xfId="9757"/>
    <cellStyle name="40% - Accent2 2 4" xfId="9755"/>
    <cellStyle name="40% - Accent2 3" xfId="1980"/>
    <cellStyle name="40% - Accent2 3 2" xfId="9758"/>
    <cellStyle name="40% - Accent2 4" xfId="1946"/>
    <cellStyle name="40% - Accent2 4 2" xfId="9759"/>
    <cellStyle name="40% - Accent3" xfId="38" builtinId="39" customBuiltin="1"/>
    <cellStyle name="40% - Accent3 2" xfId="1947"/>
    <cellStyle name="40% - Accent3 2 2" xfId="1948"/>
    <cellStyle name="40% - Accent3 2 2 2" xfId="9761"/>
    <cellStyle name="40% - Accent3 2 3" xfId="1949"/>
    <cellStyle name="40% - Accent3 2 3 2" xfId="9762"/>
    <cellStyle name="40% - Accent3 2 4" xfId="9760"/>
    <cellStyle name="40% - Accent3 3" xfId="1901"/>
    <cellStyle name="40% - Accent3 3 2" xfId="9763"/>
    <cellStyle name="40% - Accent3 4" xfId="1950"/>
    <cellStyle name="40% - Accent3 4 2" xfId="9764"/>
    <cellStyle name="40% - Accent4" xfId="42" builtinId="43" customBuiltin="1"/>
    <cellStyle name="40% - Accent4 2" xfId="1951"/>
    <cellStyle name="40% - Accent4 2 2" xfId="1952"/>
    <cellStyle name="40% - Accent4 2 2 2" xfId="9766"/>
    <cellStyle name="40% - Accent4 2 3" xfId="1973"/>
    <cellStyle name="40% - Accent4 2 3 2" xfId="9767"/>
    <cellStyle name="40% - Accent4 2 4" xfId="9765"/>
    <cellStyle name="40% - Accent4 3" xfId="1953"/>
    <cellStyle name="40% - Accent4 3 2" xfId="9768"/>
    <cellStyle name="40% - Accent4 4" xfId="1954"/>
    <cellStyle name="40% - Accent4 4 2" xfId="9769"/>
    <cellStyle name="40% - Accent5" xfId="46" builtinId="47" customBuiltin="1"/>
    <cellStyle name="40% - Accent5 2" xfId="1903"/>
    <cellStyle name="40% - Accent5 2 2" xfId="1970"/>
    <cellStyle name="40% - Accent5 2 2 2" xfId="9771"/>
    <cellStyle name="40% - Accent5 2 3" xfId="1971"/>
    <cellStyle name="40% - Accent5 2 3 2" xfId="9772"/>
    <cellStyle name="40% - Accent5 2 4" xfId="9770"/>
    <cellStyle name="40% - Accent5 3" xfId="1955"/>
    <cellStyle name="40% - Accent5 3 2" xfId="9773"/>
    <cellStyle name="40% - Accent5 4" xfId="1977"/>
    <cellStyle name="40% - Accent5 4 2" xfId="9774"/>
    <cellStyle name="40% - Accent6" xfId="50" builtinId="51" customBuiltin="1"/>
    <cellStyle name="40% - Accent6 2" xfId="1956"/>
    <cellStyle name="40% - Accent6 2 2" xfId="1957"/>
    <cellStyle name="40% - Accent6 2 2 2" xfId="9776"/>
    <cellStyle name="40% - Accent6 2 3" xfId="1958"/>
    <cellStyle name="40% - Accent6 2 3 2" xfId="9777"/>
    <cellStyle name="40% - Accent6 2 4" xfId="9775"/>
    <cellStyle name="40% - Accent6 3" xfId="1978"/>
    <cellStyle name="40% - Accent6 3 2" xfId="9778"/>
    <cellStyle name="40% - Accent6 4" xfId="1959"/>
    <cellStyle name="40% - Accent6 4 2" xfId="9779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s" xfId="1"/>
    <cellStyle name="Bad" xfId="2" builtinId="27"/>
    <cellStyle name="Bad 2" xfId="9715"/>
    <cellStyle name="BS total" xfId="1960"/>
    <cellStyle name="Calculated" xfId="3"/>
    <cellStyle name="Calculation" xfId="23" builtinId="22" customBuiltin="1"/>
    <cellStyle name="Category" xfId="4"/>
    <cellStyle name="Check Cell" xfId="25" builtinId="23" customBuiltin="1"/>
    <cellStyle name="checkExposure" xfId="53"/>
    <cellStyle name="checkExposure 2" xfId="1961"/>
    <cellStyle name="checkExposure 2 2" xfId="1962"/>
    <cellStyle name="checkExposure 3" xfId="1979"/>
    <cellStyle name="checkExposure 3 2" xfId="1963"/>
    <cellStyle name="checkExposure 4" xfId="1975"/>
    <cellStyle name="checkExposure 4 2" xfId="1964"/>
    <cellStyle name="checkExposure 5" xfId="1965"/>
    <cellStyle name="checkExposure 5 2" xfId="1966"/>
    <cellStyle name="checkExposure 5 3" xfId="1967"/>
    <cellStyle name="checkExposure 6" xfId="1968"/>
    <cellStyle name="checkExposure 6 2" xfId="1969"/>
    <cellStyle name="checkExposure 6 3" xfId="1982"/>
    <cellStyle name="checkExposure 7" xfId="1983"/>
    <cellStyle name="checkExposure 7 2" xfId="1984"/>
    <cellStyle name="checkExposure 7 3" xfId="1985"/>
    <cellStyle name="checkExposure 8" xfId="1986"/>
    <cellStyle name="checkExposure 9" xfId="1987"/>
    <cellStyle name="checkLiq" xfId="54"/>
    <cellStyle name="checkLiq 2" xfId="1988"/>
    <cellStyle name="checkLiq 2 2" xfId="1989"/>
    <cellStyle name="checkLiq 3" xfId="1990"/>
    <cellStyle name="checkLiq 3 2" xfId="1991"/>
    <cellStyle name="checkLiq 4" xfId="1992"/>
    <cellStyle name="checkLiq 4 2" xfId="1993"/>
    <cellStyle name="checkLiq 4 3" xfId="1994"/>
    <cellStyle name="checkLiq 5" xfId="1995"/>
    <cellStyle name="checkLiq 5 2" xfId="1996"/>
    <cellStyle name="checkLiq 5 3" xfId="1997"/>
    <cellStyle name="checkLiq 6" xfId="1998"/>
    <cellStyle name="checkLiq 6 2" xfId="1999"/>
    <cellStyle name="checkLiq 6 3" xfId="2000"/>
    <cellStyle name="checkLiq 7" xfId="2001"/>
    <cellStyle name="checkLiq 8" xfId="2002"/>
    <cellStyle name="checkLiq 9" xfId="2003"/>
    <cellStyle name="Columns" xfId="2004"/>
    <cellStyle name="Comma" xfId="5" builtinId="3"/>
    <cellStyle name="Comma 2" xfId="2005"/>
    <cellStyle name="Comma 2 2" xfId="2006"/>
    <cellStyle name="Comma 2 2 2" xfId="2007"/>
    <cellStyle name="Comma 2 2 2 2" xfId="9781"/>
    <cellStyle name="Comma 2 2 3" xfId="2008"/>
    <cellStyle name="Comma 2 2 3 2" xfId="9782"/>
    <cellStyle name="Comma 2 2 4" xfId="9780"/>
    <cellStyle name="Comma 2 3" xfId="2009"/>
    <cellStyle name="Comma 2 4" xfId="2010"/>
    <cellStyle name="Comma 2 4 2" xfId="2011"/>
    <cellStyle name="Comma 2 4 2 2" xfId="9784"/>
    <cellStyle name="Comma 2 4 3" xfId="2012"/>
    <cellStyle name="Comma 2 4 3 2" xfId="9785"/>
    <cellStyle name="Comma 2 4 4" xfId="9783"/>
    <cellStyle name="Comma 3" xfId="2013"/>
    <cellStyle name="Comma 3 2" xfId="2014"/>
    <cellStyle name="Comma 3 3" xfId="2015"/>
    <cellStyle name="Comma 3 4" xfId="2016"/>
    <cellStyle name="Comma 4" xfId="2017"/>
    <cellStyle name="Comma 4 2" xfId="2018"/>
    <cellStyle name="Comma 4 2 2" xfId="2019"/>
    <cellStyle name="Comma 4 2 2 2" xfId="2020"/>
    <cellStyle name="Comma 4 2 2 2 2" xfId="9789"/>
    <cellStyle name="Comma 4 2 2 3" xfId="2021"/>
    <cellStyle name="Comma 4 2 2 3 2" xfId="9790"/>
    <cellStyle name="Comma 4 2 2 4" xfId="9788"/>
    <cellStyle name="Comma 4 2 3" xfId="2022"/>
    <cellStyle name="Comma 4 2 3 2" xfId="2023"/>
    <cellStyle name="Comma 4 2 3 2 2" xfId="9792"/>
    <cellStyle name="Comma 4 2 3 3" xfId="2024"/>
    <cellStyle name="Comma 4 2 3 3 2" xfId="9793"/>
    <cellStyle name="Comma 4 2 3 4" xfId="9791"/>
    <cellStyle name="Comma 4 2 4" xfId="2025"/>
    <cellStyle name="Comma 4 2 4 2" xfId="9794"/>
    <cellStyle name="Comma 4 2 5" xfId="2026"/>
    <cellStyle name="Comma 4 2 5 2" xfId="9795"/>
    <cellStyle name="Comma 4 2 6" xfId="9787"/>
    <cellStyle name="Comma 4 3" xfId="2027"/>
    <cellStyle name="Comma 4 4" xfId="2028"/>
    <cellStyle name="Comma 4 4 2" xfId="2029"/>
    <cellStyle name="Comma 4 4 2 2" xfId="9797"/>
    <cellStyle name="Comma 4 4 3" xfId="2030"/>
    <cellStyle name="Comma 4 4 3 2" xfId="9798"/>
    <cellStyle name="Comma 4 4 4" xfId="9796"/>
    <cellStyle name="Comma 4 5" xfId="2031"/>
    <cellStyle name="Comma 4 5 2" xfId="2032"/>
    <cellStyle name="Comma 4 5 2 2" xfId="9800"/>
    <cellStyle name="Comma 4 5 3" xfId="2033"/>
    <cellStyle name="Comma 4 5 3 2" xfId="9801"/>
    <cellStyle name="Comma 4 5 4" xfId="9799"/>
    <cellStyle name="Comma 4 6" xfId="2034"/>
    <cellStyle name="Comma 4 6 2" xfId="9802"/>
    <cellStyle name="Comma 4 7" xfId="2035"/>
    <cellStyle name="Comma 4 7 2" xfId="9803"/>
    <cellStyle name="Comma 4 8" xfId="9786"/>
    <cellStyle name="Comma 5" xfId="2036"/>
    <cellStyle name="Comma 5 2" xfId="2037"/>
    <cellStyle name="Comma 5 2 2" xfId="2038"/>
    <cellStyle name="Comma 5 2 2 2" xfId="9805"/>
    <cellStyle name="Comma 5 2 3" xfId="2039"/>
    <cellStyle name="Comma 5 2 3 2" xfId="9806"/>
    <cellStyle name="Comma 5 2 4" xfId="9804"/>
    <cellStyle name="Comma 5 3" xfId="2040"/>
    <cellStyle name="Comma 5 3 2" xfId="2041"/>
    <cellStyle name="Comma 5 3 2 2" xfId="9808"/>
    <cellStyle name="Comma 5 3 3" xfId="2042"/>
    <cellStyle name="Comma 5 3 3 2" xfId="9809"/>
    <cellStyle name="Comma 5 3 4" xfId="9807"/>
    <cellStyle name="Comma 5 4" xfId="2043"/>
    <cellStyle name="Comma 5 4 2" xfId="2044"/>
    <cellStyle name="Comma 5 4 2 2" xfId="9811"/>
    <cellStyle name="Comma 5 4 3" xfId="2045"/>
    <cellStyle name="Comma 5 4 3 2" xfId="9812"/>
    <cellStyle name="Comma 5 4 4" xfId="9810"/>
    <cellStyle name="Comma 6" xfId="2046"/>
    <cellStyle name="Comma 7" xfId="9708"/>
    <cellStyle name="Comma 7 2" xfId="16906"/>
    <cellStyle name="Comma 8" xfId="16910"/>
    <cellStyle name="Comments" xfId="6"/>
    <cellStyle name="Explanatory Text" xfId="26" builtinId="53" customBuiltin="1"/>
    <cellStyle name="Followed Hyperlink" xfId="9731" builtinId="9" customBuiltin="1"/>
    <cellStyle name="Good" xfId="19" builtinId="26" customBuiltin="1"/>
    <cellStyle name="greyed" xfId="55"/>
    <cellStyle name="greyed 2" xfId="128"/>
    <cellStyle name="greyed 2 2" xfId="2047"/>
    <cellStyle name="greyed 2 2 2" xfId="2048"/>
    <cellStyle name="greyed 2 2 3" xfId="2049"/>
    <cellStyle name="greyed 2 3" xfId="2050"/>
    <cellStyle name="greyed 2 3 2" xfId="2051"/>
    <cellStyle name="greyed 2 3 3" xfId="2052"/>
    <cellStyle name="greyed 2 4" xfId="2053"/>
    <cellStyle name="greyed 2 4 2" xfId="2054"/>
    <cellStyle name="greyed 2 4 3" xfId="2055"/>
    <cellStyle name="greyed 2 5" xfId="2056"/>
    <cellStyle name="greyed 2 6" xfId="2057"/>
    <cellStyle name="Heading 1" xfId="7"/>
    <cellStyle name="Heading 1 2" xfId="140"/>
    <cellStyle name="Heading 1 2 2" xfId="129"/>
    <cellStyle name="Heading 1 2 3" xfId="2058"/>
    <cellStyle name="Heading 1 3" xfId="126"/>
    <cellStyle name="Heading 1 3 2" xfId="2059"/>
    <cellStyle name="Heading 1 4" xfId="327"/>
    <cellStyle name="Heading 1 5" xfId="722"/>
    <cellStyle name="Heading 1 6" xfId="56"/>
    <cellStyle name="Heading 2" xfId="8"/>
    <cellStyle name="Heading 2 10" xfId="2060" hidden="1"/>
    <cellStyle name="Heading 2 10" xfId="113"/>
    <cellStyle name="Heading 2 11" xfId="1906" hidden="1"/>
    <cellStyle name="Heading 2 11" xfId="112"/>
    <cellStyle name="Heading 2 2" xfId="116" hidden="1"/>
    <cellStyle name="Heading 2 2" xfId="114" hidden="1"/>
    <cellStyle name="Heading 2 2" xfId="120" hidden="1"/>
    <cellStyle name="Heading 2 2" xfId="118" hidden="1"/>
    <cellStyle name="Heading 2 2" xfId="124" hidden="1"/>
    <cellStyle name="Heading 2 2" xfId="122" hidden="1"/>
    <cellStyle name="Heading 2 2" xfId="161" hidden="1"/>
    <cellStyle name="Heading 2 2" xfId="159" hidden="1"/>
    <cellStyle name="Heading 2 2" xfId="165" hidden="1"/>
    <cellStyle name="Heading 2 2" xfId="163" hidden="1"/>
    <cellStyle name="Heading 2 2" xfId="169" hidden="1"/>
    <cellStyle name="Heading 2 2" xfId="167" hidden="1"/>
    <cellStyle name="Heading 2 2" xfId="155" hidden="1"/>
    <cellStyle name="Heading 2 2" xfId="139" hidden="1"/>
    <cellStyle name="Heading 2 2" xfId="175" hidden="1"/>
    <cellStyle name="Heading 2 2" xfId="185" hidden="1"/>
    <cellStyle name="Heading 2 2" xfId="137" hidden="1"/>
    <cellStyle name="Heading 2 2" xfId="189" hidden="1"/>
    <cellStyle name="Heading 2 2" xfId="187" hidden="1"/>
    <cellStyle name="Heading 2 2" xfId="197" hidden="1"/>
    <cellStyle name="Heading 2 2" xfId="199" hidden="1"/>
    <cellStyle name="Heading 2 2" xfId="192" hidden="1"/>
    <cellStyle name="Heading 2 2" xfId="172" hidden="1"/>
    <cellStyle name="Heading 2 2" xfId="153" hidden="1"/>
    <cellStyle name="Heading 2 2" xfId="152" hidden="1"/>
    <cellStyle name="Heading 2 2" xfId="146" hidden="1"/>
    <cellStyle name="Heading 2 2" xfId="209" hidden="1"/>
    <cellStyle name="Heading 2 2" xfId="211" hidden="1"/>
    <cellStyle name="Heading 2 2" xfId="179" hidden="1"/>
    <cellStyle name="Heading 2 2" xfId="198" hidden="1"/>
    <cellStyle name="Heading 2 2" xfId="183" hidden="1"/>
    <cellStyle name="Heading 2 2" xfId="180" hidden="1"/>
    <cellStyle name="Heading 2 2" xfId="223" hidden="1"/>
    <cellStyle name="Heading 2 2" xfId="225" hidden="1"/>
    <cellStyle name="Heading 2 2" xfId="218" hidden="1"/>
    <cellStyle name="Heading 2 2" xfId="176" hidden="1"/>
    <cellStyle name="Heading 2 2" xfId="201" hidden="1"/>
    <cellStyle name="Heading 2 2" xfId="200" hidden="1"/>
    <cellStyle name="Heading 2 2" xfId="147" hidden="1"/>
    <cellStyle name="Heading 2 2" xfId="235" hidden="1"/>
    <cellStyle name="Heading 2 2" xfId="237" hidden="1"/>
    <cellStyle name="Heading 2 2" xfId="213" hidden="1"/>
    <cellStyle name="Heading 2 2" xfId="224" hidden="1"/>
    <cellStyle name="Heading 2 2" xfId="216" hidden="1"/>
    <cellStyle name="Heading 2 2" xfId="214" hidden="1"/>
    <cellStyle name="Heading 2 2" xfId="249" hidden="1"/>
    <cellStyle name="Heading 2 2" xfId="251" hidden="1"/>
    <cellStyle name="Heading 2 2" xfId="244" hidden="1"/>
    <cellStyle name="Heading 2 2" xfId="208" hidden="1"/>
    <cellStyle name="Heading 2 2" xfId="227" hidden="1"/>
    <cellStyle name="Heading 2 2" xfId="226" hidden="1"/>
    <cellStyle name="Heading 2 2" xfId="156" hidden="1"/>
    <cellStyle name="Heading 2 2" xfId="261" hidden="1"/>
    <cellStyle name="Heading 2 2" xfId="263" hidden="1"/>
    <cellStyle name="Heading 2 2" xfId="239" hidden="1"/>
    <cellStyle name="Heading 2 2" xfId="250" hidden="1"/>
    <cellStyle name="Heading 2 2" xfId="242" hidden="1"/>
    <cellStyle name="Heading 2 2" xfId="240" hidden="1"/>
    <cellStyle name="Heading 2 2" xfId="274" hidden="1"/>
    <cellStyle name="Heading 2 2" xfId="276" hidden="1"/>
    <cellStyle name="Heading 2 2" xfId="269" hidden="1"/>
    <cellStyle name="Heading 2 2" xfId="234" hidden="1"/>
    <cellStyle name="Heading 2 2" xfId="253" hidden="1"/>
    <cellStyle name="Heading 2 2" xfId="252" hidden="1"/>
    <cellStyle name="Heading 2 2" xfId="203" hidden="1"/>
    <cellStyle name="Heading 2 2" xfId="285" hidden="1"/>
    <cellStyle name="Heading 2 2" xfId="287" hidden="1"/>
    <cellStyle name="Heading 2 2" xfId="265" hidden="1"/>
    <cellStyle name="Heading 2 2" xfId="275" hidden="1"/>
    <cellStyle name="Heading 2 2" xfId="268" hidden="1"/>
    <cellStyle name="Heading 2 2" xfId="266" hidden="1"/>
    <cellStyle name="Heading 2 2" xfId="298" hidden="1"/>
    <cellStyle name="Heading 2 2" xfId="300" hidden="1"/>
    <cellStyle name="Heading 2 2" xfId="293" hidden="1"/>
    <cellStyle name="Heading 2 2" xfId="260" hidden="1"/>
    <cellStyle name="Heading 2 2" xfId="278" hidden="1"/>
    <cellStyle name="Heading 2 2" xfId="277" hidden="1"/>
    <cellStyle name="Heading 2 2" xfId="229" hidden="1"/>
    <cellStyle name="Heading 2 2" xfId="306" hidden="1"/>
    <cellStyle name="Heading 2 2" xfId="308" hidden="1"/>
    <cellStyle name="Heading 2 2" xfId="289" hidden="1"/>
    <cellStyle name="Heading 2 2" xfId="299" hidden="1"/>
    <cellStyle name="Heading 2 2" xfId="292" hidden="1"/>
    <cellStyle name="Heading 2 2" xfId="290" hidden="1"/>
    <cellStyle name="Heading 2 2" xfId="317" hidden="1"/>
    <cellStyle name="Heading 2 2" xfId="319" hidden="1"/>
    <cellStyle name="Heading 2 2" xfId="314" hidden="1"/>
    <cellStyle name="Heading 2 2" xfId="284" hidden="1"/>
    <cellStyle name="Heading 2 2" xfId="302" hidden="1"/>
    <cellStyle name="Heading 2 2" xfId="301" hidden="1"/>
    <cellStyle name="Heading 2 2" xfId="255" hidden="1"/>
    <cellStyle name="Heading 2 2" xfId="322" hidden="1"/>
    <cellStyle name="Heading 2 2" xfId="324" hidden="1"/>
    <cellStyle name="Heading 2 2" xfId="310" hidden="1"/>
    <cellStyle name="Heading 2 2" xfId="318" hidden="1"/>
    <cellStyle name="Heading 2 2" xfId="313" hidden="1"/>
    <cellStyle name="Heading 2 2" xfId="311" hidden="1"/>
    <cellStyle name="Heading 2 2" xfId="334" hidden="1"/>
    <cellStyle name="Heading 2 2" xfId="332" hidden="1"/>
    <cellStyle name="Heading 2 2" xfId="338" hidden="1"/>
    <cellStyle name="Heading 2 2" xfId="336" hidden="1"/>
    <cellStyle name="Heading 2 2" xfId="342" hidden="1"/>
    <cellStyle name="Heading 2 2" xfId="340" hidden="1"/>
    <cellStyle name="Heading 2 2" xfId="365" hidden="1"/>
    <cellStyle name="Heading 2 2" xfId="363" hidden="1"/>
    <cellStyle name="Heading 2 2" xfId="369" hidden="1"/>
    <cellStyle name="Heading 2 2" xfId="367" hidden="1"/>
    <cellStyle name="Heading 2 2" xfId="373" hidden="1"/>
    <cellStyle name="Heading 2 2" xfId="371" hidden="1"/>
    <cellStyle name="Heading 2 2" xfId="359" hidden="1"/>
    <cellStyle name="Heading 2 2" xfId="346" hidden="1"/>
    <cellStyle name="Heading 2 2" xfId="378" hidden="1"/>
    <cellStyle name="Heading 2 2" xfId="386" hidden="1"/>
    <cellStyle name="Heading 2 2" xfId="344" hidden="1"/>
    <cellStyle name="Heading 2 2" xfId="390" hidden="1"/>
    <cellStyle name="Heading 2 2" xfId="388" hidden="1"/>
    <cellStyle name="Heading 2 2" xfId="398" hidden="1"/>
    <cellStyle name="Heading 2 2" xfId="400" hidden="1"/>
    <cellStyle name="Heading 2 2" xfId="393" hidden="1"/>
    <cellStyle name="Heading 2 2" xfId="376" hidden="1"/>
    <cellStyle name="Heading 2 2" xfId="357" hidden="1"/>
    <cellStyle name="Heading 2 2" xfId="356" hidden="1"/>
    <cellStyle name="Heading 2 2" xfId="351" hidden="1"/>
    <cellStyle name="Heading 2 2" xfId="410" hidden="1"/>
    <cellStyle name="Heading 2 2" xfId="412" hidden="1"/>
    <cellStyle name="Heading 2 2" xfId="382" hidden="1"/>
    <cellStyle name="Heading 2 2" xfId="399" hidden="1"/>
    <cellStyle name="Heading 2 2" xfId="385" hidden="1"/>
    <cellStyle name="Heading 2 2" xfId="383" hidden="1"/>
    <cellStyle name="Heading 2 2" xfId="424" hidden="1"/>
    <cellStyle name="Heading 2 2" xfId="426" hidden="1"/>
    <cellStyle name="Heading 2 2" xfId="419" hidden="1"/>
    <cellStyle name="Heading 2 2" xfId="379" hidden="1"/>
    <cellStyle name="Heading 2 2" xfId="402" hidden="1"/>
    <cellStyle name="Heading 2 2" xfId="401" hidden="1"/>
    <cellStyle name="Heading 2 2" xfId="352" hidden="1"/>
    <cellStyle name="Heading 2 2" xfId="436" hidden="1"/>
    <cellStyle name="Heading 2 2" xfId="438" hidden="1"/>
    <cellStyle name="Heading 2 2" xfId="414" hidden="1"/>
    <cellStyle name="Heading 2 2" xfId="425" hidden="1"/>
    <cellStyle name="Heading 2 2" xfId="417" hidden="1"/>
    <cellStyle name="Heading 2 2" xfId="415" hidden="1"/>
    <cellStyle name="Heading 2 2" xfId="450" hidden="1"/>
    <cellStyle name="Heading 2 2" xfId="452" hidden="1"/>
    <cellStyle name="Heading 2 2" xfId="445" hidden="1"/>
    <cellStyle name="Heading 2 2" xfId="409" hidden="1"/>
    <cellStyle name="Heading 2 2" xfId="428" hidden="1"/>
    <cellStyle name="Heading 2 2" xfId="427" hidden="1"/>
    <cellStyle name="Heading 2 2" xfId="360" hidden="1"/>
    <cellStyle name="Heading 2 2" xfId="462" hidden="1"/>
    <cellStyle name="Heading 2 2" xfId="464" hidden="1"/>
    <cellStyle name="Heading 2 2" xfId="440" hidden="1"/>
    <cellStyle name="Heading 2 2" xfId="451" hidden="1"/>
    <cellStyle name="Heading 2 2" xfId="443" hidden="1"/>
    <cellStyle name="Heading 2 2" xfId="441" hidden="1"/>
    <cellStyle name="Heading 2 2" xfId="475" hidden="1"/>
    <cellStyle name="Heading 2 2" xfId="477" hidden="1"/>
    <cellStyle name="Heading 2 2" xfId="470" hidden="1"/>
    <cellStyle name="Heading 2 2" xfId="435" hidden="1"/>
    <cellStyle name="Heading 2 2" xfId="454" hidden="1"/>
    <cellStyle name="Heading 2 2" xfId="453" hidden="1"/>
    <cellStyle name="Heading 2 2" xfId="404" hidden="1"/>
    <cellStyle name="Heading 2 2" xfId="486" hidden="1"/>
    <cellStyle name="Heading 2 2" xfId="488" hidden="1"/>
    <cellStyle name="Heading 2 2" xfId="466" hidden="1"/>
    <cellStyle name="Heading 2 2" xfId="476" hidden="1"/>
    <cellStyle name="Heading 2 2" xfId="469" hidden="1"/>
    <cellStyle name="Heading 2 2" xfId="467" hidden="1"/>
    <cellStyle name="Heading 2 2" xfId="499" hidden="1"/>
    <cellStyle name="Heading 2 2" xfId="501" hidden="1"/>
    <cellStyle name="Heading 2 2" xfId="494" hidden="1"/>
    <cellStyle name="Heading 2 2" xfId="461" hidden="1"/>
    <cellStyle name="Heading 2 2" xfId="479" hidden="1"/>
    <cellStyle name="Heading 2 2" xfId="478" hidden="1"/>
    <cellStyle name="Heading 2 2" xfId="430" hidden="1"/>
    <cellStyle name="Heading 2 2" xfId="507" hidden="1"/>
    <cellStyle name="Heading 2 2" xfId="509" hidden="1"/>
    <cellStyle name="Heading 2 2" xfId="490" hidden="1"/>
    <cellStyle name="Heading 2 2" xfId="500" hidden="1"/>
    <cellStyle name="Heading 2 2" xfId="493" hidden="1"/>
    <cellStyle name="Heading 2 2" xfId="491" hidden="1"/>
    <cellStyle name="Heading 2 2" xfId="518" hidden="1"/>
    <cellStyle name="Heading 2 2" xfId="520" hidden="1"/>
    <cellStyle name="Heading 2 2" xfId="515" hidden="1"/>
    <cellStyle name="Heading 2 2" xfId="485" hidden="1"/>
    <cellStyle name="Heading 2 2" xfId="503" hidden="1"/>
    <cellStyle name="Heading 2 2" xfId="502" hidden="1"/>
    <cellStyle name="Heading 2 2" xfId="456" hidden="1"/>
    <cellStyle name="Heading 2 2" xfId="523" hidden="1"/>
    <cellStyle name="Heading 2 2" xfId="525" hidden="1"/>
    <cellStyle name="Heading 2 2" xfId="511" hidden="1"/>
    <cellStyle name="Heading 2 2" xfId="519" hidden="1"/>
    <cellStyle name="Heading 2 2" xfId="514" hidden="1"/>
    <cellStyle name="Heading 2 2" xfId="512" hidden="1"/>
    <cellStyle name="Heading 2 2" xfId="329" hidden="1"/>
    <cellStyle name="Heading 2 2" xfId="528" hidden="1"/>
    <cellStyle name="Heading 2 2" xfId="526" hidden="1"/>
    <cellStyle name="Heading 2 2" xfId="532" hidden="1"/>
    <cellStyle name="Heading 2 2" xfId="530" hidden="1"/>
    <cellStyle name="Heading 2 2" xfId="536" hidden="1"/>
    <cellStyle name="Heading 2 2" xfId="534" hidden="1"/>
    <cellStyle name="Heading 2 2" xfId="559" hidden="1"/>
    <cellStyle name="Heading 2 2" xfId="557" hidden="1"/>
    <cellStyle name="Heading 2 2" xfId="563" hidden="1"/>
    <cellStyle name="Heading 2 2" xfId="561" hidden="1"/>
    <cellStyle name="Heading 2 2" xfId="567" hidden="1"/>
    <cellStyle name="Heading 2 2" xfId="565" hidden="1"/>
    <cellStyle name="Heading 2 2" xfId="553" hidden="1"/>
    <cellStyle name="Heading 2 2" xfId="540" hidden="1"/>
    <cellStyle name="Heading 2 2" xfId="572" hidden="1"/>
    <cellStyle name="Heading 2 2" xfId="580" hidden="1"/>
    <cellStyle name="Heading 2 2" xfId="538" hidden="1"/>
    <cellStyle name="Heading 2 2" xfId="584" hidden="1"/>
    <cellStyle name="Heading 2 2" xfId="582" hidden="1"/>
    <cellStyle name="Heading 2 2" xfId="592" hidden="1"/>
    <cellStyle name="Heading 2 2" xfId="594" hidden="1"/>
    <cellStyle name="Heading 2 2" xfId="587" hidden="1"/>
    <cellStyle name="Heading 2 2" xfId="570" hidden="1"/>
    <cellStyle name="Heading 2 2" xfId="551" hidden="1"/>
    <cellStyle name="Heading 2 2" xfId="550" hidden="1"/>
    <cellStyle name="Heading 2 2" xfId="545" hidden="1"/>
    <cellStyle name="Heading 2 2" xfId="604" hidden="1"/>
    <cellStyle name="Heading 2 2" xfId="606" hidden="1"/>
    <cellStyle name="Heading 2 2" xfId="576" hidden="1"/>
    <cellStyle name="Heading 2 2" xfId="593" hidden="1"/>
    <cellStyle name="Heading 2 2" xfId="579" hidden="1"/>
    <cellStyle name="Heading 2 2" xfId="577" hidden="1"/>
    <cellStyle name="Heading 2 2" xfId="618" hidden="1"/>
    <cellStyle name="Heading 2 2" xfId="620" hidden="1"/>
    <cellStyle name="Heading 2 2" xfId="613" hidden="1"/>
    <cellStyle name="Heading 2 2" xfId="573" hidden="1"/>
    <cellStyle name="Heading 2 2" xfId="596" hidden="1"/>
    <cellStyle name="Heading 2 2" xfId="595" hidden="1"/>
    <cellStyle name="Heading 2 2" xfId="546" hidden="1"/>
    <cellStyle name="Heading 2 2" xfId="630" hidden="1"/>
    <cellStyle name="Heading 2 2" xfId="632" hidden="1"/>
    <cellStyle name="Heading 2 2" xfId="608" hidden="1"/>
    <cellStyle name="Heading 2 2" xfId="619" hidden="1"/>
    <cellStyle name="Heading 2 2" xfId="611" hidden="1"/>
    <cellStyle name="Heading 2 2" xfId="609" hidden="1"/>
    <cellStyle name="Heading 2 2" xfId="644" hidden="1"/>
    <cellStyle name="Heading 2 2" xfId="646" hidden="1"/>
    <cellStyle name="Heading 2 2" xfId="639" hidden="1"/>
    <cellStyle name="Heading 2 2" xfId="603" hidden="1"/>
    <cellStyle name="Heading 2 2" xfId="622" hidden="1"/>
    <cellStyle name="Heading 2 2" xfId="621" hidden="1"/>
    <cellStyle name="Heading 2 2" xfId="554" hidden="1"/>
    <cellStyle name="Heading 2 2" xfId="656" hidden="1"/>
    <cellStyle name="Heading 2 2" xfId="658" hidden="1"/>
    <cellStyle name="Heading 2 2" xfId="634" hidden="1"/>
    <cellStyle name="Heading 2 2" xfId="645" hidden="1"/>
    <cellStyle name="Heading 2 2" xfId="637" hidden="1"/>
    <cellStyle name="Heading 2 2" xfId="635" hidden="1"/>
    <cellStyle name="Heading 2 2" xfId="669" hidden="1"/>
    <cellStyle name="Heading 2 2" xfId="671" hidden="1"/>
    <cellStyle name="Heading 2 2" xfId="664" hidden="1"/>
    <cellStyle name="Heading 2 2" xfId="629" hidden="1"/>
    <cellStyle name="Heading 2 2" xfId="648" hidden="1"/>
    <cellStyle name="Heading 2 2" xfId="647" hidden="1"/>
    <cellStyle name="Heading 2 2" xfId="598" hidden="1"/>
    <cellStyle name="Heading 2 2" xfId="680" hidden="1"/>
    <cellStyle name="Heading 2 2" xfId="682" hidden="1"/>
    <cellStyle name="Heading 2 2" xfId="660" hidden="1"/>
    <cellStyle name="Heading 2 2" xfId="670" hidden="1"/>
    <cellStyle name="Heading 2 2" xfId="663" hidden="1"/>
    <cellStyle name="Heading 2 2" xfId="661" hidden="1"/>
    <cellStyle name="Heading 2 2" xfId="693" hidden="1"/>
    <cellStyle name="Heading 2 2" xfId="695" hidden="1"/>
    <cellStyle name="Heading 2 2" xfId="688" hidden="1"/>
    <cellStyle name="Heading 2 2" xfId="655" hidden="1"/>
    <cellStyle name="Heading 2 2" xfId="673" hidden="1"/>
    <cellStyle name="Heading 2 2" xfId="672" hidden="1"/>
    <cellStyle name="Heading 2 2" xfId="624" hidden="1"/>
    <cellStyle name="Heading 2 2" xfId="701" hidden="1"/>
    <cellStyle name="Heading 2 2" xfId="703" hidden="1"/>
    <cellStyle name="Heading 2 2" xfId="684" hidden="1"/>
    <cellStyle name="Heading 2 2" xfId="694" hidden="1"/>
    <cellStyle name="Heading 2 2" xfId="687" hidden="1"/>
    <cellStyle name="Heading 2 2" xfId="685" hidden="1"/>
    <cellStyle name="Heading 2 2" xfId="712" hidden="1"/>
    <cellStyle name="Heading 2 2" xfId="714" hidden="1"/>
    <cellStyle name="Heading 2 2" xfId="709" hidden="1"/>
    <cellStyle name="Heading 2 2" xfId="679" hidden="1"/>
    <cellStyle name="Heading 2 2" xfId="697" hidden="1"/>
    <cellStyle name="Heading 2 2" xfId="696" hidden="1"/>
    <cellStyle name="Heading 2 2" xfId="650" hidden="1"/>
    <cellStyle name="Heading 2 2" xfId="717" hidden="1"/>
    <cellStyle name="Heading 2 2" xfId="719" hidden="1"/>
    <cellStyle name="Heading 2 2" xfId="705" hidden="1"/>
    <cellStyle name="Heading 2 2" xfId="713" hidden="1"/>
    <cellStyle name="Heading 2 2" xfId="708" hidden="1"/>
    <cellStyle name="Heading 2 2" xfId="706" hidden="1"/>
    <cellStyle name="Heading 2 2" xfId="729" hidden="1"/>
    <cellStyle name="Heading 2 2" xfId="727" hidden="1"/>
    <cellStyle name="Heading 2 2" xfId="733" hidden="1"/>
    <cellStyle name="Heading 2 2" xfId="731" hidden="1"/>
    <cellStyle name="Heading 2 2" xfId="737" hidden="1"/>
    <cellStyle name="Heading 2 2" xfId="735" hidden="1"/>
    <cellStyle name="Heading 2 2" xfId="760" hidden="1"/>
    <cellStyle name="Heading 2 2" xfId="758" hidden="1"/>
    <cellStyle name="Heading 2 2" xfId="764" hidden="1"/>
    <cellStyle name="Heading 2 2" xfId="762" hidden="1"/>
    <cellStyle name="Heading 2 2" xfId="768" hidden="1"/>
    <cellStyle name="Heading 2 2" xfId="766" hidden="1"/>
    <cellStyle name="Heading 2 2" xfId="754" hidden="1"/>
    <cellStyle name="Heading 2 2" xfId="741" hidden="1"/>
    <cellStyle name="Heading 2 2" xfId="773" hidden="1"/>
    <cellStyle name="Heading 2 2" xfId="781" hidden="1"/>
    <cellStyle name="Heading 2 2" xfId="739" hidden="1"/>
    <cellStyle name="Heading 2 2" xfId="785" hidden="1"/>
    <cellStyle name="Heading 2 2" xfId="783" hidden="1"/>
    <cellStyle name="Heading 2 2" xfId="793" hidden="1"/>
    <cellStyle name="Heading 2 2" xfId="795" hidden="1"/>
    <cellStyle name="Heading 2 2" xfId="788" hidden="1"/>
    <cellStyle name="Heading 2 2" xfId="771" hidden="1"/>
    <cellStyle name="Heading 2 2" xfId="752" hidden="1"/>
    <cellStyle name="Heading 2 2" xfId="751" hidden="1"/>
    <cellStyle name="Heading 2 2" xfId="746" hidden="1"/>
    <cellStyle name="Heading 2 2" xfId="805" hidden="1"/>
    <cellStyle name="Heading 2 2" xfId="807" hidden="1"/>
    <cellStyle name="Heading 2 2" xfId="777" hidden="1"/>
    <cellStyle name="Heading 2 2" xfId="794" hidden="1"/>
    <cellStyle name="Heading 2 2" xfId="780" hidden="1"/>
    <cellStyle name="Heading 2 2" xfId="778" hidden="1"/>
    <cellStyle name="Heading 2 2" xfId="819" hidden="1"/>
    <cellStyle name="Heading 2 2" xfId="821" hidden="1"/>
    <cellStyle name="Heading 2 2" xfId="814" hidden="1"/>
    <cellStyle name="Heading 2 2" xfId="774" hidden="1"/>
    <cellStyle name="Heading 2 2" xfId="797" hidden="1"/>
    <cellStyle name="Heading 2 2" xfId="796" hidden="1"/>
    <cellStyle name="Heading 2 2" xfId="747" hidden="1"/>
    <cellStyle name="Heading 2 2" xfId="831" hidden="1"/>
    <cellStyle name="Heading 2 2" xfId="833" hidden="1"/>
    <cellStyle name="Heading 2 2" xfId="809" hidden="1"/>
    <cellStyle name="Heading 2 2" xfId="820" hidden="1"/>
    <cellStyle name="Heading 2 2" xfId="812" hidden="1"/>
    <cellStyle name="Heading 2 2" xfId="810" hidden="1"/>
    <cellStyle name="Heading 2 2" xfId="845" hidden="1"/>
    <cellStyle name="Heading 2 2" xfId="847" hidden="1"/>
    <cellStyle name="Heading 2 2" xfId="840" hidden="1"/>
    <cellStyle name="Heading 2 2" xfId="804" hidden="1"/>
    <cellStyle name="Heading 2 2" xfId="823" hidden="1"/>
    <cellStyle name="Heading 2 2" xfId="822" hidden="1"/>
    <cellStyle name="Heading 2 2" xfId="755" hidden="1"/>
    <cellStyle name="Heading 2 2" xfId="857" hidden="1"/>
    <cellStyle name="Heading 2 2" xfId="859" hidden="1"/>
    <cellStyle name="Heading 2 2" xfId="835" hidden="1"/>
    <cellStyle name="Heading 2 2" xfId="846" hidden="1"/>
    <cellStyle name="Heading 2 2" xfId="838" hidden="1"/>
    <cellStyle name="Heading 2 2" xfId="836" hidden="1"/>
    <cellStyle name="Heading 2 2" xfId="870" hidden="1"/>
    <cellStyle name="Heading 2 2" xfId="872" hidden="1"/>
    <cellStyle name="Heading 2 2" xfId="865" hidden="1"/>
    <cellStyle name="Heading 2 2" xfId="830" hidden="1"/>
    <cellStyle name="Heading 2 2" xfId="849" hidden="1"/>
    <cellStyle name="Heading 2 2" xfId="848" hidden="1"/>
    <cellStyle name="Heading 2 2" xfId="799" hidden="1"/>
    <cellStyle name="Heading 2 2" xfId="881" hidden="1"/>
    <cellStyle name="Heading 2 2" xfId="883" hidden="1"/>
    <cellStyle name="Heading 2 2" xfId="861" hidden="1"/>
    <cellStyle name="Heading 2 2" xfId="871" hidden="1"/>
    <cellStyle name="Heading 2 2" xfId="864" hidden="1"/>
    <cellStyle name="Heading 2 2" xfId="862" hidden="1"/>
    <cellStyle name="Heading 2 2" xfId="894" hidden="1"/>
    <cellStyle name="Heading 2 2" xfId="896" hidden="1"/>
    <cellStyle name="Heading 2 2" xfId="889" hidden="1"/>
    <cellStyle name="Heading 2 2" xfId="856" hidden="1"/>
    <cellStyle name="Heading 2 2" xfId="874" hidden="1"/>
    <cellStyle name="Heading 2 2" xfId="873" hidden="1"/>
    <cellStyle name="Heading 2 2" xfId="825" hidden="1"/>
    <cellStyle name="Heading 2 2" xfId="902" hidden="1"/>
    <cellStyle name="Heading 2 2" xfId="904" hidden="1"/>
    <cellStyle name="Heading 2 2" xfId="885" hidden="1"/>
    <cellStyle name="Heading 2 2" xfId="895" hidden="1"/>
    <cellStyle name="Heading 2 2" xfId="888" hidden="1"/>
    <cellStyle name="Heading 2 2" xfId="886" hidden="1"/>
    <cellStyle name="Heading 2 2" xfId="913" hidden="1"/>
    <cellStyle name="Heading 2 2" xfId="915" hidden="1"/>
    <cellStyle name="Heading 2 2" xfId="910" hidden="1"/>
    <cellStyle name="Heading 2 2" xfId="880" hidden="1"/>
    <cellStyle name="Heading 2 2" xfId="898" hidden="1"/>
    <cellStyle name="Heading 2 2" xfId="897" hidden="1"/>
    <cellStyle name="Heading 2 2" xfId="851" hidden="1"/>
    <cellStyle name="Heading 2 2" xfId="918" hidden="1"/>
    <cellStyle name="Heading 2 2" xfId="920" hidden="1"/>
    <cellStyle name="Heading 2 2" xfId="906" hidden="1"/>
    <cellStyle name="Heading 2 2" xfId="914" hidden="1"/>
    <cellStyle name="Heading 2 2" xfId="909" hidden="1"/>
    <cellStyle name="Heading 2 2" xfId="907" hidden="1"/>
    <cellStyle name="Heading 2 2" xfId="926" hidden="1"/>
    <cellStyle name="Heading 2 2" xfId="924" hidden="1"/>
    <cellStyle name="Heading 2 2" xfId="930" hidden="1"/>
    <cellStyle name="Heading 2 2" xfId="928" hidden="1"/>
    <cellStyle name="Heading 2 2" xfId="934" hidden="1"/>
    <cellStyle name="Heading 2 2" xfId="932" hidden="1"/>
    <cellStyle name="Heading 2 2" xfId="957" hidden="1"/>
    <cellStyle name="Heading 2 2" xfId="955" hidden="1"/>
    <cellStyle name="Heading 2 2" xfId="961" hidden="1"/>
    <cellStyle name="Heading 2 2" xfId="959" hidden="1"/>
    <cellStyle name="Heading 2 2" xfId="965" hidden="1"/>
    <cellStyle name="Heading 2 2" xfId="963" hidden="1"/>
    <cellStyle name="Heading 2 2" xfId="951" hidden="1"/>
    <cellStyle name="Heading 2 2" xfId="938" hidden="1"/>
    <cellStyle name="Heading 2 2" xfId="970" hidden="1"/>
    <cellStyle name="Heading 2 2" xfId="978" hidden="1"/>
    <cellStyle name="Heading 2 2" xfId="936" hidden="1"/>
    <cellStyle name="Heading 2 2" xfId="982" hidden="1"/>
    <cellStyle name="Heading 2 2" xfId="980" hidden="1"/>
    <cellStyle name="Heading 2 2" xfId="990" hidden="1"/>
    <cellStyle name="Heading 2 2" xfId="992" hidden="1"/>
    <cellStyle name="Heading 2 2" xfId="985" hidden="1"/>
    <cellStyle name="Heading 2 2" xfId="968" hidden="1"/>
    <cellStyle name="Heading 2 2" xfId="949" hidden="1"/>
    <cellStyle name="Heading 2 2" xfId="948" hidden="1"/>
    <cellStyle name="Heading 2 2" xfId="943" hidden="1"/>
    <cellStyle name="Heading 2 2" xfId="1002" hidden="1"/>
    <cellStyle name="Heading 2 2" xfId="1004" hidden="1"/>
    <cellStyle name="Heading 2 2" xfId="974" hidden="1"/>
    <cellStyle name="Heading 2 2" xfId="991" hidden="1"/>
    <cellStyle name="Heading 2 2" xfId="977" hidden="1"/>
    <cellStyle name="Heading 2 2" xfId="975" hidden="1"/>
    <cellStyle name="Heading 2 2" xfId="1016" hidden="1"/>
    <cellStyle name="Heading 2 2" xfId="1018" hidden="1"/>
    <cellStyle name="Heading 2 2" xfId="1011" hidden="1"/>
    <cellStyle name="Heading 2 2" xfId="971" hidden="1"/>
    <cellStyle name="Heading 2 2" xfId="994" hidden="1"/>
    <cellStyle name="Heading 2 2" xfId="993" hidden="1"/>
    <cellStyle name="Heading 2 2" xfId="944" hidden="1"/>
    <cellStyle name="Heading 2 2" xfId="1028" hidden="1"/>
    <cellStyle name="Heading 2 2" xfId="1030" hidden="1"/>
    <cellStyle name="Heading 2 2" xfId="1006" hidden="1"/>
    <cellStyle name="Heading 2 2" xfId="1017" hidden="1"/>
    <cellStyle name="Heading 2 2" xfId="1009" hidden="1"/>
    <cellStyle name="Heading 2 2" xfId="1007" hidden="1"/>
    <cellStyle name="Heading 2 2" xfId="1042" hidden="1"/>
    <cellStyle name="Heading 2 2" xfId="1044" hidden="1"/>
    <cellStyle name="Heading 2 2" xfId="1037" hidden="1"/>
    <cellStyle name="Heading 2 2" xfId="1001" hidden="1"/>
    <cellStyle name="Heading 2 2" xfId="1020" hidden="1"/>
    <cellStyle name="Heading 2 2" xfId="1019" hidden="1"/>
    <cellStyle name="Heading 2 2" xfId="952" hidden="1"/>
    <cellStyle name="Heading 2 2" xfId="1054" hidden="1"/>
    <cellStyle name="Heading 2 2" xfId="1056" hidden="1"/>
    <cellStyle name="Heading 2 2" xfId="1032" hidden="1"/>
    <cellStyle name="Heading 2 2" xfId="1043" hidden="1"/>
    <cellStyle name="Heading 2 2" xfId="1035" hidden="1"/>
    <cellStyle name="Heading 2 2" xfId="1033" hidden="1"/>
    <cellStyle name="Heading 2 2" xfId="1067" hidden="1"/>
    <cellStyle name="Heading 2 2" xfId="1069" hidden="1"/>
    <cellStyle name="Heading 2 2" xfId="1062" hidden="1"/>
    <cellStyle name="Heading 2 2" xfId="1027" hidden="1"/>
    <cellStyle name="Heading 2 2" xfId="1046" hidden="1"/>
    <cellStyle name="Heading 2 2" xfId="1045" hidden="1"/>
    <cellStyle name="Heading 2 2" xfId="996" hidden="1"/>
    <cellStyle name="Heading 2 2" xfId="1078" hidden="1"/>
    <cellStyle name="Heading 2 2" xfId="1080" hidden="1"/>
    <cellStyle name="Heading 2 2" xfId="1058" hidden="1"/>
    <cellStyle name="Heading 2 2" xfId="1068" hidden="1"/>
    <cellStyle name="Heading 2 2" xfId="1061" hidden="1"/>
    <cellStyle name="Heading 2 2" xfId="1059" hidden="1"/>
    <cellStyle name="Heading 2 2" xfId="1091" hidden="1"/>
    <cellStyle name="Heading 2 2" xfId="1093" hidden="1"/>
    <cellStyle name="Heading 2 2" xfId="1086" hidden="1"/>
    <cellStyle name="Heading 2 2" xfId="1053" hidden="1"/>
    <cellStyle name="Heading 2 2" xfId="1071" hidden="1"/>
    <cellStyle name="Heading 2 2" xfId="1070" hidden="1"/>
    <cellStyle name="Heading 2 2" xfId="1022" hidden="1"/>
    <cellStyle name="Heading 2 2" xfId="1099" hidden="1"/>
    <cellStyle name="Heading 2 2" xfId="1101" hidden="1"/>
    <cellStyle name="Heading 2 2" xfId="1082" hidden="1"/>
    <cellStyle name="Heading 2 2" xfId="1092" hidden="1"/>
    <cellStyle name="Heading 2 2" xfId="1085" hidden="1"/>
    <cellStyle name="Heading 2 2" xfId="1083" hidden="1"/>
    <cellStyle name="Heading 2 2" xfId="1110" hidden="1"/>
    <cellStyle name="Heading 2 2" xfId="1112" hidden="1"/>
    <cellStyle name="Heading 2 2" xfId="1107" hidden="1"/>
    <cellStyle name="Heading 2 2" xfId="1077" hidden="1"/>
    <cellStyle name="Heading 2 2" xfId="1095" hidden="1"/>
    <cellStyle name="Heading 2 2" xfId="1094" hidden="1"/>
    <cellStyle name="Heading 2 2" xfId="1048" hidden="1"/>
    <cellStyle name="Heading 2 2" xfId="1115" hidden="1"/>
    <cellStyle name="Heading 2 2" xfId="1117" hidden="1"/>
    <cellStyle name="Heading 2 2" xfId="1103" hidden="1"/>
    <cellStyle name="Heading 2 2" xfId="1111" hidden="1"/>
    <cellStyle name="Heading 2 2" xfId="1106" hidden="1"/>
    <cellStyle name="Heading 2 2" xfId="1104" hidden="1"/>
    <cellStyle name="Heading 2 2" xfId="922" hidden="1"/>
    <cellStyle name="Heading 2 2" xfId="1120" hidden="1"/>
    <cellStyle name="Heading 2 2" xfId="1118" hidden="1"/>
    <cellStyle name="Heading 2 2" xfId="1124" hidden="1"/>
    <cellStyle name="Heading 2 2" xfId="1122" hidden="1"/>
    <cellStyle name="Heading 2 2" xfId="1128" hidden="1"/>
    <cellStyle name="Heading 2 2" xfId="1126" hidden="1"/>
    <cellStyle name="Heading 2 2" xfId="1151" hidden="1"/>
    <cellStyle name="Heading 2 2" xfId="1149" hidden="1"/>
    <cellStyle name="Heading 2 2" xfId="1155" hidden="1"/>
    <cellStyle name="Heading 2 2" xfId="1153" hidden="1"/>
    <cellStyle name="Heading 2 2" xfId="1159" hidden="1"/>
    <cellStyle name="Heading 2 2" xfId="1157" hidden="1"/>
    <cellStyle name="Heading 2 2" xfId="1145" hidden="1"/>
    <cellStyle name="Heading 2 2" xfId="1132" hidden="1"/>
    <cellStyle name="Heading 2 2" xfId="1164" hidden="1"/>
    <cellStyle name="Heading 2 2" xfId="1172" hidden="1"/>
    <cellStyle name="Heading 2 2" xfId="1130" hidden="1"/>
    <cellStyle name="Heading 2 2" xfId="1176" hidden="1"/>
    <cellStyle name="Heading 2 2" xfId="1174" hidden="1"/>
    <cellStyle name="Heading 2 2" xfId="1184" hidden="1"/>
    <cellStyle name="Heading 2 2" xfId="1186" hidden="1"/>
    <cellStyle name="Heading 2 2" xfId="1179" hidden="1"/>
    <cellStyle name="Heading 2 2" xfId="1162" hidden="1"/>
    <cellStyle name="Heading 2 2" xfId="1143" hidden="1"/>
    <cellStyle name="Heading 2 2" xfId="1142" hidden="1"/>
    <cellStyle name="Heading 2 2" xfId="1137" hidden="1"/>
    <cellStyle name="Heading 2 2" xfId="1196" hidden="1"/>
    <cellStyle name="Heading 2 2" xfId="1198" hidden="1"/>
    <cellStyle name="Heading 2 2" xfId="1168" hidden="1"/>
    <cellStyle name="Heading 2 2" xfId="1185" hidden="1"/>
    <cellStyle name="Heading 2 2" xfId="1171" hidden="1"/>
    <cellStyle name="Heading 2 2" xfId="1169" hidden="1"/>
    <cellStyle name="Heading 2 2" xfId="1210" hidden="1"/>
    <cellStyle name="Heading 2 2" xfId="1212" hidden="1"/>
    <cellStyle name="Heading 2 2" xfId="1205" hidden="1"/>
    <cellStyle name="Heading 2 2" xfId="1165" hidden="1"/>
    <cellStyle name="Heading 2 2" xfId="1188" hidden="1"/>
    <cellStyle name="Heading 2 2" xfId="1187" hidden="1"/>
    <cellStyle name="Heading 2 2" xfId="1138" hidden="1"/>
    <cellStyle name="Heading 2 2" xfId="1222" hidden="1"/>
    <cellStyle name="Heading 2 2" xfId="1224" hidden="1"/>
    <cellStyle name="Heading 2 2" xfId="1200" hidden="1"/>
    <cellStyle name="Heading 2 2" xfId="1211" hidden="1"/>
    <cellStyle name="Heading 2 2" xfId="1203" hidden="1"/>
    <cellStyle name="Heading 2 2" xfId="1201" hidden="1"/>
    <cellStyle name="Heading 2 2" xfId="1236" hidden="1"/>
    <cellStyle name="Heading 2 2" xfId="1238" hidden="1"/>
    <cellStyle name="Heading 2 2" xfId="1231" hidden="1"/>
    <cellStyle name="Heading 2 2" xfId="1195" hidden="1"/>
    <cellStyle name="Heading 2 2" xfId="1214" hidden="1"/>
    <cellStyle name="Heading 2 2" xfId="1213" hidden="1"/>
    <cellStyle name="Heading 2 2" xfId="1146" hidden="1"/>
    <cellStyle name="Heading 2 2" xfId="1248" hidden="1"/>
    <cellStyle name="Heading 2 2" xfId="1250" hidden="1"/>
    <cellStyle name="Heading 2 2" xfId="1226" hidden="1"/>
    <cellStyle name="Heading 2 2" xfId="1237" hidden="1"/>
    <cellStyle name="Heading 2 2" xfId="1229" hidden="1"/>
    <cellStyle name="Heading 2 2" xfId="1227" hidden="1"/>
    <cellStyle name="Heading 2 2" xfId="1261" hidden="1"/>
    <cellStyle name="Heading 2 2" xfId="1263" hidden="1"/>
    <cellStyle name="Heading 2 2" xfId="1256" hidden="1"/>
    <cellStyle name="Heading 2 2" xfId="1221" hidden="1"/>
    <cellStyle name="Heading 2 2" xfId="1240" hidden="1"/>
    <cellStyle name="Heading 2 2" xfId="1239" hidden="1"/>
    <cellStyle name="Heading 2 2" xfId="1190" hidden="1"/>
    <cellStyle name="Heading 2 2" xfId="1272" hidden="1"/>
    <cellStyle name="Heading 2 2" xfId="1274" hidden="1"/>
    <cellStyle name="Heading 2 2" xfId="1252" hidden="1"/>
    <cellStyle name="Heading 2 2" xfId="1262" hidden="1"/>
    <cellStyle name="Heading 2 2" xfId="1255" hidden="1"/>
    <cellStyle name="Heading 2 2" xfId="1253" hidden="1"/>
    <cellStyle name="Heading 2 2" xfId="1285" hidden="1"/>
    <cellStyle name="Heading 2 2" xfId="1287" hidden="1"/>
    <cellStyle name="Heading 2 2" xfId="1280" hidden="1"/>
    <cellStyle name="Heading 2 2" xfId="1247" hidden="1"/>
    <cellStyle name="Heading 2 2" xfId="1265" hidden="1"/>
    <cellStyle name="Heading 2 2" xfId="1264" hidden="1"/>
    <cellStyle name="Heading 2 2" xfId="1216" hidden="1"/>
    <cellStyle name="Heading 2 2" xfId="1293" hidden="1"/>
    <cellStyle name="Heading 2 2" xfId="1295" hidden="1"/>
    <cellStyle name="Heading 2 2" xfId="1276" hidden="1"/>
    <cellStyle name="Heading 2 2" xfId="1286" hidden="1"/>
    <cellStyle name="Heading 2 2" xfId="1279" hidden="1"/>
    <cellStyle name="Heading 2 2" xfId="1277" hidden="1"/>
    <cellStyle name="Heading 2 2" xfId="1304" hidden="1"/>
    <cellStyle name="Heading 2 2" xfId="1306" hidden="1"/>
    <cellStyle name="Heading 2 2" xfId="1301" hidden="1"/>
    <cellStyle name="Heading 2 2" xfId="1271" hidden="1"/>
    <cellStyle name="Heading 2 2" xfId="1289" hidden="1"/>
    <cellStyle name="Heading 2 2" xfId="1288" hidden="1"/>
    <cellStyle name="Heading 2 2" xfId="1242" hidden="1"/>
    <cellStyle name="Heading 2 2" xfId="1309" hidden="1"/>
    <cellStyle name="Heading 2 2" xfId="1311" hidden="1"/>
    <cellStyle name="Heading 2 2" xfId="1297" hidden="1"/>
    <cellStyle name="Heading 2 2" xfId="1305" hidden="1"/>
    <cellStyle name="Heading 2 2" xfId="1300" hidden="1"/>
    <cellStyle name="Heading 2 2" xfId="1298" hidden="1"/>
    <cellStyle name="Heading 2 2" xfId="724" hidden="1"/>
    <cellStyle name="Heading 2 2" xfId="1314" hidden="1"/>
    <cellStyle name="Heading 2 2" xfId="1312" hidden="1"/>
    <cellStyle name="Heading 2 2" xfId="1318" hidden="1"/>
    <cellStyle name="Heading 2 2" xfId="1316" hidden="1"/>
    <cellStyle name="Heading 2 2" xfId="1322" hidden="1"/>
    <cellStyle name="Heading 2 2" xfId="1320" hidden="1"/>
    <cellStyle name="Heading 2 2" xfId="1345" hidden="1"/>
    <cellStyle name="Heading 2 2" xfId="1343" hidden="1"/>
    <cellStyle name="Heading 2 2" xfId="1349" hidden="1"/>
    <cellStyle name="Heading 2 2" xfId="1347" hidden="1"/>
    <cellStyle name="Heading 2 2" xfId="1353" hidden="1"/>
    <cellStyle name="Heading 2 2" xfId="1351" hidden="1"/>
    <cellStyle name="Heading 2 2" xfId="1339" hidden="1"/>
    <cellStyle name="Heading 2 2" xfId="1326" hidden="1"/>
    <cellStyle name="Heading 2 2" xfId="1358" hidden="1"/>
    <cellStyle name="Heading 2 2" xfId="1366" hidden="1"/>
    <cellStyle name="Heading 2 2" xfId="1324" hidden="1"/>
    <cellStyle name="Heading 2 2" xfId="1370" hidden="1"/>
    <cellStyle name="Heading 2 2" xfId="1368" hidden="1"/>
    <cellStyle name="Heading 2 2" xfId="1378" hidden="1"/>
    <cellStyle name="Heading 2 2" xfId="1380" hidden="1"/>
    <cellStyle name="Heading 2 2" xfId="1373" hidden="1"/>
    <cellStyle name="Heading 2 2" xfId="1356" hidden="1"/>
    <cellStyle name="Heading 2 2" xfId="1337" hidden="1"/>
    <cellStyle name="Heading 2 2" xfId="1336" hidden="1"/>
    <cellStyle name="Heading 2 2" xfId="1331" hidden="1"/>
    <cellStyle name="Heading 2 2" xfId="1390" hidden="1"/>
    <cellStyle name="Heading 2 2" xfId="1392" hidden="1"/>
    <cellStyle name="Heading 2 2" xfId="1362" hidden="1"/>
    <cellStyle name="Heading 2 2" xfId="1379" hidden="1"/>
    <cellStyle name="Heading 2 2" xfId="1365" hidden="1"/>
    <cellStyle name="Heading 2 2" xfId="1363" hidden="1"/>
    <cellStyle name="Heading 2 2" xfId="1404" hidden="1"/>
    <cellStyle name="Heading 2 2" xfId="1406" hidden="1"/>
    <cellStyle name="Heading 2 2" xfId="1399" hidden="1"/>
    <cellStyle name="Heading 2 2" xfId="1359" hidden="1"/>
    <cellStyle name="Heading 2 2" xfId="1382" hidden="1"/>
    <cellStyle name="Heading 2 2" xfId="1381" hidden="1"/>
    <cellStyle name="Heading 2 2" xfId="1332" hidden="1"/>
    <cellStyle name="Heading 2 2" xfId="1416" hidden="1"/>
    <cellStyle name="Heading 2 2" xfId="1418" hidden="1"/>
    <cellStyle name="Heading 2 2" xfId="1394" hidden="1"/>
    <cellStyle name="Heading 2 2" xfId="1405" hidden="1"/>
    <cellStyle name="Heading 2 2" xfId="1397" hidden="1"/>
    <cellStyle name="Heading 2 2" xfId="1395" hidden="1"/>
    <cellStyle name="Heading 2 2" xfId="1430" hidden="1"/>
    <cellStyle name="Heading 2 2" xfId="1432" hidden="1"/>
    <cellStyle name="Heading 2 2" xfId="1425" hidden="1"/>
    <cellStyle name="Heading 2 2" xfId="1389" hidden="1"/>
    <cellStyle name="Heading 2 2" xfId="1408" hidden="1"/>
    <cellStyle name="Heading 2 2" xfId="1407" hidden="1"/>
    <cellStyle name="Heading 2 2" xfId="1340" hidden="1"/>
    <cellStyle name="Heading 2 2" xfId="1442" hidden="1"/>
    <cellStyle name="Heading 2 2" xfId="1444" hidden="1"/>
    <cellStyle name="Heading 2 2" xfId="1420" hidden="1"/>
    <cellStyle name="Heading 2 2" xfId="1431" hidden="1"/>
    <cellStyle name="Heading 2 2" xfId="1423" hidden="1"/>
    <cellStyle name="Heading 2 2" xfId="1421" hidden="1"/>
    <cellStyle name="Heading 2 2" xfId="1455" hidden="1"/>
    <cellStyle name="Heading 2 2" xfId="1457" hidden="1"/>
    <cellStyle name="Heading 2 2" xfId="1450" hidden="1"/>
    <cellStyle name="Heading 2 2" xfId="1415" hidden="1"/>
    <cellStyle name="Heading 2 2" xfId="1434" hidden="1"/>
    <cellStyle name="Heading 2 2" xfId="1433" hidden="1"/>
    <cellStyle name="Heading 2 2" xfId="1384" hidden="1"/>
    <cellStyle name="Heading 2 2" xfId="1466" hidden="1"/>
    <cellStyle name="Heading 2 2" xfId="1468" hidden="1"/>
    <cellStyle name="Heading 2 2" xfId="1446" hidden="1"/>
    <cellStyle name="Heading 2 2" xfId="1456" hidden="1"/>
    <cellStyle name="Heading 2 2" xfId="1449" hidden="1"/>
    <cellStyle name="Heading 2 2" xfId="1447" hidden="1"/>
    <cellStyle name="Heading 2 2" xfId="1479" hidden="1"/>
    <cellStyle name="Heading 2 2" xfId="1481" hidden="1"/>
    <cellStyle name="Heading 2 2" xfId="1474" hidden="1"/>
    <cellStyle name="Heading 2 2" xfId="1441" hidden="1"/>
    <cellStyle name="Heading 2 2" xfId="1459" hidden="1"/>
    <cellStyle name="Heading 2 2" xfId="1458" hidden="1"/>
    <cellStyle name="Heading 2 2" xfId="1410" hidden="1"/>
    <cellStyle name="Heading 2 2" xfId="1487" hidden="1"/>
    <cellStyle name="Heading 2 2" xfId="1489" hidden="1"/>
    <cellStyle name="Heading 2 2" xfId="1470" hidden="1"/>
    <cellStyle name="Heading 2 2" xfId="1480" hidden="1"/>
    <cellStyle name="Heading 2 2" xfId="1473" hidden="1"/>
    <cellStyle name="Heading 2 2" xfId="1471" hidden="1"/>
    <cellStyle name="Heading 2 2" xfId="1498" hidden="1"/>
    <cellStyle name="Heading 2 2" xfId="1500" hidden="1"/>
    <cellStyle name="Heading 2 2" xfId="1495" hidden="1"/>
    <cellStyle name="Heading 2 2" xfId="1465" hidden="1"/>
    <cellStyle name="Heading 2 2" xfId="1483" hidden="1"/>
    <cellStyle name="Heading 2 2" xfId="1482" hidden="1"/>
    <cellStyle name="Heading 2 2" xfId="1436" hidden="1"/>
    <cellStyle name="Heading 2 2" xfId="1503" hidden="1"/>
    <cellStyle name="Heading 2 2" xfId="1505" hidden="1"/>
    <cellStyle name="Heading 2 2" xfId="1491" hidden="1"/>
    <cellStyle name="Heading 2 2" xfId="1499" hidden="1"/>
    <cellStyle name="Heading 2 2" xfId="1494" hidden="1"/>
    <cellStyle name="Heading 2 2" xfId="1492" hidden="1"/>
    <cellStyle name="Heading 2 2" xfId="1510" hidden="1"/>
    <cellStyle name="Heading 2 2" xfId="1508" hidden="1"/>
    <cellStyle name="Heading 2 2" xfId="1514" hidden="1"/>
    <cellStyle name="Heading 2 2" xfId="1512" hidden="1"/>
    <cellStyle name="Heading 2 2" xfId="1518" hidden="1"/>
    <cellStyle name="Heading 2 2" xfId="1516" hidden="1"/>
    <cellStyle name="Heading 2 2" xfId="1541" hidden="1"/>
    <cellStyle name="Heading 2 2" xfId="1539" hidden="1"/>
    <cellStyle name="Heading 2 2" xfId="1545" hidden="1"/>
    <cellStyle name="Heading 2 2" xfId="1543" hidden="1"/>
    <cellStyle name="Heading 2 2" xfId="1549" hidden="1"/>
    <cellStyle name="Heading 2 2" xfId="1547" hidden="1"/>
    <cellStyle name="Heading 2 2" xfId="1535" hidden="1"/>
    <cellStyle name="Heading 2 2" xfId="1522" hidden="1"/>
    <cellStyle name="Heading 2 2" xfId="1554" hidden="1"/>
    <cellStyle name="Heading 2 2" xfId="1562" hidden="1"/>
    <cellStyle name="Heading 2 2" xfId="1520" hidden="1"/>
    <cellStyle name="Heading 2 2" xfId="1566" hidden="1"/>
    <cellStyle name="Heading 2 2" xfId="1564" hidden="1"/>
    <cellStyle name="Heading 2 2" xfId="1574" hidden="1"/>
    <cellStyle name="Heading 2 2" xfId="1576" hidden="1"/>
    <cellStyle name="Heading 2 2" xfId="1569" hidden="1"/>
    <cellStyle name="Heading 2 2" xfId="1552" hidden="1"/>
    <cellStyle name="Heading 2 2" xfId="1533" hidden="1"/>
    <cellStyle name="Heading 2 2" xfId="1532" hidden="1"/>
    <cellStyle name="Heading 2 2" xfId="1527" hidden="1"/>
    <cellStyle name="Heading 2 2" xfId="1586" hidden="1"/>
    <cellStyle name="Heading 2 2" xfId="1588" hidden="1"/>
    <cellStyle name="Heading 2 2" xfId="1558" hidden="1"/>
    <cellStyle name="Heading 2 2" xfId="1575" hidden="1"/>
    <cellStyle name="Heading 2 2" xfId="1561" hidden="1"/>
    <cellStyle name="Heading 2 2" xfId="1559" hidden="1"/>
    <cellStyle name="Heading 2 2" xfId="1600" hidden="1"/>
    <cellStyle name="Heading 2 2" xfId="1602" hidden="1"/>
    <cellStyle name="Heading 2 2" xfId="1595" hidden="1"/>
    <cellStyle name="Heading 2 2" xfId="1555" hidden="1"/>
    <cellStyle name="Heading 2 2" xfId="1578" hidden="1"/>
    <cellStyle name="Heading 2 2" xfId="1577" hidden="1"/>
    <cellStyle name="Heading 2 2" xfId="1528" hidden="1"/>
    <cellStyle name="Heading 2 2" xfId="1612" hidden="1"/>
    <cellStyle name="Heading 2 2" xfId="1614" hidden="1"/>
    <cellStyle name="Heading 2 2" xfId="1590" hidden="1"/>
    <cellStyle name="Heading 2 2" xfId="1601" hidden="1"/>
    <cellStyle name="Heading 2 2" xfId="1593" hidden="1"/>
    <cellStyle name="Heading 2 2" xfId="1591" hidden="1"/>
    <cellStyle name="Heading 2 2" xfId="1626" hidden="1"/>
    <cellStyle name="Heading 2 2" xfId="1628" hidden="1"/>
    <cellStyle name="Heading 2 2" xfId="1621" hidden="1"/>
    <cellStyle name="Heading 2 2" xfId="1585" hidden="1"/>
    <cellStyle name="Heading 2 2" xfId="1604" hidden="1"/>
    <cellStyle name="Heading 2 2" xfId="1603" hidden="1"/>
    <cellStyle name="Heading 2 2" xfId="1536" hidden="1"/>
    <cellStyle name="Heading 2 2" xfId="1638" hidden="1"/>
    <cellStyle name="Heading 2 2" xfId="1640" hidden="1"/>
    <cellStyle name="Heading 2 2" xfId="1616" hidden="1"/>
    <cellStyle name="Heading 2 2" xfId="1627" hidden="1"/>
    <cellStyle name="Heading 2 2" xfId="1619" hidden="1"/>
    <cellStyle name="Heading 2 2" xfId="1617" hidden="1"/>
    <cellStyle name="Heading 2 2" xfId="1651" hidden="1"/>
    <cellStyle name="Heading 2 2" xfId="1653" hidden="1"/>
    <cellStyle name="Heading 2 2" xfId="1646" hidden="1"/>
    <cellStyle name="Heading 2 2" xfId="1611" hidden="1"/>
    <cellStyle name="Heading 2 2" xfId="1630" hidden="1"/>
    <cellStyle name="Heading 2 2" xfId="1629" hidden="1"/>
    <cellStyle name="Heading 2 2" xfId="1580" hidden="1"/>
    <cellStyle name="Heading 2 2" xfId="1662" hidden="1"/>
    <cellStyle name="Heading 2 2" xfId="1664" hidden="1"/>
    <cellStyle name="Heading 2 2" xfId="1642" hidden="1"/>
    <cellStyle name="Heading 2 2" xfId="1652" hidden="1"/>
    <cellStyle name="Heading 2 2" xfId="1645" hidden="1"/>
    <cellStyle name="Heading 2 2" xfId="1643" hidden="1"/>
    <cellStyle name="Heading 2 2" xfId="1675" hidden="1"/>
    <cellStyle name="Heading 2 2" xfId="1677" hidden="1"/>
    <cellStyle name="Heading 2 2" xfId="1670" hidden="1"/>
    <cellStyle name="Heading 2 2" xfId="1637" hidden="1"/>
    <cellStyle name="Heading 2 2" xfId="1655" hidden="1"/>
    <cellStyle name="Heading 2 2" xfId="1654" hidden="1"/>
    <cellStyle name="Heading 2 2" xfId="1606" hidden="1"/>
    <cellStyle name="Heading 2 2" xfId="1683" hidden="1"/>
    <cellStyle name="Heading 2 2" xfId="1685" hidden="1"/>
    <cellStyle name="Heading 2 2" xfId="1666" hidden="1"/>
    <cellStyle name="Heading 2 2" xfId="1676" hidden="1"/>
    <cellStyle name="Heading 2 2" xfId="1669" hidden="1"/>
    <cellStyle name="Heading 2 2" xfId="1667" hidden="1"/>
    <cellStyle name="Heading 2 2" xfId="1694" hidden="1"/>
    <cellStyle name="Heading 2 2" xfId="1696" hidden="1"/>
    <cellStyle name="Heading 2 2" xfId="1691" hidden="1"/>
    <cellStyle name="Heading 2 2" xfId="1661" hidden="1"/>
    <cellStyle name="Heading 2 2" xfId="1679" hidden="1"/>
    <cellStyle name="Heading 2 2" xfId="1678" hidden="1"/>
    <cellStyle name="Heading 2 2" xfId="1632" hidden="1"/>
    <cellStyle name="Heading 2 2" xfId="1699" hidden="1"/>
    <cellStyle name="Heading 2 2" xfId="1701" hidden="1"/>
    <cellStyle name="Heading 2 2" xfId="1687" hidden="1"/>
    <cellStyle name="Heading 2 2" xfId="1695" hidden="1"/>
    <cellStyle name="Heading 2 2" xfId="1690" hidden="1"/>
    <cellStyle name="Heading 2 2" xfId="1688" hidden="1"/>
    <cellStyle name="Heading 2 2" xfId="1506" hidden="1"/>
    <cellStyle name="Heading 2 2" xfId="1704" hidden="1"/>
    <cellStyle name="Heading 2 2" xfId="1702" hidden="1"/>
    <cellStyle name="Heading 2 2" xfId="1708" hidden="1"/>
    <cellStyle name="Heading 2 2" xfId="1706" hidden="1"/>
    <cellStyle name="Heading 2 2" xfId="1712" hidden="1"/>
    <cellStyle name="Heading 2 2" xfId="1710" hidden="1"/>
    <cellStyle name="Heading 2 2" xfId="1735" hidden="1"/>
    <cellStyle name="Heading 2 2" xfId="1733" hidden="1"/>
    <cellStyle name="Heading 2 2" xfId="1739" hidden="1"/>
    <cellStyle name="Heading 2 2" xfId="1737" hidden="1"/>
    <cellStyle name="Heading 2 2" xfId="1743" hidden="1"/>
    <cellStyle name="Heading 2 2" xfId="1741" hidden="1"/>
    <cellStyle name="Heading 2 2" xfId="1729" hidden="1"/>
    <cellStyle name="Heading 2 2" xfId="1716" hidden="1"/>
    <cellStyle name="Heading 2 2" xfId="1748" hidden="1"/>
    <cellStyle name="Heading 2 2" xfId="1756" hidden="1"/>
    <cellStyle name="Heading 2 2" xfId="1714" hidden="1"/>
    <cellStyle name="Heading 2 2" xfId="1760" hidden="1"/>
    <cellStyle name="Heading 2 2" xfId="1758" hidden="1"/>
    <cellStyle name="Heading 2 2" xfId="1768" hidden="1"/>
    <cellStyle name="Heading 2 2" xfId="1770" hidden="1"/>
    <cellStyle name="Heading 2 2" xfId="1763" hidden="1"/>
    <cellStyle name="Heading 2 2" xfId="1746" hidden="1"/>
    <cellStyle name="Heading 2 2" xfId="1727" hidden="1"/>
    <cellStyle name="Heading 2 2" xfId="1726" hidden="1"/>
    <cellStyle name="Heading 2 2" xfId="1721" hidden="1"/>
    <cellStyle name="Heading 2 2" xfId="1780" hidden="1"/>
    <cellStyle name="Heading 2 2" xfId="1782" hidden="1"/>
    <cellStyle name="Heading 2 2" xfId="1752" hidden="1"/>
    <cellStyle name="Heading 2 2" xfId="1769" hidden="1"/>
    <cellStyle name="Heading 2 2" xfId="1755" hidden="1"/>
    <cellStyle name="Heading 2 2" xfId="1753" hidden="1"/>
    <cellStyle name="Heading 2 2" xfId="1794" hidden="1"/>
    <cellStyle name="Heading 2 2" xfId="1796" hidden="1"/>
    <cellStyle name="Heading 2 2" xfId="1789" hidden="1"/>
    <cellStyle name="Heading 2 2" xfId="1749" hidden="1"/>
    <cellStyle name="Heading 2 2" xfId="1772" hidden="1"/>
    <cellStyle name="Heading 2 2" xfId="1771" hidden="1"/>
    <cellStyle name="Heading 2 2" xfId="1722" hidden="1"/>
    <cellStyle name="Heading 2 2" xfId="1806" hidden="1"/>
    <cellStyle name="Heading 2 2" xfId="1808" hidden="1"/>
    <cellStyle name="Heading 2 2" xfId="1784" hidden="1"/>
    <cellStyle name="Heading 2 2" xfId="1795" hidden="1"/>
    <cellStyle name="Heading 2 2" xfId="1787" hidden="1"/>
    <cellStyle name="Heading 2 2" xfId="1785" hidden="1"/>
    <cellStyle name="Heading 2 2" xfId="1820" hidden="1"/>
    <cellStyle name="Heading 2 2" xfId="1822" hidden="1"/>
    <cellStyle name="Heading 2 2" xfId="1815" hidden="1"/>
    <cellStyle name="Heading 2 2" xfId="1779" hidden="1"/>
    <cellStyle name="Heading 2 2" xfId="1798" hidden="1"/>
    <cellStyle name="Heading 2 2" xfId="1797" hidden="1"/>
    <cellStyle name="Heading 2 2" xfId="1730" hidden="1"/>
    <cellStyle name="Heading 2 2" xfId="1832" hidden="1"/>
    <cellStyle name="Heading 2 2" xfId="1834" hidden="1"/>
    <cellStyle name="Heading 2 2" xfId="1810" hidden="1"/>
    <cellStyle name="Heading 2 2" xfId="1821" hidden="1"/>
    <cellStyle name="Heading 2 2" xfId="1813" hidden="1"/>
    <cellStyle name="Heading 2 2" xfId="1811" hidden="1"/>
    <cellStyle name="Heading 2 2" xfId="1845" hidden="1"/>
    <cellStyle name="Heading 2 2" xfId="1847" hidden="1"/>
    <cellStyle name="Heading 2 2" xfId="1840" hidden="1"/>
    <cellStyle name="Heading 2 2" xfId="1805" hidden="1"/>
    <cellStyle name="Heading 2 2" xfId="1824" hidden="1"/>
    <cellStyle name="Heading 2 2" xfId="1823" hidden="1"/>
    <cellStyle name="Heading 2 2" xfId="1774" hidden="1"/>
    <cellStyle name="Heading 2 2" xfId="1856" hidden="1"/>
    <cellStyle name="Heading 2 2" xfId="1858" hidden="1"/>
    <cellStyle name="Heading 2 2" xfId="1836" hidden="1"/>
    <cellStyle name="Heading 2 2" xfId="1846" hidden="1"/>
    <cellStyle name="Heading 2 2" xfId="1839" hidden="1"/>
    <cellStyle name="Heading 2 2" xfId="1837" hidden="1"/>
    <cellStyle name="Heading 2 2" xfId="1869" hidden="1"/>
    <cellStyle name="Heading 2 2" xfId="1871" hidden="1"/>
    <cellStyle name="Heading 2 2" xfId="1864" hidden="1"/>
    <cellStyle name="Heading 2 2" xfId="1831" hidden="1"/>
    <cellStyle name="Heading 2 2" xfId="1849" hidden="1"/>
    <cellStyle name="Heading 2 2" xfId="1848" hidden="1"/>
    <cellStyle name="Heading 2 2" xfId="1800" hidden="1"/>
    <cellStyle name="Heading 2 2" xfId="1877" hidden="1"/>
    <cellStyle name="Heading 2 2" xfId="1879" hidden="1"/>
    <cellStyle name="Heading 2 2" xfId="1860" hidden="1"/>
    <cellStyle name="Heading 2 2" xfId="1870" hidden="1"/>
    <cellStyle name="Heading 2 2" xfId="1863" hidden="1"/>
    <cellStyle name="Heading 2 2" xfId="1861" hidden="1"/>
    <cellStyle name="Heading 2 2" xfId="1888" hidden="1"/>
    <cellStyle name="Heading 2 2" xfId="1890" hidden="1"/>
    <cellStyle name="Heading 2 2" xfId="1885" hidden="1"/>
    <cellStyle name="Heading 2 2" xfId="1855" hidden="1"/>
    <cellStyle name="Heading 2 2" xfId="1873" hidden="1"/>
    <cellStyle name="Heading 2 2" xfId="1872" hidden="1"/>
    <cellStyle name="Heading 2 2" xfId="1826" hidden="1"/>
    <cellStyle name="Heading 2 2" xfId="1893" hidden="1"/>
    <cellStyle name="Heading 2 2" xfId="1895" hidden="1"/>
    <cellStyle name="Heading 2 2" xfId="1881" hidden="1"/>
    <cellStyle name="Heading 2 2" xfId="1889" hidden="1"/>
    <cellStyle name="Heading 2 2" xfId="1884" hidden="1"/>
    <cellStyle name="Heading 2 2" xfId="1882" hidden="1"/>
    <cellStyle name="Heading 2 2" xfId="2061"/>
    <cellStyle name="Heading 2 2 10" xfId="2062" hidden="1"/>
    <cellStyle name="Heading 2 2 10" xfId="16970" hidden="1"/>
    <cellStyle name="Heading 2 2 10" xfId="17339" hidden="1"/>
    <cellStyle name="Heading 2 2 10" xfId="17617" hidden="1"/>
    <cellStyle name="Heading 2 2 10" xfId="17945" hidden="1"/>
    <cellStyle name="Heading 2 2 10" xfId="18488" hidden="1"/>
    <cellStyle name="Heading 2 2 10" xfId="18338" hidden="1"/>
    <cellStyle name="Heading 2 2 10" xfId="19071" hidden="1"/>
    <cellStyle name="Heading 2 2 10" xfId="18922" hidden="1"/>
    <cellStyle name="Heading 2 2 10" xfId="19650" hidden="1"/>
    <cellStyle name="Heading 2 2 10" xfId="19505" hidden="1"/>
    <cellStyle name="Heading 2 2 10" xfId="20219" hidden="1"/>
    <cellStyle name="Heading 2 2 10" xfId="20081" hidden="1"/>
    <cellStyle name="Heading 2 2 10" xfId="20766" hidden="1"/>
    <cellStyle name="Heading 2 2 10" xfId="20642" hidden="1"/>
    <cellStyle name="Heading 2 2 10" xfId="21217" hidden="1"/>
    <cellStyle name="Heading 2 2 10" xfId="21363"/>
    <cellStyle name="Heading 2 2 100" xfId="18130" hidden="1"/>
    <cellStyle name="Heading 2 2 100" xfId="18719" hidden="1"/>
    <cellStyle name="Heading 2 2 100" xfId="19302" hidden="1"/>
    <cellStyle name="Heading 2 2 100" xfId="19880" hidden="1"/>
    <cellStyle name="Heading 2 2 100" xfId="20443" hidden="1"/>
    <cellStyle name="Heading 2 2 100" xfId="20980" hidden="1"/>
    <cellStyle name="Heading 2 2 100" xfId="21543"/>
    <cellStyle name="Heading 2 2 101" xfId="18081" hidden="1"/>
    <cellStyle name="Heading 2 2 101" xfId="18670" hidden="1"/>
    <cellStyle name="Heading 2 2 101" xfId="19253" hidden="1"/>
    <cellStyle name="Heading 2 2 101" xfId="19831" hidden="1"/>
    <cellStyle name="Heading 2 2 101" xfId="20394" hidden="1"/>
    <cellStyle name="Heading 2 2 101" xfId="20931" hidden="1"/>
    <cellStyle name="Heading 2 2 101" xfId="21494"/>
    <cellStyle name="Heading 2 2 102" xfId="18165" hidden="1"/>
    <cellStyle name="Heading 2 2 102" xfId="18754" hidden="1"/>
    <cellStyle name="Heading 2 2 102" xfId="19337" hidden="1"/>
    <cellStyle name="Heading 2 2 102" xfId="19915" hidden="1"/>
    <cellStyle name="Heading 2 2 102" xfId="20478" hidden="1"/>
    <cellStyle name="Heading 2 2 102" xfId="21015" hidden="1"/>
    <cellStyle name="Heading 2 2 102" xfId="21578"/>
    <cellStyle name="Heading 2 2 103" xfId="18167" hidden="1"/>
    <cellStyle name="Heading 2 2 103" xfId="18756" hidden="1"/>
    <cellStyle name="Heading 2 2 103" xfId="19339" hidden="1"/>
    <cellStyle name="Heading 2 2 103" xfId="19917" hidden="1"/>
    <cellStyle name="Heading 2 2 103" xfId="20480" hidden="1"/>
    <cellStyle name="Heading 2 2 103" xfId="21017" hidden="1"/>
    <cellStyle name="Heading 2 2 103" xfId="21580"/>
    <cellStyle name="Heading 2 2 104" xfId="18143" hidden="1"/>
    <cellStyle name="Heading 2 2 104" xfId="18732" hidden="1"/>
    <cellStyle name="Heading 2 2 104" xfId="19315" hidden="1"/>
    <cellStyle name="Heading 2 2 104" xfId="19893" hidden="1"/>
    <cellStyle name="Heading 2 2 104" xfId="20456" hidden="1"/>
    <cellStyle name="Heading 2 2 104" xfId="20993" hidden="1"/>
    <cellStyle name="Heading 2 2 104" xfId="21556"/>
    <cellStyle name="Heading 2 2 105" xfId="18154" hidden="1"/>
    <cellStyle name="Heading 2 2 105" xfId="18743" hidden="1"/>
    <cellStyle name="Heading 2 2 105" xfId="19326" hidden="1"/>
    <cellStyle name="Heading 2 2 105" xfId="19904" hidden="1"/>
    <cellStyle name="Heading 2 2 105" xfId="20467" hidden="1"/>
    <cellStyle name="Heading 2 2 105" xfId="21004" hidden="1"/>
    <cellStyle name="Heading 2 2 105" xfId="21567"/>
    <cellStyle name="Heading 2 2 106" xfId="18146" hidden="1"/>
    <cellStyle name="Heading 2 2 106" xfId="18735" hidden="1"/>
    <cellStyle name="Heading 2 2 106" xfId="19318" hidden="1"/>
    <cellStyle name="Heading 2 2 106" xfId="19896" hidden="1"/>
    <cellStyle name="Heading 2 2 106" xfId="20459" hidden="1"/>
    <cellStyle name="Heading 2 2 106" xfId="20996" hidden="1"/>
    <cellStyle name="Heading 2 2 106" xfId="21559"/>
    <cellStyle name="Heading 2 2 107" xfId="18144" hidden="1"/>
    <cellStyle name="Heading 2 2 107" xfId="18733" hidden="1"/>
    <cellStyle name="Heading 2 2 107" xfId="19316" hidden="1"/>
    <cellStyle name="Heading 2 2 107" xfId="19894" hidden="1"/>
    <cellStyle name="Heading 2 2 107" xfId="20457" hidden="1"/>
    <cellStyle name="Heading 2 2 107" xfId="20994" hidden="1"/>
    <cellStyle name="Heading 2 2 107" xfId="21557"/>
    <cellStyle name="Heading 2 2 108" xfId="18179" hidden="1"/>
    <cellStyle name="Heading 2 2 108" xfId="18768" hidden="1"/>
    <cellStyle name="Heading 2 2 108" xfId="19351" hidden="1"/>
    <cellStyle name="Heading 2 2 108" xfId="19929" hidden="1"/>
    <cellStyle name="Heading 2 2 108" xfId="20492" hidden="1"/>
    <cellStyle name="Heading 2 2 108" xfId="21029" hidden="1"/>
    <cellStyle name="Heading 2 2 108" xfId="21592"/>
    <cellStyle name="Heading 2 2 109" xfId="18181" hidden="1"/>
    <cellStyle name="Heading 2 2 109" xfId="18770" hidden="1"/>
    <cellStyle name="Heading 2 2 109" xfId="19353" hidden="1"/>
    <cellStyle name="Heading 2 2 109" xfId="19931" hidden="1"/>
    <cellStyle name="Heading 2 2 109" xfId="20494" hidden="1"/>
    <cellStyle name="Heading 2 2 109" xfId="21031" hidden="1"/>
    <cellStyle name="Heading 2 2 109" xfId="21594"/>
    <cellStyle name="Heading 2 2 11" xfId="2063" hidden="1"/>
    <cellStyle name="Heading 2 2 11" xfId="17041" hidden="1"/>
    <cellStyle name="Heading 2 2 11" xfId="17325" hidden="1"/>
    <cellStyle name="Heading 2 2 11" xfId="17603" hidden="1"/>
    <cellStyle name="Heading 2 2 11" xfId="17980" hidden="1"/>
    <cellStyle name="Heading 2 2 11" xfId="18570" hidden="1"/>
    <cellStyle name="Heading 2 2 11" xfId="18265" hidden="1"/>
    <cellStyle name="Heading 2 2 11" xfId="19153" hidden="1"/>
    <cellStyle name="Heading 2 2 11" xfId="18850" hidden="1"/>
    <cellStyle name="Heading 2 2 11" xfId="19732" hidden="1"/>
    <cellStyle name="Heading 2 2 11" xfId="19433" hidden="1"/>
    <cellStyle name="Heading 2 2 11" xfId="20295" hidden="1"/>
    <cellStyle name="Heading 2 2 11" xfId="20011" hidden="1"/>
    <cellStyle name="Heading 2 2 11" xfId="20834" hidden="1"/>
    <cellStyle name="Heading 2 2 11" xfId="20573" hidden="1"/>
    <cellStyle name="Heading 2 2 11" xfId="21276" hidden="1"/>
    <cellStyle name="Heading 2 2 11" xfId="21395"/>
    <cellStyle name="Heading 2 2 110" xfId="18174" hidden="1"/>
    <cellStyle name="Heading 2 2 110" xfId="18763" hidden="1"/>
    <cellStyle name="Heading 2 2 110" xfId="19346" hidden="1"/>
    <cellStyle name="Heading 2 2 110" xfId="19924" hidden="1"/>
    <cellStyle name="Heading 2 2 110" xfId="20487" hidden="1"/>
    <cellStyle name="Heading 2 2 110" xfId="21024" hidden="1"/>
    <cellStyle name="Heading 2 2 110" xfId="21587"/>
    <cellStyle name="Heading 2 2 111" xfId="18138" hidden="1"/>
    <cellStyle name="Heading 2 2 111" xfId="18727" hidden="1"/>
    <cellStyle name="Heading 2 2 111" xfId="19310" hidden="1"/>
    <cellStyle name="Heading 2 2 111" xfId="19888" hidden="1"/>
    <cellStyle name="Heading 2 2 111" xfId="20451" hidden="1"/>
    <cellStyle name="Heading 2 2 111" xfId="20988" hidden="1"/>
    <cellStyle name="Heading 2 2 111" xfId="21551"/>
    <cellStyle name="Heading 2 2 112" xfId="18157" hidden="1"/>
    <cellStyle name="Heading 2 2 112" xfId="18746" hidden="1"/>
    <cellStyle name="Heading 2 2 112" xfId="19329" hidden="1"/>
    <cellStyle name="Heading 2 2 112" xfId="19907" hidden="1"/>
    <cellStyle name="Heading 2 2 112" xfId="20470" hidden="1"/>
    <cellStyle name="Heading 2 2 112" xfId="21007" hidden="1"/>
    <cellStyle name="Heading 2 2 112" xfId="21570"/>
    <cellStyle name="Heading 2 2 113" xfId="18156" hidden="1"/>
    <cellStyle name="Heading 2 2 113" xfId="18745" hidden="1"/>
    <cellStyle name="Heading 2 2 113" xfId="19328" hidden="1"/>
    <cellStyle name="Heading 2 2 113" xfId="19906" hidden="1"/>
    <cellStyle name="Heading 2 2 113" xfId="20469" hidden="1"/>
    <cellStyle name="Heading 2 2 113" xfId="21006" hidden="1"/>
    <cellStyle name="Heading 2 2 113" xfId="21569"/>
    <cellStyle name="Heading 2 2 114" xfId="18089" hidden="1"/>
    <cellStyle name="Heading 2 2 114" xfId="18678" hidden="1"/>
    <cellStyle name="Heading 2 2 114" xfId="19261" hidden="1"/>
    <cellStyle name="Heading 2 2 114" xfId="19839" hidden="1"/>
    <cellStyle name="Heading 2 2 114" xfId="20402" hidden="1"/>
    <cellStyle name="Heading 2 2 114" xfId="20939" hidden="1"/>
    <cellStyle name="Heading 2 2 114" xfId="21502"/>
    <cellStyle name="Heading 2 2 115" xfId="18191" hidden="1"/>
    <cellStyle name="Heading 2 2 115" xfId="18780" hidden="1"/>
    <cellStyle name="Heading 2 2 115" xfId="19363" hidden="1"/>
    <cellStyle name="Heading 2 2 115" xfId="19941" hidden="1"/>
    <cellStyle name="Heading 2 2 115" xfId="20504" hidden="1"/>
    <cellStyle name="Heading 2 2 115" xfId="21041" hidden="1"/>
    <cellStyle name="Heading 2 2 115" xfId="21604"/>
    <cellStyle name="Heading 2 2 116" xfId="18193" hidden="1"/>
    <cellStyle name="Heading 2 2 116" xfId="18782" hidden="1"/>
    <cellStyle name="Heading 2 2 116" xfId="19365" hidden="1"/>
    <cellStyle name="Heading 2 2 116" xfId="19943" hidden="1"/>
    <cellStyle name="Heading 2 2 116" xfId="20506" hidden="1"/>
    <cellStyle name="Heading 2 2 116" xfId="21043" hidden="1"/>
    <cellStyle name="Heading 2 2 116" xfId="21606"/>
    <cellStyle name="Heading 2 2 117" xfId="18169" hidden="1"/>
    <cellStyle name="Heading 2 2 117" xfId="18758" hidden="1"/>
    <cellStyle name="Heading 2 2 117" xfId="19341" hidden="1"/>
    <cellStyle name="Heading 2 2 117" xfId="19919" hidden="1"/>
    <cellStyle name="Heading 2 2 117" xfId="20482" hidden="1"/>
    <cellStyle name="Heading 2 2 117" xfId="21019" hidden="1"/>
    <cellStyle name="Heading 2 2 117" xfId="21582"/>
    <cellStyle name="Heading 2 2 118" xfId="18180" hidden="1"/>
    <cellStyle name="Heading 2 2 118" xfId="18769" hidden="1"/>
    <cellStyle name="Heading 2 2 118" xfId="19352" hidden="1"/>
    <cellStyle name="Heading 2 2 118" xfId="19930" hidden="1"/>
    <cellStyle name="Heading 2 2 118" xfId="20493" hidden="1"/>
    <cellStyle name="Heading 2 2 118" xfId="21030" hidden="1"/>
    <cellStyle name="Heading 2 2 118" xfId="21593"/>
    <cellStyle name="Heading 2 2 119" xfId="18172" hidden="1"/>
    <cellStyle name="Heading 2 2 119" xfId="18761" hidden="1"/>
    <cellStyle name="Heading 2 2 119" xfId="19344" hidden="1"/>
    <cellStyle name="Heading 2 2 119" xfId="19922" hidden="1"/>
    <cellStyle name="Heading 2 2 119" xfId="20485" hidden="1"/>
    <cellStyle name="Heading 2 2 119" xfId="21022" hidden="1"/>
    <cellStyle name="Heading 2 2 119" xfId="21585"/>
    <cellStyle name="Heading 2 2 12" xfId="2064" hidden="1"/>
    <cellStyle name="Heading 2 2 12" xfId="16981" hidden="1"/>
    <cellStyle name="Heading 2 2 12" xfId="17304" hidden="1"/>
    <cellStyle name="Heading 2 2 12" xfId="17582" hidden="1"/>
    <cellStyle name="Heading 2 2 12" xfId="17982" hidden="1"/>
    <cellStyle name="Heading 2 2 12" xfId="18572" hidden="1"/>
    <cellStyle name="Heading 2 2 12" xfId="18295" hidden="1"/>
    <cellStyle name="Heading 2 2 12" xfId="19155" hidden="1"/>
    <cellStyle name="Heading 2 2 12" xfId="18880" hidden="1"/>
    <cellStyle name="Heading 2 2 12" xfId="19734" hidden="1"/>
    <cellStyle name="Heading 2 2 12" xfId="19463" hidden="1"/>
    <cellStyle name="Heading 2 2 12" xfId="20297" hidden="1"/>
    <cellStyle name="Heading 2 2 12" xfId="20040" hidden="1"/>
    <cellStyle name="Heading 2 2 12" xfId="20836" hidden="1"/>
    <cellStyle name="Heading 2 2 12" xfId="20601" hidden="1"/>
    <cellStyle name="Heading 2 2 12" xfId="21278" hidden="1"/>
    <cellStyle name="Heading 2 2 12" xfId="21397"/>
    <cellStyle name="Heading 2 2 120" xfId="18170" hidden="1"/>
    <cellStyle name="Heading 2 2 120" xfId="18759" hidden="1"/>
    <cellStyle name="Heading 2 2 120" xfId="19342" hidden="1"/>
    <cellStyle name="Heading 2 2 120" xfId="19920" hidden="1"/>
    <cellStyle name="Heading 2 2 120" xfId="20483" hidden="1"/>
    <cellStyle name="Heading 2 2 120" xfId="21020" hidden="1"/>
    <cellStyle name="Heading 2 2 120" xfId="21583"/>
    <cellStyle name="Heading 2 2 121" xfId="18204" hidden="1"/>
    <cellStyle name="Heading 2 2 121" xfId="18793" hidden="1"/>
    <cellStyle name="Heading 2 2 121" xfId="19376" hidden="1"/>
    <cellStyle name="Heading 2 2 121" xfId="19954" hidden="1"/>
    <cellStyle name="Heading 2 2 121" xfId="20517" hidden="1"/>
    <cellStyle name="Heading 2 2 121" xfId="21054" hidden="1"/>
    <cellStyle name="Heading 2 2 121" xfId="21617"/>
    <cellStyle name="Heading 2 2 122" xfId="18206" hidden="1"/>
    <cellStyle name="Heading 2 2 122" xfId="18795" hidden="1"/>
    <cellStyle name="Heading 2 2 122" xfId="19378" hidden="1"/>
    <cellStyle name="Heading 2 2 122" xfId="19956" hidden="1"/>
    <cellStyle name="Heading 2 2 122" xfId="20519" hidden="1"/>
    <cellStyle name="Heading 2 2 122" xfId="21056" hidden="1"/>
    <cellStyle name="Heading 2 2 122" xfId="21619"/>
    <cellStyle name="Heading 2 2 123" xfId="18199" hidden="1"/>
    <cellStyle name="Heading 2 2 123" xfId="18788" hidden="1"/>
    <cellStyle name="Heading 2 2 123" xfId="19371" hidden="1"/>
    <cellStyle name="Heading 2 2 123" xfId="19949" hidden="1"/>
    <cellStyle name="Heading 2 2 123" xfId="20512" hidden="1"/>
    <cellStyle name="Heading 2 2 123" xfId="21049" hidden="1"/>
    <cellStyle name="Heading 2 2 123" xfId="21612"/>
    <cellStyle name="Heading 2 2 124" xfId="18164" hidden="1"/>
    <cellStyle name="Heading 2 2 124" xfId="18753" hidden="1"/>
    <cellStyle name="Heading 2 2 124" xfId="19336" hidden="1"/>
    <cellStyle name="Heading 2 2 124" xfId="19914" hidden="1"/>
    <cellStyle name="Heading 2 2 124" xfId="20477" hidden="1"/>
    <cellStyle name="Heading 2 2 124" xfId="21014" hidden="1"/>
    <cellStyle name="Heading 2 2 124" xfId="21577"/>
    <cellStyle name="Heading 2 2 125" xfId="18183" hidden="1"/>
    <cellStyle name="Heading 2 2 125" xfId="18772" hidden="1"/>
    <cellStyle name="Heading 2 2 125" xfId="19355" hidden="1"/>
    <cellStyle name="Heading 2 2 125" xfId="19933" hidden="1"/>
    <cellStyle name="Heading 2 2 125" xfId="20496" hidden="1"/>
    <cellStyle name="Heading 2 2 125" xfId="21033" hidden="1"/>
    <cellStyle name="Heading 2 2 125" xfId="21596"/>
    <cellStyle name="Heading 2 2 126" xfId="18182" hidden="1"/>
    <cellStyle name="Heading 2 2 126" xfId="18771" hidden="1"/>
    <cellStyle name="Heading 2 2 126" xfId="19354" hidden="1"/>
    <cellStyle name="Heading 2 2 126" xfId="19932" hidden="1"/>
    <cellStyle name="Heading 2 2 126" xfId="20495" hidden="1"/>
    <cellStyle name="Heading 2 2 126" xfId="21032" hidden="1"/>
    <cellStyle name="Heading 2 2 126" xfId="21595"/>
    <cellStyle name="Heading 2 2 127" xfId="18133" hidden="1"/>
    <cellStyle name="Heading 2 2 127" xfId="18722" hidden="1"/>
    <cellStyle name="Heading 2 2 127" xfId="19305" hidden="1"/>
    <cellStyle name="Heading 2 2 127" xfId="19883" hidden="1"/>
    <cellStyle name="Heading 2 2 127" xfId="20446" hidden="1"/>
    <cellStyle name="Heading 2 2 127" xfId="20983" hidden="1"/>
    <cellStyle name="Heading 2 2 127" xfId="21546"/>
    <cellStyle name="Heading 2 2 128" xfId="18215" hidden="1"/>
    <cellStyle name="Heading 2 2 128" xfId="18804" hidden="1"/>
    <cellStyle name="Heading 2 2 128" xfId="19387" hidden="1"/>
    <cellStyle name="Heading 2 2 128" xfId="19965" hidden="1"/>
    <cellStyle name="Heading 2 2 128" xfId="20528" hidden="1"/>
    <cellStyle name="Heading 2 2 128" xfId="21065" hidden="1"/>
    <cellStyle name="Heading 2 2 128" xfId="21628"/>
    <cellStyle name="Heading 2 2 129" xfId="18217" hidden="1"/>
    <cellStyle name="Heading 2 2 129" xfId="18806" hidden="1"/>
    <cellStyle name="Heading 2 2 129" xfId="19389" hidden="1"/>
    <cellStyle name="Heading 2 2 129" xfId="19967" hidden="1"/>
    <cellStyle name="Heading 2 2 129" xfId="20530" hidden="1"/>
    <cellStyle name="Heading 2 2 129" xfId="21067" hidden="1"/>
    <cellStyle name="Heading 2 2 129" xfId="21630"/>
    <cellStyle name="Heading 2 2 13" xfId="2065" hidden="1"/>
    <cellStyle name="Heading 2 2 13" xfId="17054" hidden="1"/>
    <cellStyle name="Heading 2 2 13" xfId="17274" hidden="1"/>
    <cellStyle name="Heading 2 2 13" xfId="17552" hidden="1"/>
    <cellStyle name="Heading 2 2 13" xfId="17975" hidden="1"/>
    <cellStyle name="Heading 2 2 13" xfId="18550" hidden="1"/>
    <cellStyle name="Heading 2 2 13" xfId="18311" hidden="1"/>
    <cellStyle name="Heading 2 2 13" xfId="19133" hidden="1"/>
    <cellStyle name="Heading 2 2 13" xfId="18896" hidden="1"/>
    <cellStyle name="Heading 2 2 13" xfId="19712" hidden="1"/>
    <cellStyle name="Heading 2 2 13" xfId="19479" hidden="1"/>
    <cellStyle name="Heading 2 2 13" xfId="20275" hidden="1"/>
    <cellStyle name="Heading 2 2 13" xfId="20056" hidden="1"/>
    <cellStyle name="Heading 2 2 13" xfId="20814" hidden="1"/>
    <cellStyle name="Heading 2 2 13" xfId="20617" hidden="1"/>
    <cellStyle name="Heading 2 2 13" xfId="21256" hidden="1"/>
    <cellStyle name="Heading 2 2 13" xfId="21390"/>
    <cellStyle name="Heading 2 2 130" xfId="18195" hidden="1"/>
    <cellStyle name="Heading 2 2 130" xfId="18784" hidden="1"/>
    <cellStyle name="Heading 2 2 130" xfId="19367" hidden="1"/>
    <cellStyle name="Heading 2 2 130" xfId="19945" hidden="1"/>
    <cellStyle name="Heading 2 2 130" xfId="20508" hidden="1"/>
    <cellStyle name="Heading 2 2 130" xfId="21045" hidden="1"/>
    <cellStyle name="Heading 2 2 130" xfId="21608"/>
    <cellStyle name="Heading 2 2 131" xfId="18205" hidden="1"/>
    <cellStyle name="Heading 2 2 131" xfId="18794" hidden="1"/>
    <cellStyle name="Heading 2 2 131" xfId="19377" hidden="1"/>
    <cellStyle name="Heading 2 2 131" xfId="19955" hidden="1"/>
    <cellStyle name="Heading 2 2 131" xfId="20518" hidden="1"/>
    <cellStyle name="Heading 2 2 131" xfId="21055" hidden="1"/>
    <cellStyle name="Heading 2 2 131" xfId="21618"/>
    <cellStyle name="Heading 2 2 132" xfId="18198" hidden="1"/>
    <cellStyle name="Heading 2 2 132" xfId="18787" hidden="1"/>
    <cellStyle name="Heading 2 2 132" xfId="19370" hidden="1"/>
    <cellStyle name="Heading 2 2 132" xfId="19948" hidden="1"/>
    <cellStyle name="Heading 2 2 132" xfId="20511" hidden="1"/>
    <cellStyle name="Heading 2 2 132" xfId="21048" hidden="1"/>
    <cellStyle name="Heading 2 2 132" xfId="21611"/>
    <cellStyle name="Heading 2 2 133" xfId="18196" hidden="1"/>
    <cellStyle name="Heading 2 2 133" xfId="18785" hidden="1"/>
    <cellStyle name="Heading 2 2 133" xfId="19368" hidden="1"/>
    <cellStyle name="Heading 2 2 133" xfId="19946" hidden="1"/>
    <cellStyle name="Heading 2 2 133" xfId="20509" hidden="1"/>
    <cellStyle name="Heading 2 2 133" xfId="21046" hidden="1"/>
    <cellStyle name="Heading 2 2 133" xfId="21609"/>
    <cellStyle name="Heading 2 2 134" xfId="18228" hidden="1"/>
    <cellStyle name="Heading 2 2 134" xfId="18817" hidden="1"/>
    <cellStyle name="Heading 2 2 134" xfId="19400" hidden="1"/>
    <cellStyle name="Heading 2 2 134" xfId="19978" hidden="1"/>
    <cellStyle name="Heading 2 2 134" xfId="20541" hidden="1"/>
    <cellStyle name="Heading 2 2 134" xfId="21078" hidden="1"/>
    <cellStyle name="Heading 2 2 134" xfId="21641"/>
    <cellStyle name="Heading 2 2 135" xfId="18230" hidden="1"/>
    <cellStyle name="Heading 2 2 135" xfId="18819" hidden="1"/>
    <cellStyle name="Heading 2 2 135" xfId="19402" hidden="1"/>
    <cellStyle name="Heading 2 2 135" xfId="19980" hidden="1"/>
    <cellStyle name="Heading 2 2 135" xfId="20543" hidden="1"/>
    <cellStyle name="Heading 2 2 135" xfId="21080" hidden="1"/>
    <cellStyle name="Heading 2 2 135" xfId="21643"/>
    <cellStyle name="Heading 2 2 136" xfId="18223" hidden="1"/>
    <cellStyle name="Heading 2 2 136" xfId="18812" hidden="1"/>
    <cellStyle name="Heading 2 2 136" xfId="19395" hidden="1"/>
    <cellStyle name="Heading 2 2 136" xfId="19973" hidden="1"/>
    <cellStyle name="Heading 2 2 136" xfId="20536" hidden="1"/>
    <cellStyle name="Heading 2 2 136" xfId="21073" hidden="1"/>
    <cellStyle name="Heading 2 2 136" xfId="21636"/>
    <cellStyle name="Heading 2 2 137" xfId="18190" hidden="1"/>
    <cellStyle name="Heading 2 2 137" xfId="18779" hidden="1"/>
    <cellStyle name="Heading 2 2 137" xfId="19362" hidden="1"/>
    <cellStyle name="Heading 2 2 137" xfId="19940" hidden="1"/>
    <cellStyle name="Heading 2 2 137" xfId="20503" hidden="1"/>
    <cellStyle name="Heading 2 2 137" xfId="21040" hidden="1"/>
    <cellStyle name="Heading 2 2 137" xfId="21603"/>
    <cellStyle name="Heading 2 2 138" xfId="18208" hidden="1"/>
    <cellStyle name="Heading 2 2 138" xfId="18797" hidden="1"/>
    <cellStyle name="Heading 2 2 138" xfId="19380" hidden="1"/>
    <cellStyle name="Heading 2 2 138" xfId="19958" hidden="1"/>
    <cellStyle name="Heading 2 2 138" xfId="20521" hidden="1"/>
    <cellStyle name="Heading 2 2 138" xfId="21058" hidden="1"/>
    <cellStyle name="Heading 2 2 138" xfId="21621"/>
    <cellStyle name="Heading 2 2 139" xfId="18207" hidden="1"/>
    <cellStyle name="Heading 2 2 139" xfId="18796" hidden="1"/>
    <cellStyle name="Heading 2 2 139" xfId="19379" hidden="1"/>
    <cellStyle name="Heading 2 2 139" xfId="19957" hidden="1"/>
    <cellStyle name="Heading 2 2 139" xfId="20520" hidden="1"/>
    <cellStyle name="Heading 2 2 139" xfId="21057" hidden="1"/>
    <cellStyle name="Heading 2 2 139" xfId="21620"/>
    <cellStyle name="Heading 2 2 14" xfId="2066" hidden="1"/>
    <cellStyle name="Heading 2 2 14" xfId="17051" hidden="1"/>
    <cellStyle name="Heading 2 2 14" xfId="17292" hidden="1"/>
    <cellStyle name="Heading 2 2 14" xfId="17570" hidden="1"/>
    <cellStyle name="Heading 2 2 14" xfId="17939" hidden="1"/>
    <cellStyle name="Heading 2 2 14" xfId="18560" hidden="1"/>
    <cellStyle name="Heading 2 2 14" xfId="18354" hidden="1"/>
    <cellStyle name="Heading 2 2 14" xfId="19143" hidden="1"/>
    <cellStyle name="Heading 2 2 14" xfId="18938" hidden="1"/>
    <cellStyle name="Heading 2 2 14" xfId="19722" hidden="1"/>
    <cellStyle name="Heading 2 2 14" xfId="19520" hidden="1"/>
    <cellStyle name="Heading 2 2 14" xfId="20285" hidden="1"/>
    <cellStyle name="Heading 2 2 14" xfId="20096" hidden="1"/>
    <cellStyle name="Heading 2 2 14" xfId="20824" hidden="1"/>
    <cellStyle name="Heading 2 2 14" xfId="20656" hidden="1"/>
    <cellStyle name="Heading 2 2 14" xfId="21266" hidden="1"/>
    <cellStyle name="Heading 2 2 14" xfId="21359"/>
    <cellStyle name="Heading 2 2 140" xfId="18159" hidden="1"/>
    <cellStyle name="Heading 2 2 140" xfId="18748" hidden="1"/>
    <cellStyle name="Heading 2 2 140" xfId="19331" hidden="1"/>
    <cellStyle name="Heading 2 2 140" xfId="19909" hidden="1"/>
    <cellStyle name="Heading 2 2 140" xfId="20472" hidden="1"/>
    <cellStyle name="Heading 2 2 140" xfId="21009" hidden="1"/>
    <cellStyle name="Heading 2 2 140" xfId="21572"/>
    <cellStyle name="Heading 2 2 141" xfId="18236" hidden="1"/>
    <cellStyle name="Heading 2 2 141" xfId="18825" hidden="1"/>
    <cellStyle name="Heading 2 2 141" xfId="19408" hidden="1"/>
    <cellStyle name="Heading 2 2 141" xfId="19986" hidden="1"/>
    <cellStyle name="Heading 2 2 141" xfId="20549" hidden="1"/>
    <cellStyle name="Heading 2 2 141" xfId="21086" hidden="1"/>
    <cellStyle name="Heading 2 2 141" xfId="21649"/>
    <cellStyle name="Heading 2 2 142" xfId="18238" hidden="1"/>
    <cellStyle name="Heading 2 2 142" xfId="18827" hidden="1"/>
    <cellStyle name="Heading 2 2 142" xfId="19410" hidden="1"/>
    <cellStyle name="Heading 2 2 142" xfId="19988" hidden="1"/>
    <cellStyle name="Heading 2 2 142" xfId="20551" hidden="1"/>
    <cellStyle name="Heading 2 2 142" xfId="21088" hidden="1"/>
    <cellStyle name="Heading 2 2 142" xfId="21651"/>
    <cellStyle name="Heading 2 2 143" xfId="18219" hidden="1"/>
    <cellStyle name="Heading 2 2 143" xfId="18808" hidden="1"/>
    <cellStyle name="Heading 2 2 143" xfId="19391" hidden="1"/>
    <cellStyle name="Heading 2 2 143" xfId="19969" hidden="1"/>
    <cellStyle name="Heading 2 2 143" xfId="20532" hidden="1"/>
    <cellStyle name="Heading 2 2 143" xfId="21069" hidden="1"/>
    <cellStyle name="Heading 2 2 143" xfId="21632"/>
    <cellStyle name="Heading 2 2 144" xfId="18229" hidden="1"/>
    <cellStyle name="Heading 2 2 144" xfId="18818" hidden="1"/>
    <cellStyle name="Heading 2 2 144" xfId="19401" hidden="1"/>
    <cellStyle name="Heading 2 2 144" xfId="19979" hidden="1"/>
    <cellStyle name="Heading 2 2 144" xfId="20542" hidden="1"/>
    <cellStyle name="Heading 2 2 144" xfId="21079" hidden="1"/>
    <cellStyle name="Heading 2 2 144" xfId="21642"/>
    <cellStyle name="Heading 2 2 145" xfId="18222" hidden="1"/>
    <cellStyle name="Heading 2 2 145" xfId="18811" hidden="1"/>
    <cellStyle name="Heading 2 2 145" xfId="19394" hidden="1"/>
    <cellStyle name="Heading 2 2 145" xfId="19972" hidden="1"/>
    <cellStyle name="Heading 2 2 145" xfId="20535" hidden="1"/>
    <cellStyle name="Heading 2 2 145" xfId="21072" hidden="1"/>
    <cellStyle name="Heading 2 2 145" xfId="21635"/>
    <cellStyle name="Heading 2 2 146" xfId="18220" hidden="1"/>
    <cellStyle name="Heading 2 2 146" xfId="18809" hidden="1"/>
    <cellStyle name="Heading 2 2 146" xfId="19392" hidden="1"/>
    <cellStyle name="Heading 2 2 146" xfId="19970" hidden="1"/>
    <cellStyle name="Heading 2 2 146" xfId="20533" hidden="1"/>
    <cellStyle name="Heading 2 2 146" xfId="21070" hidden="1"/>
    <cellStyle name="Heading 2 2 146" xfId="21633"/>
    <cellStyle name="Heading 2 2 147" xfId="18247" hidden="1"/>
    <cellStyle name="Heading 2 2 147" xfId="18836" hidden="1"/>
    <cellStyle name="Heading 2 2 147" xfId="19419" hidden="1"/>
    <cellStyle name="Heading 2 2 147" xfId="19997" hidden="1"/>
    <cellStyle name="Heading 2 2 147" xfId="20560" hidden="1"/>
    <cellStyle name="Heading 2 2 147" xfId="21097" hidden="1"/>
    <cellStyle name="Heading 2 2 147" xfId="21660"/>
    <cellStyle name="Heading 2 2 148" xfId="18249" hidden="1"/>
    <cellStyle name="Heading 2 2 148" xfId="18838" hidden="1"/>
    <cellStyle name="Heading 2 2 148" xfId="19421" hidden="1"/>
    <cellStyle name="Heading 2 2 148" xfId="19999" hidden="1"/>
    <cellStyle name="Heading 2 2 148" xfId="20562" hidden="1"/>
    <cellStyle name="Heading 2 2 148" xfId="21099" hidden="1"/>
    <cellStyle name="Heading 2 2 148" xfId="21662"/>
    <cellStyle name="Heading 2 2 149" xfId="18244" hidden="1"/>
    <cellStyle name="Heading 2 2 149" xfId="18833" hidden="1"/>
    <cellStyle name="Heading 2 2 149" xfId="19416" hidden="1"/>
    <cellStyle name="Heading 2 2 149" xfId="19994" hidden="1"/>
    <cellStyle name="Heading 2 2 149" xfId="20557" hidden="1"/>
    <cellStyle name="Heading 2 2 149" xfId="21094" hidden="1"/>
    <cellStyle name="Heading 2 2 149" xfId="21657"/>
    <cellStyle name="Heading 2 2 15" xfId="2067" hidden="1"/>
    <cellStyle name="Heading 2 2 15" xfId="16992" hidden="1"/>
    <cellStyle name="Heading 2 2 15" xfId="17302" hidden="1"/>
    <cellStyle name="Heading 2 2 15" xfId="17580" hidden="1"/>
    <cellStyle name="Heading 2 2 15" xfId="17958" hidden="1"/>
    <cellStyle name="Heading 2 2 15" xfId="18553" hidden="1"/>
    <cellStyle name="Heading 2 2 15" xfId="18312" hidden="1"/>
    <cellStyle name="Heading 2 2 15" xfId="19136" hidden="1"/>
    <cellStyle name="Heading 2 2 15" xfId="18897" hidden="1"/>
    <cellStyle name="Heading 2 2 15" xfId="19715" hidden="1"/>
    <cellStyle name="Heading 2 2 15" xfId="19480" hidden="1"/>
    <cellStyle name="Heading 2 2 15" xfId="20278" hidden="1"/>
    <cellStyle name="Heading 2 2 15" xfId="20057" hidden="1"/>
    <cellStyle name="Heading 2 2 15" xfId="20817" hidden="1"/>
    <cellStyle name="Heading 2 2 15" xfId="20618" hidden="1"/>
    <cellStyle name="Heading 2 2 15" xfId="21259" hidden="1"/>
    <cellStyle name="Heading 2 2 15" xfId="21373"/>
    <cellStyle name="Heading 2 2 150" xfId="18214" hidden="1"/>
    <cellStyle name="Heading 2 2 150" xfId="18803" hidden="1"/>
    <cellStyle name="Heading 2 2 150" xfId="19386" hidden="1"/>
    <cellStyle name="Heading 2 2 150" xfId="19964" hidden="1"/>
    <cellStyle name="Heading 2 2 150" xfId="20527" hidden="1"/>
    <cellStyle name="Heading 2 2 150" xfId="21064" hidden="1"/>
    <cellStyle name="Heading 2 2 150" xfId="21627"/>
    <cellStyle name="Heading 2 2 151" xfId="18232" hidden="1"/>
    <cellStyle name="Heading 2 2 151" xfId="18821" hidden="1"/>
    <cellStyle name="Heading 2 2 151" xfId="19404" hidden="1"/>
    <cellStyle name="Heading 2 2 151" xfId="19982" hidden="1"/>
    <cellStyle name="Heading 2 2 151" xfId="20545" hidden="1"/>
    <cellStyle name="Heading 2 2 151" xfId="21082" hidden="1"/>
    <cellStyle name="Heading 2 2 151" xfId="21645"/>
    <cellStyle name="Heading 2 2 152" xfId="18231" hidden="1"/>
    <cellStyle name="Heading 2 2 152" xfId="18820" hidden="1"/>
    <cellStyle name="Heading 2 2 152" xfId="19403" hidden="1"/>
    <cellStyle name="Heading 2 2 152" xfId="19981" hidden="1"/>
    <cellStyle name="Heading 2 2 152" xfId="20544" hidden="1"/>
    <cellStyle name="Heading 2 2 152" xfId="21081" hidden="1"/>
    <cellStyle name="Heading 2 2 152" xfId="21644"/>
    <cellStyle name="Heading 2 2 153" xfId="18185" hidden="1"/>
    <cellStyle name="Heading 2 2 153" xfId="18774" hidden="1"/>
    <cellStyle name="Heading 2 2 153" xfId="19357" hidden="1"/>
    <cellStyle name="Heading 2 2 153" xfId="19935" hidden="1"/>
    <cellStyle name="Heading 2 2 153" xfId="20498" hidden="1"/>
    <cellStyle name="Heading 2 2 153" xfId="21035" hidden="1"/>
    <cellStyle name="Heading 2 2 153" xfId="21598"/>
    <cellStyle name="Heading 2 2 154" xfId="18252" hidden="1"/>
    <cellStyle name="Heading 2 2 154" xfId="18841" hidden="1"/>
    <cellStyle name="Heading 2 2 154" xfId="19424" hidden="1"/>
    <cellStyle name="Heading 2 2 154" xfId="20002" hidden="1"/>
    <cellStyle name="Heading 2 2 154" xfId="20565" hidden="1"/>
    <cellStyle name="Heading 2 2 154" xfId="21102" hidden="1"/>
    <cellStyle name="Heading 2 2 154" xfId="21665"/>
    <cellStyle name="Heading 2 2 155" xfId="18254" hidden="1"/>
    <cellStyle name="Heading 2 2 155" xfId="18843" hidden="1"/>
    <cellStyle name="Heading 2 2 155" xfId="19426" hidden="1"/>
    <cellStyle name="Heading 2 2 155" xfId="20004" hidden="1"/>
    <cellStyle name="Heading 2 2 155" xfId="20567" hidden="1"/>
    <cellStyle name="Heading 2 2 155" xfId="21104" hidden="1"/>
    <cellStyle name="Heading 2 2 155" xfId="21667"/>
    <cellStyle name="Heading 2 2 156" xfId="18240" hidden="1"/>
    <cellStyle name="Heading 2 2 156" xfId="18829" hidden="1"/>
    <cellStyle name="Heading 2 2 156" xfId="19412" hidden="1"/>
    <cellStyle name="Heading 2 2 156" xfId="19990" hidden="1"/>
    <cellStyle name="Heading 2 2 156" xfId="20553" hidden="1"/>
    <cellStyle name="Heading 2 2 156" xfId="21090" hidden="1"/>
    <cellStyle name="Heading 2 2 156" xfId="21653"/>
    <cellStyle name="Heading 2 2 157" xfId="18248" hidden="1"/>
    <cellStyle name="Heading 2 2 157" xfId="18837" hidden="1"/>
    <cellStyle name="Heading 2 2 157" xfId="19420" hidden="1"/>
    <cellStyle name="Heading 2 2 157" xfId="19998" hidden="1"/>
    <cellStyle name="Heading 2 2 157" xfId="20561" hidden="1"/>
    <cellStyle name="Heading 2 2 157" xfId="21098" hidden="1"/>
    <cellStyle name="Heading 2 2 157" xfId="21661"/>
    <cellStyle name="Heading 2 2 158" xfId="18243" hidden="1"/>
    <cellStyle name="Heading 2 2 158" xfId="18832" hidden="1"/>
    <cellStyle name="Heading 2 2 158" xfId="19415" hidden="1"/>
    <cellStyle name="Heading 2 2 158" xfId="19993" hidden="1"/>
    <cellStyle name="Heading 2 2 158" xfId="20556" hidden="1"/>
    <cellStyle name="Heading 2 2 158" xfId="21093" hidden="1"/>
    <cellStyle name="Heading 2 2 158" xfId="21656"/>
    <cellStyle name="Heading 2 2 159" xfId="18241" hidden="1"/>
    <cellStyle name="Heading 2 2 159" xfId="18830" hidden="1"/>
    <cellStyle name="Heading 2 2 159" xfId="19413" hidden="1"/>
    <cellStyle name="Heading 2 2 159" xfId="19991" hidden="1"/>
    <cellStyle name="Heading 2 2 159" xfId="20554" hidden="1"/>
    <cellStyle name="Heading 2 2 159" xfId="21091" hidden="1"/>
    <cellStyle name="Heading 2 2 159" xfId="21654"/>
    <cellStyle name="Heading 2 2 16" xfId="2068" hidden="1"/>
    <cellStyle name="Heading 2 2 16" xfId="17072" hidden="1"/>
    <cellStyle name="Heading 2 2 16" xfId="17230" hidden="1"/>
    <cellStyle name="Heading 2 2 16" xfId="17508" hidden="1"/>
    <cellStyle name="Heading 2 2 16" xfId="17957" hidden="1"/>
    <cellStyle name="Heading 2 2 16" xfId="18551" hidden="1"/>
    <cellStyle name="Heading 2 2 16" xfId="17844" hidden="1"/>
    <cellStyle name="Heading 2 2 16" xfId="19134" hidden="1"/>
    <cellStyle name="Heading 2 2 16" xfId="17808" hidden="1"/>
    <cellStyle name="Heading 2 2 16" xfId="19713" hidden="1"/>
    <cellStyle name="Heading 2 2 16" xfId="17863" hidden="1"/>
    <cellStyle name="Heading 2 2 16" xfId="20276" hidden="1"/>
    <cellStyle name="Heading 2 2 16" xfId="18447" hidden="1"/>
    <cellStyle name="Heading 2 2 16" xfId="20815" hidden="1"/>
    <cellStyle name="Heading 2 2 16" xfId="19030" hidden="1"/>
    <cellStyle name="Heading 2 2 16" xfId="21257" hidden="1"/>
    <cellStyle name="Heading 2 2 16" xfId="21372"/>
    <cellStyle name="Heading 2 2 160" xfId="18059" hidden="1"/>
    <cellStyle name="Heading 2 2 160" xfId="18648" hidden="1"/>
    <cellStyle name="Heading 2 2 160" xfId="19231" hidden="1"/>
    <cellStyle name="Heading 2 2 160" xfId="19809" hidden="1"/>
    <cellStyle name="Heading 2 2 160" xfId="20372" hidden="1"/>
    <cellStyle name="Heading 2 2 160" xfId="20909" hidden="1"/>
    <cellStyle name="Heading 2 2 160" xfId="21472"/>
    <cellStyle name="Heading 2 2 17" xfId="2069" hidden="1"/>
    <cellStyle name="Heading 2 2 17" xfId="17052" hidden="1"/>
    <cellStyle name="Heading 2 2 17" xfId="17314" hidden="1"/>
    <cellStyle name="Heading 2 2 17" xfId="17592" hidden="1"/>
    <cellStyle name="Heading 2 2 17" xfId="17887" hidden="1"/>
    <cellStyle name="Heading 2 2 17" xfId="18583" hidden="1"/>
    <cellStyle name="Heading 2 2 17" xfId="18440" hidden="1"/>
    <cellStyle name="Heading 2 2 17" xfId="19166" hidden="1"/>
    <cellStyle name="Heading 2 2 17" xfId="19023" hidden="1"/>
    <cellStyle name="Heading 2 2 17" xfId="19745" hidden="1"/>
    <cellStyle name="Heading 2 2 17" xfId="19604" hidden="1"/>
    <cellStyle name="Heading 2 2 17" xfId="20308" hidden="1"/>
    <cellStyle name="Heading 2 2 17" xfId="20175" hidden="1"/>
    <cellStyle name="Heading 2 2 17" xfId="20847" hidden="1"/>
    <cellStyle name="Heading 2 2 17" xfId="20724" hidden="1"/>
    <cellStyle name="Heading 2 2 17" xfId="21289" hidden="1"/>
    <cellStyle name="Heading 2 2 17" xfId="21331"/>
    <cellStyle name="Heading 2 2 18" xfId="2070" hidden="1"/>
    <cellStyle name="Heading 2 2 18" xfId="16959" hidden="1"/>
    <cellStyle name="Heading 2 2 18" xfId="17341" hidden="1"/>
    <cellStyle name="Heading 2 2 18" xfId="17619" hidden="1"/>
    <cellStyle name="Heading 2 2 18" xfId="17992" hidden="1"/>
    <cellStyle name="Heading 2 2 18" xfId="18585" hidden="1"/>
    <cellStyle name="Heading 2 2 18" xfId="17928" hidden="1"/>
    <cellStyle name="Heading 2 2 18" xfId="19168" hidden="1"/>
    <cellStyle name="Heading 2 2 18" xfId="18496" hidden="1"/>
    <cellStyle name="Heading 2 2 18" xfId="19747" hidden="1"/>
    <cellStyle name="Heading 2 2 18" xfId="19079" hidden="1"/>
    <cellStyle name="Heading 2 2 18" xfId="20310" hidden="1"/>
    <cellStyle name="Heading 2 2 18" xfId="19658" hidden="1"/>
    <cellStyle name="Heading 2 2 18" xfId="20849" hidden="1"/>
    <cellStyle name="Heading 2 2 18" xfId="20227" hidden="1"/>
    <cellStyle name="Heading 2 2 18" xfId="21291" hidden="1"/>
    <cellStyle name="Heading 2 2 18" xfId="21407"/>
    <cellStyle name="Heading 2 2 19" xfId="2071" hidden="1"/>
    <cellStyle name="Heading 2 2 19" xfId="16927" hidden="1"/>
    <cellStyle name="Heading 2 2 19" xfId="16949" hidden="1"/>
    <cellStyle name="Heading 2 2 19" xfId="16982" hidden="1"/>
    <cellStyle name="Heading 2 2 19" xfId="17994" hidden="1"/>
    <cellStyle name="Heading 2 2 19" xfId="18578" hidden="1"/>
    <cellStyle name="Heading 2 2 19" xfId="18261" hidden="1"/>
    <cellStyle name="Heading 2 2 19" xfId="19161" hidden="1"/>
    <cellStyle name="Heading 2 2 19" xfId="18846" hidden="1"/>
    <cellStyle name="Heading 2 2 19" xfId="19740" hidden="1"/>
    <cellStyle name="Heading 2 2 19" xfId="19429" hidden="1"/>
    <cellStyle name="Heading 2 2 19" xfId="20303" hidden="1"/>
    <cellStyle name="Heading 2 2 19" xfId="20007" hidden="1"/>
    <cellStyle name="Heading 2 2 19" xfId="20842" hidden="1"/>
    <cellStyle name="Heading 2 2 19" xfId="20569" hidden="1"/>
    <cellStyle name="Heading 2 2 19" xfId="21284" hidden="1"/>
    <cellStyle name="Heading 2 2 19" xfId="21409"/>
    <cellStyle name="Heading 2 2 2" xfId="131"/>
    <cellStyle name="Heading 2 2 20" xfId="2072" hidden="1"/>
    <cellStyle name="Heading 2 2 20" xfId="16926" hidden="1"/>
    <cellStyle name="Heading 2 2 20" xfId="17056" hidden="1"/>
    <cellStyle name="Heading 2 2 20" xfId="17384" hidden="1"/>
    <cellStyle name="Heading 2 2 20" xfId="17970" hidden="1"/>
    <cellStyle name="Heading 2 2 20" xfId="18545" hidden="1"/>
    <cellStyle name="Heading 2 2 20" xfId="17894" hidden="1"/>
    <cellStyle name="Heading 2 2 20" xfId="19128" hidden="1"/>
    <cellStyle name="Heading 2 2 20" xfId="18498" hidden="1"/>
    <cellStyle name="Heading 2 2 20" xfId="19707" hidden="1"/>
    <cellStyle name="Heading 2 2 20" xfId="19081" hidden="1"/>
    <cellStyle name="Heading 2 2 20" xfId="20271" hidden="1"/>
    <cellStyle name="Heading 2 2 20" xfId="19660" hidden="1"/>
    <cellStyle name="Heading 2 2 20" xfId="20811" hidden="1"/>
    <cellStyle name="Heading 2 2 20" xfId="20229" hidden="1"/>
    <cellStyle name="Heading 2 2 20" xfId="21253" hidden="1"/>
    <cellStyle name="Heading 2 2 20" xfId="21385"/>
    <cellStyle name="Heading 2 2 21" xfId="2073" hidden="1"/>
    <cellStyle name="Heading 2 2 21" xfId="16920" hidden="1"/>
    <cellStyle name="Heading 2 2 21" xfId="16957" hidden="1"/>
    <cellStyle name="Heading 2 2 21" xfId="16966" hidden="1"/>
    <cellStyle name="Heading 2 2 21" xfId="17981" hidden="1"/>
    <cellStyle name="Heading 2 2 21" xfId="18563" hidden="1"/>
    <cellStyle name="Heading 2 2 21" xfId="18297" hidden="1"/>
    <cellStyle name="Heading 2 2 21" xfId="19146" hidden="1"/>
    <cellStyle name="Heading 2 2 21" xfId="18882" hidden="1"/>
    <cellStyle name="Heading 2 2 21" xfId="19725" hidden="1"/>
    <cellStyle name="Heading 2 2 21" xfId="19465" hidden="1"/>
    <cellStyle name="Heading 2 2 21" xfId="20288" hidden="1"/>
    <cellStyle name="Heading 2 2 21" xfId="20042" hidden="1"/>
    <cellStyle name="Heading 2 2 21" xfId="20827" hidden="1"/>
    <cellStyle name="Heading 2 2 21" xfId="20603" hidden="1"/>
    <cellStyle name="Heading 2 2 21" xfId="21269" hidden="1"/>
    <cellStyle name="Heading 2 2 21" xfId="21396"/>
    <cellStyle name="Heading 2 2 22" xfId="2074" hidden="1"/>
    <cellStyle name="Heading 2 2 22" xfId="17085" hidden="1"/>
    <cellStyle name="Heading 2 2 22" xfId="17238" hidden="1"/>
    <cellStyle name="Heading 2 2 22" xfId="17516" hidden="1"/>
    <cellStyle name="Heading 2 2 22" xfId="17973" hidden="1"/>
    <cellStyle name="Heading 2 2 22" xfId="18562" hidden="1"/>
    <cellStyle name="Heading 2 2 22" xfId="18262" hidden="1"/>
    <cellStyle name="Heading 2 2 22" xfId="19145" hidden="1"/>
    <cellStyle name="Heading 2 2 22" xfId="18847" hidden="1"/>
    <cellStyle name="Heading 2 2 22" xfId="19724" hidden="1"/>
    <cellStyle name="Heading 2 2 22" xfId="19430" hidden="1"/>
    <cellStyle name="Heading 2 2 22" xfId="20287" hidden="1"/>
    <cellStyle name="Heading 2 2 22" xfId="20008" hidden="1"/>
    <cellStyle name="Heading 2 2 22" xfId="20826" hidden="1"/>
    <cellStyle name="Heading 2 2 22" xfId="20570" hidden="1"/>
    <cellStyle name="Heading 2 2 22" xfId="21268" hidden="1"/>
    <cellStyle name="Heading 2 2 22" xfId="21388"/>
    <cellStyle name="Heading 2 2 23" xfId="2075" hidden="1"/>
    <cellStyle name="Heading 2 2 23" xfId="17087" hidden="1"/>
    <cellStyle name="Heading 2 2 23" xfId="17275" hidden="1"/>
    <cellStyle name="Heading 2 2 23" xfId="17553" hidden="1"/>
    <cellStyle name="Heading 2 2 23" xfId="17971" hidden="1"/>
    <cellStyle name="Heading 2 2 23" xfId="18514" hidden="1"/>
    <cellStyle name="Heading 2 2 23" xfId="18286" hidden="1"/>
    <cellStyle name="Heading 2 2 23" xfId="19097" hidden="1"/>
    <cellStyle name="Heading 2 2 23" xfId="18871" hidden="1"/>
    <cellStyle name="Heading 2 2 23" xfId="19676" hidden="1"/>
    <cellStyle name="Heading 2 2 23" xfId="19454" hidden="1"/>
    <cellStyle name="Heading 2 2 23" xfId="20243" hidden="1"/>
    <cellStyle name="Heading 2 2 23" xfId="20031" hidden="1"/>
    <cellStyle name="Heading 2 2 23" xfId="20785" hidden="1"/>
    <cellStyle name="Heading 2 2 23" xfId="20592" hidden="1"/>
    <cellStyle name="Heading 2 2 23" xfId="21231" hidden="1"/>
    <cellStyle name="Heading 2 2 23" xfId="21386"/>
    <cellStyle name="Heading 2 2 24" xfId="2076" hidden="1"/>
    <cellStyle name="Heading 2 2 24" xfId="17070" hidden="1"/>
    <cellStyle name="Heading 2 2 24" xfId="17349" hidden="1"/>
    <cellStyle name="Heading 2 2 24" xfId="17627" hidden="1"/>
    <cellStyle name="Heading 2 2 24" xfId="18005" hidden="1"/>
    <cellStyle name="Heading 2 2 24" xfId="18591" hidden="1"/>
    <cellStyle name="Heading 2 2 24" xfId="17807" hidden="1"/>
    <cellStyle name="Heading 2 2 24" xfId="19174" hidden="1"/>
    <cellStyle name="Heading 2 2 24" xfId="17864" hidden="1"/>
    <cellStyle name="Heading 2 2 24" xfId="19753" hidden="1"/>
    <cellStyle name="Heading 2 2 24" xfId="18483" hidden="1"/>
    <cellStyle name="Heading 2 2 24" xfId="20316" hidden="1"/>
    <cellStyle name="Heading 2 2 24" xfId="19066" hidden="1"/>
    <cellStyle name="Heading 2 2 24" xfId="20855" hidden="1"/>
    <cellStyle name="Heading 2 2 24" xfId="19645" hidden="1"/>
    <cellStyle name="Heading 2 2 24" xfId="21297" hidden="1"/>
    <cellStyle name="Heading 2 2 24" xfId="21420"/>
    <cellStyle name="Heading 2 2 25" xfId="2077" hidden="1"/>
    <cellStyle name="Heading 2 2 25" xfId="17064" hidden="1"/>
    <cellStyle name="Heading 2 2 25" xfId="17300" hidden="1"/>
    <cellStyle name="Heading 2 2 25" xfId="17578" hidden="1"/>
    <cellStyle name="Heading 2 2 25" xfId="18007" hidden="1"/>
    <cellStyle name="Heading 2 2 25" xfId="18593" hidden="1"/>
    <cellStyle name="Heading 2 2 25" xfId="17811" hidden="1"/>
    <cellStyle name="Heading 2 2 25" xfId="19176" hidden="1"/>
    <cellStyle name="Heading 2 2 25" xfId="17834" hidden="1"/>
    <cellStyle name="Heading 2 2 25" xfId="19755" hidden="1"/>
    <cellStyle name="Heading 2 2 25" xfId="18315" hidden="1"/>
    <cellStyle name="Heading 2 2 25" xfId="20318" hidden="1"/>
    <cellStyle name="Heading 2 2 25" xfId="18900" hidden="1"/>
    <cellStyle name="Heading 2 2 25" xfId="20857" hidden="1"/>
    <cellStyle name="Heading 2 2 25" xfId="19483" hidden="1"/>
    <cellStyle name="Heading 2 2 25" xfId="21299" hidden="1"/>
    <cellStyle name="Heading 2 2 25" xfId="21422"/>
    <cellStyle name="Heading 2 2 26" xfId="2078" hidden="1"/>
    <cellStyle name="Heading 2 2 26" xfId="16956" hidden="1"/>
    <cellStyle name="Heading 2 2 26" xfId="17299" hidden="1"/>
    <cellStyle name="Heading 2 2 26" xfId="17577" hidden="1"/>
    <cellStyle name="Heading 2 2 26" xfId="18000" hidden="1"/>
    <cellStyle name="Heading 2 2 26" xfId="18574" hidden="1"/>
    <cellStyle name="Heading 2 2 26" xfId="17804" hidden="1"/>
    <cellStyle name="Heading 2 2 26" xfId="19157" hidden="1"/>
    <cellStyle name="Heading 2 2 26" xfId="18548" hidden="1"/>
    <cellStyle name="Heading 2 2 26" xfId="19736" hidden="1"/>
    <cellStyle name="Heading 2 2 26" xfId="19131" hidden="1"/>
    <cellStyle name="Heading 2 2 26" xfId="20299" hidden="1"/>
    <cellStyle name="Heading 2 2 26" xfId="19710" hidden="1"/>
    <cellStyle name="Heading 2 2 26" xfId="20838" hidden="1"/>
    <cellStyle name="Heading 2 2 26" xfId="20273" hidden="1"/>
    <cellStyle name="Heading 2 2 26" xfId="21280" hidden="1"/>
    <cellStyle name="Heading 2 2 26" xfId="21415"/>
    <cellStyle name="Heading 2 2 27" xfId="2079" hidden="1"/>
    <cellStyle name="Heading 2 2 27" xfId="17062" hidden="1"/>
    <cellStyle name="Heading 2 2 27" xfId="17269" hidden="1"/>
    <cellStyle name="Heading 2 2 27" xfId="17547" hidden="1"/>
    <cellStyle name="Heading 2 2 27" xfId="17965" hidden="1"/>
    <cellStyle name="Heading 2 2 27" xfId="18584" hidden="1"/>
    <cellStyle name="Heading 2 2 27" xfId="18302" hidden="1"/>
    <cellStyle name="Heading 2 2 27" xfId="19167" hidden="1"/>
    <cellStyle name="Heading 2 2 27" xfId="18887" hidden="1"/>
    <cellStyle name="Heading 2 2 27" xfId="19746" hidden="1"/>
    <cellStyle name="Heading 2 2 27" xfId="19470" hidden="1"/>
    <cellStyle name="Heading 2 2 27" xfId="20309" hidden="1"/>
    <cellStyle name="Heading 2 2 27" xfId="20047" hidden="1"/>
    <cellStyle name="Heading 2 2 27" xfId="20848" hidden="1"/>
    <cellStyle name="Heading 2 2 27" xfId="20608" hidden="1"/>
    <cellStyle name="Heading 2 2 27" xfId="21290" hidden="1"/>
    <cellStyle name="Heading 2 2 27" xfId="21380"/>
    <cellStyle name="Heading 2 2 28" xfId="2080" hidden="1"/>
    <cellStyle name="Heading 2 2 28" xfId="17099" hidden="1"/>
    <cellStyle name="Heading 2 2 28" xfId="17245" hidden="1"/>
    <cellStyle name="Heading 2 2 28" xfId="17523" hidden="1"/>
    <cellStyle name="Heading 2 2 28" xfId="17984" hidden="1"/>
    <cellStyle name="Heading 2 2 28" xfId="18577" hidden="1"/>
    <cellStyle name="Heading 2 2 28" xfId="17852" hidden="1"/>
    <cellStyle name="Heading 2 2 28" xfId="19160" hidden="1"/>
    <cellStyle name="Heading 2 2 28" xfId="18470" hidden="1"/>
    <cellStyle name="Heading 2 2 28" xfId="19739" hidden="1"/>
    <cellStyle name="Heading 2 2 28" xfId="19053" hidden="1"/>
    <cellStyle name="Heading 2 2 28" xfId="20302" hidden="1"/>
    <cellStyle name="Heading 2 2 28" xfId="19632" hidden="1"/>
    <cellStyle name="Heading 2 2 28" xfId="20841" hidden="1"/>
    <cellStyle name="Heading 2 2 28" xfId="20203" hidden="1"/>
    <cellStyle name="Heading 2 2 28" xfId="21283" hidden="1"/>
    <cellStyle name="Heading 2 2 28" xfId="21399"/>
    <cellStyle name="Heading 2 2 29" xfId="2081" hidden="1"/>
    <cellStyle name="Heading 2 2 29" xfId="17101" hidden="1"/>
    <cellStyle name="Heading 2 2 29" xfId="17077" hidden="1"/>
    <cellStyle name="Heading 2 2 29" xfId="17377" hidden="1"/>
    <cellStyle name="Heading 2 2 29" xfId="17983" hidden="1"/>
    <cellStyle name="Heading 2 2 29" xfId="18575" hidden="1"/>
    <cellStyle name="Heading 2 2 29" xfId="17900" hidden="1"/>
    <cellStyle name="Heading 2 2 29" xfId="19158" hidden="1"/>
    <cellStyle name="Heading 2 2 29" xfId="18424" hidden="1"/>
    <cellStyle name="Heading 2 2 29" xfId="19737" hidden="1"/>
    <cellStyle name="Heading 2 2 29" xfId="19008" hidden="1"/>
    <cellStyle name="Heading 2 2 29" xfId="20300" hidden="1"/>
    <cellStyle name="Heading 2 2 29" xfId="19589" hidden="1"/>
    <cellStyle name="Heading 2 2 29" xfId="20839" hidden="1"/>
    <cellStyle name="Heading 2 2 29" xfId="20161" hidden="1"/>
    <cellStyle name="Heading 2 2 29" xfId="21281" hidden="1"/>
    <cellStyle name="Heading 2 2 29" xfId="21398"/>
    <cellStyle name="Heading 2 2 3" xfId="2082"/>
    <cellStyle name="Heading 2 2 30" xfId="2083" hidden="1"/>
    <cellStyle name="Heading 2 2 30" xfId="17094" hidden="1"/>
    <cellStyle name="Heading 2 2 30" xfId="17263" hidden="1"/>
    <cellStyle name="Heading 2 2 30" xfId="17541" hidden="1"/>
    <cellStyle name="Heading 2 2 30" xfId="17934" hidden="1"/>
    <cellStyle name="Heading 2 2 30" xfId="18602" hidden="1"/>
    <cellStyle name="Heading 2 2 30" xfId="18346" hidden="1"/>
    <cellStyle name="Heading 2 2 30" xfId="19185" hidden="1"/>
    <cellStyle name="Heading 2 2 30" xfId="18930" hidden="1"/>
    <cellStyle name="Heading 2 2 30" xfId="19764" hidden="1"/>
    <cellStyle name="Heading 2 2 30" xfId="19512" hidden="1"/>
    <cellStyle name="Heading 2 2 30" xfId="20327" hidden="1"/>
    <cellStyle name="Heading 2 2 30" xfId="20088" hidden="1"/>
    <cellStyle name="Heading 2 2 30" xfId="20866" hidden="1"/>
    <cellStyle name="Heading 2 2 30" xfId="20649" hidden="1"/>
    <cellStyle name="Heading 2 2 30" xfId="21308" hidden="1"/>
    <cellStyle name="Heading 2 2 30" xfId="21354"/>
    <cellStyle name="Heading 2 2 31" xfId="2084" hidden="1"/>
    <cellStyle name="Heading 2 2 31" xfId="17080" hidden="1"/>
    <cellStyle name="Heading 2 2 31" xfId="17340" hidden="1"/>
    <cellStyle name="Heading 2 2 31" xfId="17618" hidden="1"/>
    <cellStyle name="Heading 2 2 31" xfId="18016" hidden="1"/>
    <cellStyle name="Heading 2 2 31" xfId="18604" hidden="1"/>
    <cellStyle name="Heading 2 2 31" xfId="17914" hidden="1"/>
    <cellStyle name="Heading 2 2 31" xfId="19187" hidden="1"/>
    <cellStyle name="Heading 2 2 31" xfId="18362" hidden="1"/>
    <cellStyle name="Heading 2 2 31" xfId="19766" hidden="1"/>
    <cellStyle name="Heading 2 2 31" xfId="18946" hidden="1"/>
    <cellStyle name="Heading 2 2 31" xfId="20329" hidden="1"/>
    <cellStyle name="Heading 2 2 31" xfId="19528" hidden="1"/>
    <cellStyle name="Heading 2 2 31" xfId="20868" hidden="1"/>
    <cellStyle name="Heading 2 2 31" xfId="20103" hidden="1"/>
    <cellStyle name="Heading 2 2 31" xfId="21310" hidden="1"/>
    <cellStyle name="Heading 2 2 31" xfId="21431"/>
    <cellStyle name="Heading 2 2 32" xfId="2085" hidden="1"/>
    <cellStyle name="Heading 2 2 32" xfId="17071" hidden="1"/>
    <cellStyle name="Heading 2 2 32" xfId="17267" hidden="1"/>
    <cellStyle name="Heading 2 2 32" xfId="17545" hidden="1"/>
    <cellStyle name="Heading 2 2 32" xfId="18018" hidden="1"/>
    <cellStyle name="Heading 2 2 32" xfId="18599" hidden="1"/>
    <cellStyle name="Heading 2 2 32" xfId="17837" hidden="1"/>
    <cellStyle name="Heading 2 2 32" xfId="19182" hidden="1"/>
    <cellStyle name="Heading 2 2 32" xfId="18412" hidden="1"/>
    <cellStyle name="Heading 2 2 32" xfId="19761" hidden="1"/>
    <cellStyle name="Heading 2 2 32" xfId="18996" hidden="1"/>
    <cellStyle name="Heading 2 2 32" xfId="20324" hidden="1"/>
    <cellStyle name="Heading 2 2 32" xfId="19577" hidden="1"/>
    <cellStyle name="Heading 2 2 32" xfId="20863" hidden="1"/>
    <cellStyle name="Heading 2 2 32" xfId="20150" hidden="1"/>
    <cellStyle name="Heading 2 2 32" xfId="21305" hidden="1"/>
    <cellStyle name="Heading 2 2 32" xfId="21433"/>
    <cellStyle name="Heading 2 2 33" xfId="2086" hidden="1"/>
    <cellStyle name="Heading 2 2 33" xfId="17058" hidden="1"/>
    <cellStyle name="Heading 2 2 33" xfId="17266" hidden="1"/>
    <cellStyle name="Heading 2 2 33" xfId="17544" hidden="1"/>
    <cellStyle name="Heading 2 2 33" xfId="17996" hidden="1"/>
    <cellStyle name="Heading 2 2 33" xfId="18569" hidden="1"/>
    <cellStyle name="Heading 2 2 33" xfId="17842" hidden="1"/>
    <cellStyle name="Heading 2 2 33" xfId="19152" hidden="1"/>
    <cellStyle name="Heading 2 2 33" xfId="17877" hidden="1"/>
    <cellStyle name="Heading 2 2 33" xfId="19731" hidden="1"/>
    <cellStyle name="Heading 2 2 33" xfId="18394" hidden="1"/>
    <cellStyle name="Heading 2 2 33" xfId="20294" hidden="1"/>
    <cellStyle name="Heading 2 2 33" xfId="18978" hidden="1"/>
    <cellStyle name="Heading 2 2 33" xfId="20833" hidden="1"/>
    <cellStyle name="Heading 2 2 33" xfId="19559" hidden="1"/>
    <cellStyle name="Heading 2 2 33" xfId="21275" hidden="1"/>
    <cellStyle name="Heading 2 2 33" xfId="21411"/>
    <cellStyle name="Heading 2 2 34" xfId="2087" hidden="1"/>
    <cellStyle name="Heading 2 2 34" xfId="16950" hidden="1"/>
    <cellStyle name="Heading 2 2 34" xfId="17356" hidden="1"/>
    <cellStyle name="Heading 2 2 34" xfId="17632" hidden="1"/>
    <cellStyle name="Heading 2 2 34" xfId="18006" hidden="1"/>
    <cellStyle name="Heading 2 2 34" xfId="18587" hidden="1"/>
    <cellStyle name="Heading 2 2 34" xfId="17806" hidden="1"/>
    <cellStyle name="Heading 2 2 34" xfId="19170" hidden="1"/>
    <cellStyle name="Heading 2 2 34" xfId="17866" hidden="1"/>
    <cellStyle name="Heading 2 2 34" xfId="19749" hidden="1"/>
    <cellStyle name="Heading 2 2 34" xfId="18499" hidden="1"/>
    <cellStyle name="Heading 2 2 34" xfId="20312" hidden="1"/>
    <cellStyle name="Heading 2 2 34" xfId="19082" hidden="1"/>
    <cellStyle name="Heading 2 2 34" xfId="20851" hidden="1"/>
    <cellStyle name="Heading 2 2 34" xfId="19661" hidden="1"/>
    <cellStyle name="Heading 2 2 34" xfId="21293" hidden="1"/>
    <cellStyle name="Heading 2 2 34" xfId="21421"/>
    <cellStyle name="Heading 2 2 35" xfId="2088" hidden="1"/>
    <cellStyle name="Heading 2 2 35" xfId="17111" hidden="1"/>
    <cellStyle name="Heading 2 2 35" xfId="17224" hidden="1"/>
    <cellStyle name="Heading 2 2 35" xfId="17504" hidden="1"/>
    <cellStyle name="Heading 2 2 35" xfId="17999" hidden="1"/>
    <cellStyle name="Heading 2 2 35" xfId="18586" hidden="1"/>
    <cellStyle name="Heading 2 2 35" xfId="17805" hidden="1"/>
    <cellStyle name="Heading 2 2 35" xfId="19169" hidden="1"/>
    <cellStyle name="Heading 2 2 35" xfId="17821" hidden="1"/>
    <cellStyle name="Heading 2 2 35" xfId="19748" hidden="1"/>
    <cellStyle name="Heading 2 2 35" xfId="17819" hidden="1"/>
    <cellStyle name="Heading 2 2 35" xfId="20311" hidden="1"/>
    <cellStyle name="Heading 2 2 35" xfId="17820" hidden="1"/>
    <cellStyle name="Heading 2 2 35" xfId="20850" hidden="1"/>
    <cellStyle name="Heading 2 2 35" xfId="18325" hidden="1"/>
    <cellStyle name="Heading 2 2 35" xfId="21292" hidden="1"/>
    <cellStyle name="Heading 2 2 35" xfId="21414"/>
    <cellStyle name="Heading 2 2 36" xfId="2089" hidden="1"/>
    <cellStyle name="Heading 2 2 36" xfId="17113" hidden="1"/>
    <cellStyle name="Heading 2 2 36" xfId="16925" hidden="1"/>
    <cellStyle name="Heading 2 2 36" xfId="16961" hidden="1"/>
    <cellStyle name="Heading 2 2 36" xfId="17997" hidden="1"/>
    <cellStyle name="Heading 2 2 36" xfId="18540" hidden="1"/>
    <cellStyle name="Heading 2 2 36" xfId="17802" hidden="1"/>
    <cellStyle name="Heading 2 2 36" xfId="19123" hidden="1"/>
    <cellStyle name="Heading 2 2 36" xfId="17882" hidden="1"/>
    <cellStyle name="Heading 2 2 36" xfId="19702" hidden="1"/>
    <cellStyle name="Heading 2 2 36" xfId="18536" hidden="1"/>
    <cellStyle name="Heading 2 2 36" xfId="20266" hidden="1"/>
    <cellStyle name="Heading 2 2 36" xfId="19119" hidden="1"/>
    <cellStyle name="Heading 2 2 36" xfId="20806" hidden="1"/>
    <cellStyle name="Heading 2 2 36" xfId="19698" hidden="1"/>
    <cellStyle name="Heading 2 2 36" xfId="21248" hidden="1"/>
    <cellStyle name="Heading 2 2 36" xfId="21412"/>
    <cellStyle name="Heading 2 2 37" xfId="2090" hidden="1"/>
    <cellStyle name="Heading 2 2 37" xfId="17089" hidden="1"/>
    <cellStyle name="Heading 2 2 37" xfId="16948" hidden="1"/>
    <cellStyle name="Heading 2 2 37" xfId="17393" hidden="1"/>
    <cellStyle name="Heading 2 2 37" xfId="18029" hidden="1"/>
    <cellStyle name="Heading 2 2 37" xfId="18607" hidden="1"/>
    <cellStyle name="Heading 2 2 37" xfId="18618" hidden="1"/>
    <cellStyle name="Heading 2 2 37" xfId="19190" hidden="1"/>
    <cellStyle name="Heading 2 2 37" xfId="19201" hidden="1"/>
    <cellStyle name="Heading 2 2 37" xfId="19769" hidden="1"/>
    <cellStyle name="Heading 2 2 37" xfId="19780" hidden="1"/>
    <cellStyle name="Heading 2 2 37" xfId="20332" hidden="1"/>
    <cellStyle name="Heading 2 2 37" xfId="20343" hidden="1"/>
    <cellStyle name="Heading 2 2 37" xfId="20871" hidden="1"/>
    <cellStyle name="Heading 2 2 37" xfId="20882" hidden="1"/>
    <cellStyle name="Heading 2 2 37" xfId="21313" hidden="1"/>
    <cellStyle name="Heading 2 2 37" xfId="21444"/>
    <cellStyle name="Heading 2 2 38" xfId="2091" hidden="1"/>
    <cellStyle name="Heading 2 2 38" xfId="17100" hidden="1"/>
    <cellStyle name="Heading 2 2 38" xfId="17247" hidden="1"/>
    <cellStyle name="Heading 2 2 38" xfId="17525" hidden="1"/>
    <cellStyle name="Heading 2 2 38" xfId="18031" hidden="1"/>
    <cellStyle name="Heading 2 2 38" xfId="18609" hidden="1"/>
    <cellStyle name="Heading 2 2 38" xfId="18620" hidden="1"/>
    <cellStyle name="Heading 2 2 38" xfId="19192" hidden="1"/>
    <cellStyle name="Heading 2 2 38" xfId="19203" hidden="1"/>
    <cellStyle name="Heading 2 2 38" xfId="19771" hidden="1"/>
    <cellStyle name="Heading 2 2 38" xfId="19782" hidden="1"/>
    <cellStyle name="Heading 2 2 38" xfId="20334" hidden="1"/>
    <cellStyle name="Heading 2 2 38" xfId="20345" hidden="1"/>
    <cellStyle name="Heading 2 2 38" xfId="20873" hidden="1"/>
    <cellStyle name="Heading 2 2 38" xfId="20884" hidden="1"/>
    <cellStyle name="Heading 2 2 38" xfId="21315" hidden="1"/>
    <cellStyle name="Heading 2 2 38" xfId="21446"/>
    <cellStyle name="Heading 2 2 39" xfId="2092" hidden="1"/>
    <cellStyle name="Heading 2 2 39" xfId="17092" hidden="1"/>
    <cellStyle name="Heading 2 2 39" xfId="17258" hidden="1"/>
    <cellStyle name="Heading 2 2 39" xfId="17536" hidden="1"/>
    <cellStyle name="Heading 2 2 39" xfId="18024" hidden="1"/>
    <cellStyle name="Heading 2 2 39" xfId="18595" hidden="1"/>
    <cellStyle name="Heading 2 2 39" xfId="18613" hidden="1"/>
    <cellStyle name="Heading 2 2 39" xfId="19178" hidden="1"/>
    <cellStyle name="Heading 2 2 39" xfId="19196" hidden="1"/>
    <cellStyle name="Heading 2 2 39" xfId="19757" hidden="1"/>
    <cellStyle name="Heading 2 2 39" xfId="19775" hidden="1"/>
    <cellStyle name="Heading 2 2 39" xfId="20320" hidden="1"/>
    <cellStyle name="Heading 2 2 39" xfId="20338" hidden="1"/>
    <cellStyle name="Heading 2 2 39" xfId="20859" hidden="1"/>
    <cellStyle name="Heading 2 2 39" xfId="20877" hidden="1"/>
    <cellStyle name="Heading 2 2 39" xfId="21301" hidden="1"/>
    <cellStyle name="Heading 2 2 39" xfId="21439"/>
    <cellStyle name="Heading 2 2 4" xfId="2093" hidden="1"/>
    <cellStyle name="Heading 2 2 4" xfId="17027" hidden="1"/>
    <cellStyle name="Heading 2 2 4" xfId="17036" hidden="1"/>
    <cellStyle name="Heading 2 2 4" xfId="17055" hidden="1"/>
    <cellStyle name="Heading 2 2 4" xfId="17047" hidden="1"/>
    <cellStyle name="Heading 2 2 4" xfId="16937" hidden="1"/>
    <cellStyle name="Heading 2 2 4" xfId="17385" hidden="1"/>
    <cellStyle name="Heading 2 2 4" xfId="17390" hidden="1"/>
    <cellStyle name="Heading 2 2 4" xfId="17656" hidden="1"/>
    <cellStyle name="Heading 2 2 4" xfId="17661" hidden="1"/>
    <cellStyle name="Heading 2 2 4" xfId="17878" hidden="1"/>
    <cellStyle name="Heading 2 2 4" xfId="18559" hidden="1"/>
    <cellStyle name="Heading 2 2 4" xfId="18510" hidden="1"/>
    <cellStyle name="Heading 2 2 4" xfId="19142" hidden="1"/>
    <cellStyle name="Heading 2 2 4" xfId="19093" hidden="1"/>
    <cellStyle name="Heading 2 2 4" xfId="19721" hidden="1"/>
    <cellStyle name="Heading 2 2 4" xfId="19672" hidden="1"/>
    <cellStyle name="Heading 2 2 4" xfId="20284" hidden="1"/>
    <cellStyle name="Heading 2 2 4" xfId="20239" hidden="1"/>
    <cellStyle name="Heading 2 2 4" xfId="20823" hidden="1"/>
    <cellStyle name="Heading 2 2 4" xfId="20783" hidden="1"/>
    <cellStyle name="Heading 2 2 4" xfId="21265" hidden="1"/>
    <cellStyle name="Heading 2 2 4" xfId="21326"/>
    <cellStyle name="Heading 2 2 40" xfId="2094" hidden="1"/>
    <cellStyle name="Heading 2 2 40" xfId="17090" hidden="1"/>
    <cellStyle name="Heading 2 2 40" xfId="16932" hidden="1"/>
    <cellStyle name="Heading 2 2 40" xfId="17383" hidden="1"/>
    <cellStyle name="Heading 2 2 40" xfId="17991" hidden="1"/>
    <cellStyle name="Heading 2 2 40" xfId="18603" hidden="1"/>
    <cellStyle name="Heading 2 2 40" xfId="18275" hidden="1"/>
    <cellStyle name="Heading 2 2 40" xfId="19186" hidden="1"/>
    <cellStyle name="Heading 2 2 40" xfId="18860" hidden="1"/>
    <cellStyle name="Heading 2 2 40" xfId="19765" hidden="1"/>
    <cellStyle name="Heading 2 2 40" xfId="19443" hidden="1"/>
    <cellStyle name="Heading 2 2 40" xfId="20328" hidden="1"/>
    <cellStyle name="Heading 2 2 40" xfId="20020" hidden="1"/>
    <cellStyle name="Heading 2 2 40" xfId="20867" hidden="1"/>
    <cellStyle name="Heading 2 2 40" xfId="20581" hidden="1"/>
    <cellStyle name="Heading 2 2 40" xfId="21309" hidden="1"/>
    <cellStyle name="Heading 2 2 40" xfId="21406"/>
    <cellStyle name="Heading 2 2 41" xfId="2095" hidden="1"/>
    <cellStyle name="Heading 2 2 41" xfId="17125" hidden="1"/>
    <cellStyle name="Heading 2 2 41" xfId="17407" hidden="1"/>
    <cellStyle name="Heading 2 2 41" xfId="17676" hidden="1"/>
    <cellStyle name="Heading 2 2 41" xfId="18009" hidden="1"/>
    <cellStyle name="Heading 2 2 41" xfId="18598" hidden="1"/>
    <cellStyle name="Heading 2 2 41" xfId="17813" hidden="1"/>
    <cellStyle name="Heading 2 2 41" xfId="19181" hidden="1"/>
    <cellStyle name="Heading 2 2 41" xfId="17817" hidden="1"/>
    <cellStyle name="Heading 2 2 41" xfId="19760" hidden="1"/>
    <cellStyle name="Heading 2 2 41" xfId="17956" hidden="1"/>
    <cellStyle name="Heading 2 2 41" xfId="20323" hidden="1"/>
    <cellStyle name="Heading 2 2 41" xfId="18647" hidden="1"/>
    <cellStyle name="Heading 2 2 41" xfId="20862" hidden="1"/>
    <cellStyle name="Heading 2 2 41" xfId="19230" hidden="1"/>
    <cellStyle name="Heading 2 2 41" xfId="21304" hidden="1"/>
    <cellStyle name="Heading 2 2 41" xfId="21424"/>
    <cellStyle name="Heading 2 2 42" xfId="17127" hidden="1"/>
    <cellStyle name="Heading 2 2 42" xfId="17409" hidden="1"/>
    <cellStyle name="Heading 2 2 42" xfId="17678" hidden="1"/>
    <cellStyle name="Heading 2 2 42" xfId="18008" hidden="1"/>
    <cellStyle name="Heading 2 2 42" xfId="18596" hidden="1"/>
    <cellStyle name="Heading 2 2 42" xfId="17809" hidden="1"/>
    <cellStyle name="Heading 2 2 42" xfId="19179" hidden="1"/>
    <cellStyle name="Heading 2 2 42" xfId="17859" hidden="1"/>
    <cellStyle name="Heading 2 2 42" xfId="19758" hidden="1"/>
    <cellStyle name="Heading 2 2 42" xfId="18436" hidden="1"/>
    <cellStyle name="Heading 2 2 42" xfId="20321" hidden="1"/>
    <cellStyle name="Heading 2 2 42" xfId="19019" hidden="1"/>
    <cellStyle name="Heading 2 2 42" xfId="20860" hidden="1"/>
    <cellStyle name="Heading 2 2 42" xfId="19600" hidden="1"/>
    <cellStyle name="Heading 2 2 42" xfId="21302" hidden="1"/>
    <cellStyle name="Heading 2 2 42" xfId="21423"/>
    <cellStyle name="Heading 2 2 43" xfId="17120" hidden="1"/>
    <cellStyle name="Heading 2 2 43" xfId="17402" hidden="1"/>
    <cellStyle name="Heading 2 2 43" xfId="17671" hidden="1"/>
    <cellStyle name="Heading 2 2 43" xfId="17960" hidden="1"/>
    <cellStyle name="Heading 2 2 43" xfId="18414" hidden="1"/>
    <cellStyle name="Heading 2 2 43" xfId="18294" hidden="1"/>
    <cellStyle name="Heading 2 2 43" xfId="18998" hidden="1"/>
    <cellStyle name="Heading 2 2 43" xfId="18879" hidden="1"/>
    <cellStyle name="Heading 2 2 43" xfId="19579" hidden="1"/>
    <cellStyle name="Heading 2 2 43" xfId="19462" hidden="1"/>
    <cellStyle name="Heading 2 2 43" xfId="20152" hidden="1"/>
    <cellStyle name="Heading 2 2 43" xfId="20039" hidden="1"/>
    <cellStyle name="Heading 2 2 43" xfId="20703" hidden="1"/>
    <cellStyle name="Heading 2 2 43" xfId="20600" hidden="1"/>
    <cellStyle name="Heading 2 2 43" xfId="21178" hidden="1"/>
    <cellStyle name="Heading 2 2 43" xfId="21375"/>
    <cellStyle name="Heading 2 2 44" xfId="17084" hidden="1"/>
    <cellStyle name="Heading 2 2 44" xfId="17264" hidden="1"/>
    <cellStyle name="Heading 2 2 44" xfId="17542" hidden="1"/>
    <cellStyle name="Heading 2 2 44" xfId="18037" hidden="1"/>
    <cellStyle name="Heading 2 2 44" xfId="18626" hidden="1"/>
    <cellStyle name="Heading 2 2 44" xfId="19209" hidden="1"/>
    <cellStyle name="Heading 2 2 44" xfId="19788" hidden="1"/>
    <cellStyle name="Heading 2 2 44" xfId="20351" hidden="1"/>
    <cellStyle name="Heading 2 2 44" xfId="20890" hidden="1"/>
    <cellStyle name="Heading 2 2 44" xfId="21452"/>
    <cellStyle name="Heading 2 2 45" xfId="17103" hidden="1"/>
    <cellStyle name="Heading 2 2 45" xfId="17221" hidden="1"/>
    <cellStyle name="Heading 2 2 45" xfId="17501" hidden="1"/>
    <cellStyle name="Heading 2 2 45" xfId="18039" hidden="1"/>
    <cellStyle name="Heading 2 2 45" xfId="18628" hidden="1"/>
    <cellStyle name="Heading 2 2 45" xfId="19211" hidden="1"/>
    <cellStyle name="Heading 2 2 45" xfId="19790" hidden="1"/>
    <cellStyle name="Heading 2 2 45" xfId="20353" hidden="1"/>
    <cellStyle name="Heading 2 2 45" xfId="20892" hidden="1"/>
    <cellStyle name="Heading 2 2 45" xfId="21454"/>
    <cellStyle name="Heading 2 2 46" xfId="17102" hidden="1"/>
    <cellStyle name="Heading 2 2 46" xfId="17219" hidden="1"/>
    <cellStyle name="Heading 2 2 46" xfId="17499" hidden="1"/>
    <cellStyle name="Heading 2 2 46" xfId="18020" hidden="1"/>
    <cellStyle name="Heading 2 2 46" xfId="17940" hidden="1"/>
    <cellStyle name="Heading 2 2 46" xfId="18404" hidden="1"/>
    <cellStyle name="Heading 2 2 46" xfId="18988" hidden="1"/>
    <cellStyle name="Heading 2 2 46" xfId="19569" hidden="1"/>
    <cellStyle name="Heading 2 2 46" xfId="20142" hidden="1"/>
    <cellStyle name="Heading 2 2 46" xfId="21435"/>
    <cellStyle name="Heading 2 2 47" xfId="16951" hidden="1"/>
    <cellStyle name="Heading 2 2 47" xfId="17362" hidden="1"/>
    <cellStyle name="Heading 2 2 47" xfId="17638" hidden="1"/>
    <cellStyle name="Heading 2 2 47" xfId="18030" hidden="1"/>
    <cellStyle name="Heading 2 2 47" xfId="18619" hidden="1"/>
    <cellStyle name="Heading 2 2 47" xfId="19202" hidden="1"/>
    <cellStyle name="Heading 2 2 47" xfId="19781" hidden="1"/>
    <cellStyle name="Heading 2 2 47" xfId="20344" hidden="1"/>
    <cellStyle name="Heading 2 2 47" xfId="20883" hidden="1"/>
    <cellStyle name="Heading 2 2 47" xfId="21445"/>
    <cellStyle name="Heading 2 2 48" xfId="17137" hidden="1"/>
    <cellStyle name="Heading 2 2 48" xfId="17419" hidden="1"/>
    <cellStyle name="Heading 2 2 48" xfId="17688" hidden="1"/>
    <cellStyle name="Heading 2 2 48" xfId="18023" hidden="1"/>
    <cellStyle name="Heading 2 2 48" xfId="18612" hidden="1"/>
    <cellStyle name="Heading 2 2 48" xfId="19195" hidden="1"/>
    <cellStyle name="Heading 2 2 48" xfId="19774" hidden="1"/>
    <cellStyle name="Heading 2 2 48" xfId="20337" hidden="1"/>
    <cellStyle name="Heading 2 2 48" xfId="20876" hidden="1"/>
    <cellStyle name="Heading 2 2 48" xfId="21438"/>
    <cellStyle name="Heading 2 2 49" xfId="17139" hidden="1"/>
    <cellStyle name="Heading 2 2 49" xfId="17421" hidden="1"/>
    <cellStyle name="Heading 2 2 49" xfId="17690" hidden="1"/>
    <cellStyle name="Heading 2 2 49" xfId="18021" hidden="1"/>
    <cellStyle name="Heading 2 2 49" xfId="18610" hidden="1"/>
    <cellStyle name="Heading 2 2 49" xfId="19193" hidden="1"/>
    <cellStyle name="Heading 2 2 49" xfId="19772" hidden="1"/>
    <cellStyle name="Heading 2 2 49" xfId="20335" hidden="1"/>
    <cellStyle name="Heading 2 2 49" xfId="20874" hidden="1"/>
    <cellStyle name="Heading 2 2 49" xfId="21436"/>
    <cellStyle name="Heading 2 2 5" xfId="2096" hidden="1"/>
    <cellStyle name="Heading 2 2 5" xfId="17040" hidden="1"/>
    <cellStyle name="Heading 2 2 5" xfId="17035" hidden="1"/>
    <cellStyle name="Heading 2 2 5" xfId="17057" hidden="1"/>
    <cellStyle name="Heading 2 2 5" xfId="17046" hidden="1"/>
    <cellStyle name="Heading 2 2 5" xfId="16935" hidden="1"/>
    <cellStyle name="Heading 2 2 5" xfId="17343" hidden="1"/>
    <cellStyle name="Heading 2 2 5" xfId="17374" hidden="1"/>
    <cellStyle name="Heading 2 2 5" xfId="17621" hidden="1"/>
    <cellStyle name="Heading 2 2 5" xfId="17648" hidden="1"/>
    <cellStyle name="Heading 2 2 5" xfId="17966" hidden="1"/>
    <cellStyle name="Heading 2 2 5" xfId="18561" hidden="1"/>
    <cellStyle name="Heading 2 2 5" xfId="18310" hidden="1"/>
    <cellStyle name="Heading 2 2 5" xfId="19144" hidden="1"/>
    <cellStyle name="Heading 2 2 5" xfId="18895" hidden="1"/>
    <cellStyle name="Heading 2 2 5" xfId="19723" hidden="1"/>
    <cellStyle name="Heading 2 2 5" xfId="19478" hidden="1"/>
    <cellStyle name="Heading 2 2 5" xfId="20286" hidden="1"/>
    <cellStyle name="Heading 2 2 5" xfId="20055" hidden="1"/>
    <cellStyle name="Heading 2 2 5" xfId="20825" hidden="1"/>
    <cellStyle name="Heading 2 2 5" xfId="20616" hidden="1"/>
    <cellStyle name="Heading 2 2 5" xfId="21267" hidden="1"/>
    <cellStyle name="Heading 2 2 5" xfId="21381"/>
    <cellStyle name="Heading 2 2 50" xfId="17115" hidden="1"/>
    <cellStyle name="Heading 2 2 50" xfId="17227" hidden="1"/>
    <cellStyle name="Heading 2 2 50" xfId="17506" hidden="1"/>
    <cellStyle name="Heading 2 2 50" xfId="18048" hidden="1"/>
    <cellStyle name="Heading 2 2 50" xfId="18637" hidden="1"/>
    <cellStyle name="Heading 2 2 50" xfId="19220" hidden="1"/>
    <cellStyle name="Heading 2 2 50" xfId="19799" hidden="1"/>
    <cellStyle name="Heading 2 2 50" xfId="20362" hidden="1"/>
    <cellStyle name="Heading 2 2 50" xfId="20901" hidden="1"/>
    <cellStyle name="Heading 2 2 50" xfId="21463"/>
    <cellStyle name="Heading 2 2 51" xfId="17126" hidden="1"/>
    <cellStyle name="Heading 2 2 51" xfId="17408" hidden="1"/>
    <cellStyle name="Heading 2 2 51" xfId="17677" hidden="1"/>
    <cellStyle name="Heading 2 2 51" xfId="18050" hidden="1"/>
    <cellStyle name="Heading 2 2 51" xfId="18639" hidden="1"/>
    <cellStyle name="Heading 2 2 51" xfId="19222" hidden="1"/>
    <cellStyle name="Heading 2 2 51" xfId="19801" hidden="1"/>
    <cellStyle name="Heading 2 2 51" xfId="20364" hidden="1"/>
    <cellStyle name="Heading 2 2 51" xfId="20903" hidden="1"/>
    <cellStyle name="Heading 2 2 51" xfId="21465"/>
    <cellStyle name="Heading 2 2 52" xfId="17118" hidden="1"/>
    <cellStyle name="Heading 2 2 52" xfId="17400" hidden="1"/>
    <cellStyle name="Heading 2 2 52" xfId="17669" hidden="1"/>
    <cellStyle name="Heading 2 2 52" xfId="18045" hidden="1"/>
    <cellStyle name="Heading 2 2 52" xfId="18634" hidden="1"/>
    <cellStyle name="Heading 2 2 52" xfId="19217" hidden="1"/>
    <cellStyle name="Heading 2 2 52" xfId="19796" hidden="1"/>
    <cellStyle name="Heading 2 2 52" xfId="20359" hidden="1"/>
    <cellStyle name="Heading 2 2 52" xfId="20898" hidden="1"/>
    <cellStyle name="Heading 2 2 52" xfId="21460"/>
    <cellStyle name="Heading 2 2 53" xfId="17116" hidden="1"/>
    <cellStyle name="Heading 2 2 53" xfId="17398" hidden="1"/>
    <cellStyle name="Heading 2 2 53" xfId="17667" hidden="1"/>
    <cellStyle name="Heading 2 2 53" xfId="18015" hidden="1"/>
    <cellStyle name="Heading 2 2 53" xfId="17835" hidden="1"/>
    <cellStyle name="Heading 2 2 53" xfId="18270" hidden="1"/>
    <cellStyle name="Heading 2 2 53" xfId="18855" hidden="1"/>
    <cellStyle name="Heading 2 2 53" xfId="19438" hidden="1"/>
    <cellStyle name="Heading 2 2 53" xfId="20015" hidden="1"/>
    <cellStyle name="Heading 2 2 53" xfId="21430"/>
    <cellStyle name="Heading 2 2 54" xfId="17151" hidden="1"/>
    <cellStyle name="Heading 2 2 54" xfId="17433" hidden="1"/>
    <cellStyle name="Heading 2 2 54" xfId="17702" hidden="1"/>
    <cellStyle name="Heading 2 2 54" xfId="18033" hidden="1"/>
    <cellStyle name="Heading 2 2 54" xfId="18622" hidden="1"/>
    <cellStyle name="Heading 2 2 54" xfId="19205" hidden="1"/>
    <cellStyle name="Heading 2 2 54" xfId="19784" hidden="1"/>
    <cellStyle name="Heading 2 2 54" xfId="20347" hidden="1"/>
    <cellStyle name="Heading 2 2 54" xfId="20886" hidden="1"/>
    <cellStyle name="Heading 2 2 54" xfId="21448"/>
    <cellStyle name="Heading 2 2 55" xfId="17153" hidden="1"/>
    <cellStyle name="Heading 2 2 55" xfId="17435" hidden="1"/>
    <cellStyle name="Heading 2 2 55" xfId="17704" hidden="1"/>
    <cellStyle name="Heading 2 2 55" xfId="18032" hidden="1"/>
    <cellStyle name="Heading 2 2 55" xfId="18621" hidden="1"/>
    <cellStyle name="Heading 2 2 55" xfId="19204" hidden="1"/>
    <cellStyle name="Heading 2 2 55" xfId="19783" hidden="1"/>
    <cellStyle name="Heading 2 2 55" xfId="20346" hidden="1"/>
    <cellStyle name="Heading 2 2 55" xfId="20885" hidden="1"/>
    <cellStyle name="Heading 2 2 55" xfId="21447"/>
    <cellStyle name="Heading 2 2 56" xfId="17146" hidden="1"/>
    <cellStyle name="Heading 2 2 56" xfId="17428" hidden="1"/>
    <cellStyle name="Heading 2 2 56" xfId="17697" hidden="1"/>
    <cellStyle name="Heading 2 2 56" xfId="17986" hidden="1"/>
    <cellStyle name="Heading 2 2 56" xfId="18258" hidden="1"/>
    <cellStyle name="Heading 2 2 56" xfId="18511" hidden="1"/>
    <cellStyle name="Heading 2 2 56" xfId="19094" hidden="1"/>
    <cellStyle name="Heading 2 2 56" xfId="19673" hidden="1"/>
    <cellStyle name="Heading 2 2 56" xfId="20240" hidden="1"/>
    <cellStyle name="Heading 2 2 56" xfId="21401"/>
    <cellStyle name="Heading 2 2 57" xfId="17110" hidden="1"/>
    <cellStyle name="Heading 2 2 57" xfId="16944" hidden="1"/>
    <cellStyle name="Heading 2 2 57" xfId="16963" hidden="1"/>
    <cellStyle name="Heading 2 2 57" xfId="18053" hidden="1"/>
    <cellStyle name="Heading 2 2 57" xfId="18642" hidden="1"/>
    <cellStyle name="Heading 2 2 57" xfId="19225" hidden="1"/>
    <cellStyle name="Heading 2 2 57" xfId="19804" hidden="1"/>
    <cellStyle name="Heading 2 2 57" xfId="20367" hidden="1"/>
    <cellStyle name="Heading 2 2 57" xfId="20906" hidden="1"/>
    <cellStyle name="Heading 2 2 57" xfId="21468"/>
    <cellStyle name="Heading 2 2 58" xfId="17129" hidden="1"/>
    <cellStyle name="Heading 2 2 58" xfId="17411" hidden="1"/>
    <cellStyle name="Heading 2 2 58" xfId="17680" hidden="1"/>
    <cellStyle name="Heading 2 2 58" xfId="18055" hidden="1"/>
    <cellStyle name="Heading 2 2 58" xfId="18644" hidden="1"/>
    <cellStyle name="Heading 2 2 58" xfId="19227" hidden="1"/>
    <cellStyle name="Heading 2 2 58" xfId="19806" hidden="1"/>
    <cellStyle name="Heading 2 2 58" xfId="20369" hidden="1"/>
    <cellStyle name="Heading 2 2 58" xfId="20908" hidden="1"/>
    <cellStyle name="Heading 2 2 58" xfId="21470"/>
    <cellStyle name="Heading 2 2 59" xfId="17128" hidden="1"/>
    <cellStyle name="Heading 2 2 59" xfId="17410" hidden="1"/>
    <cellStyle name="Heading 2 2 59" xfId="17679" hidden="1"/>
    <cellStyle name="Heading 2 2 59" xfId="18041" hidden="1"/>
    <cellStyle name="Heading 2 2 59" xfId="18630" hidden="1"/>
    <cellStyle name="Heading 2 2 59" xfId="19213" hidden="1"/>
    <cellStyle name="Heading 2 2 59" xfId="19792" hidden="1"/>
    <cellStyle name="Heading 2 2 59" xfId="20355" hidden="1"/>
    <cellStyle name="Heading 2 2 59" xfId="20894" hidden="1"/>
    <cellStyle name="Heading 2 2 59" xfId="21456"/>
    <cellStyle name="Heading 2 2 6" xfId="2097" hidden="1"/>
    <cellStyle name="Heading 2 2 6" xfId="17002" hidden="1"/>
    <cellStyle name="Heading 2 2 6" xfId="17032" hidden="1"/>
    <cellStyle name="Heading 2 2 6" xfId="16940" hidden="1"/>
    <cellStyle name="Heading 2 2 6" xfId="17348" hidden="1"/>
    <cellStyle name="Heading 2 2 6" xfId="17626" hidden="1"/>
    <cellStyle name="Heading 2 2 6" xfId="17968" hidden="1"/>
    <cellStyle name="Heading 2 2 6" xfId="18554" hidden="1"/>
    <cellStyle name="Heading 2 2 6" xfId="18323" hidden="1"/>
    <cellStyle name="Heading 2 2 6" xfId="19137" hidden="1"/>
    <cellStyle name="Heading 2 2 6" xfId="18908" hidden="1"/>
    <cellStyle name="Heading 2 2 6" xfId="19716" hidden="1"/>
    <cellStyle name="Heading 2 2 6" xfId="19491" hidden="1"/>
    <cellStyle name="Heading 2 2 6" xfId="20279" hidden="1"/>
    <cellStyle name="Heading 2 2 6" xfId="20067" hidden="1"/>
    <cellStyle name="Heading 2 2 6" xfId="20818" hidden="1"/>
    <cellStyle name="Heading 2 2 6" xfId="20628" hidden="1"/>
    <cellStyle name="Heading 2 2 6" xfId="21260" hidden="1"/>
    <cellStyle name="Heading 2 2 6" xfId="21383"/>
    <cellStyle name="Heading 2 2 60" xfId="17060" hidden="1"/>
    <cellStyle name="Heading 2 2 60" xfId="17284" hidden="1"/>
    <cellStyle name="Heading 2 2 60" xfId="17562" hidden="1"/>
    <cellStyle name="Heading 2 2 60" xfId="18049" hidden="1"/>
    <cellStyle name="Heading 2 2 60" xfId="18638" hidden="1"/>
    <cellStyle name="Heading 2 2 60" xfId="19221" hidden="1"/>
    <cellStyle name="Heading 2 2 60" xfId="19800" hidden="1"/>
    <cellStyle name="Heading 2 2 60" xfId="20363" hidden="1"/>
    <cellStyle name="Heading 2 2 60" xfId="20902" hidden="1"/>
    <cellStyle name="Heading 2 2 60" xfId="21464"/>
    <cellStyle name="Heading 2 2 61" xfId="17163" hidden="1"/>
    <cellStyle name="Heading 2 2 61" xfId="17445" hidden="1"/>
    <cellStyle name="Heading 2 2 61" xfId="17714" hidden="1"/>
    <cellStyle name="Heading 2 2 61" xfId="18044" hidden="1"/>
    <cellStyle name="Heading 2 2 61" xfId="18633" hidden="1"/>
    <cellStyle name="Heading 2 2 61" xfId="19216" hidden="1"/>
    <cellStyle name="Heading 2 2 61" xfId="19795" hidden="1"/>
    <cellStyle name="Heading 2 2 61" xfId="20358" hidden="1"/>
    <cellStyle name="Heading 2 2 61" xfId="20897" hidden="1"/>
    <cellStyle name="Heading 2 2 61" xfId="21459"/>
    <cellStyle name="Heading 2 2 62" xfId="17165" hidden="1"/>
    <cellStyle name="Heading 2 2 62" xfId="17447" hidden="1"/>
    <cellStyle name="Heading 2 2 62" xfId="17716" hidden="1"/>
    <cellStyle name="Heading 2 2 62" xfId="18042" hidden="1"/>
    <cellStyle name="Heading 2 2 62" xfId="18631" hidden="1"/>
    <cellStyle name="Heading 2 2 62" xfId="19214" hidden="1"/>
    <cellStyle name="Heading 2 2 62" xfId="19793" hidden="1"/>
    <cellStyle name="Heading 2 2 62" xfId="20356" hidden="1"/>
    <cellStyle name="Heading 2 2 62" xfId="20895" hidden="1"/>
    <cellStyle name="Heading 2 2 62" xfId="21457"/>
    <cellStyle name="Heading 2 2 63" xfId="17141" hidden="1"/>
    <cellStyle name="Heading 2 2 63" xfId="17423" hidden="1"/>
    <cellStyle name="Heading 2 2 63" xfId="17692" hidden="1"/>
    <cellStyle name="Heading 2 2 63" xfId="18063" hidden="1"/>
    <cellStyle name="Heading 2 2 63" xfId="18652" hidden="1"/>
    <cellStyle name="Heading 2 2 63" xfId="19235" hidden="1"/>
    <cellStyle name="Heading 2 2 63" xfId="19813" hidden="1"/>
    <cellStyle name="Heading 2 2 63" xfId="20376" hidden="1"/>
    <cellStyle name="Heading 2 2 63" xfId="20913" hidden="1"/>
    <cellStyle name="Heading 2 2 63" xfId="21476"/>
    <cellStyle name="Heading 2 2 64" xfId="17152" hidden="1"/>
    <cellStyle name="Heading 2 2 64" xfId="17434" hidden="1"/>
    <cellStyle name="Heading 2 2 64" xfId="17703" hidden="1"/>
    <cellStyle name="Heading 2 2 64" xfId="18061" hidden="1"/>
    <cellStyle name="Heading 2 2 64" xfId="18650" hidden="1"/>
    <cellStyle name="Heading 2 2 64" xfId="19233" hidden="1"/>
    <cellStyle name="Heading 2 2 64" xfId="19811" hidden="1"/>
    <cellStyle name="Heading 2 2 64" xfId="20374" hidden="1"/>
    <cellStyle name="Heading 2 2 64" xfId="20911" hidden="1"/>
    <cellStyle name="Heading 2 2 64" xfId="21474"/>
    <cellStyle name="Heading 2 2 65" xfId="17144" hidden="1"/>
    <cellStyle name="Heading 2 2 65" xfId="17426" hidden="1"/>
    <cellStyle name="Heading 2 2 65" xfId="17695" hidden="1"/>
    <cellStyle name="Heading 2 2 65" xfId="18067" hidden="1"/>
    <cellStyle name="Heading 2 2 65" xfId="18656" hidden="1"/>
    <cellStyle name="Heading 2 2 65" xfId="19239" hidden="1"/>
    <cellStyle name="Heading 2 2 65" xfId="19817" hidden="1"/>
    <cellStyle name="Heading 2 2 65" xfId="20380" hidden="1"/>
    <cellStyle name="Heading 2 2 65" xfId="20917" hidden="1"/>
    <cellStyle name="Heading 2 2 65" xfId="21480"/>
    <cellStyle name="Heading 2 2 66" xfId="17142" hidden="1"/>
    <cellStyle name="Heading 2 2 66" xfId="17424" hidden="1"/>
    <cellStyle name="Heading 2 2 66" xfId="17693" hidden="1"/>
    <cellStyle name="Heading 2 2 66" xfId="18065" hidden="1"/>
    <cellStyle name="Heading 2 2 66" xfId="18654" hidden="1"/>
    <cellStyle name="Heading 2 2 66" xfId="19237" hidden="1"/>
    <cellStyle name="Heading 2 2 66" xfId="19815" hidden="1"/>
    <cellStyle name="Heading 2 2 66" xfId="20378" hidden="1"/>
    <cellStyle name="Heading 2 2 66" xfId="20915" hidden="1"/>
    <cellStyle name="Heading 2 2 66" xfId="21478"/>
    <cellStyle name="Heading 2 2 67" xfId="17176" hidden="1"/>
    <cellStyle name="Heading 2 2 67" xfId="17458" hidden="1"/>
    <cellStyle name="Heading 2 2 67" xfId="17727" hidden="1"/>
    <cellStyle name="Heading 2 2 67" xfId="18071" hidden="1"/>
    <cellStyle name="Heading 2 2 67" xfId="18660" hidden="1"/>
    <cellStyle name="Heading 2 2 67" xfId="19243" hidden="1"/>
    <cellStyle name="Heading 2 2 67" xfId="19821" hidden="1"/>
    <cellStyle name="Heading 2 2 67" xfId="20384" hidden="1"/>
    <cellStyle name="Heading 2 2 67" xfId="20921" hidden="1"/>
    <cellStyle name="Heading 2 2 67" xfId="21484"/>
    <cellStyle name="Heading 2 2 68" xfId="17178" hidden="1"/>
    <cellStyle name="Heading 2 2 68" xfId="17460" hidden="1"/>
    <cellStyle name="Heading 2 2 68" xfId="17729" hidden="1"/>
    <cellStyle name="Heading 2 2 68" xfId="18069" hidden="1"/>
    <cellStyle name="Heading 2 2 68" xfId="18658" hidden="1"/>
    <cellStyle name="Heading 2 2 68" xfId="19241" hidden="1"/>
    <cellStyle name="Heading 2 2 68" xfId="19819" hidden="1"/>
    <cellStyle name="Heading 2 2 68" xfId="20382" hidden="1"/>
    <cellStyle name="Heading 2 2 68" xfId="20919" hidden="1"/>
    <cellStyle name="Heading 2 2 68" xfId="21482"/>
    <cellStyle name="Heading 2 2 69" xfId="17171" hidden="1"/>
    <cellStyle name="Heading 2 2 69" xfId="17453" hidden="1"/>
    <cellStyle name="Heading 2 2 69" xfId="17722" hidden="1"/>
    <cellStyle name="Heading 2 2 69" xfId="18094" hidden="1"/>
    <cellStyle name="Heading 2 2 69" xfId="18683" hidden="1"/>
    <cellStyle name="Heading 2 2 69" xfId="19266" hidden="1"/>
    <cellStyle name="Heading 2 2 69" xfId="19844" hidden="1"/>
    <cellStyle name="Heading 2 2 69" xfId="20407" hidden="1"/>
    <cellStyle name="Heading 2 2 69" xfId="20944" hidden="1"/>
    <cellStyle name="Heading 2 2 69" xfId="21507"/>
    <cellStyle name="Heading 2 2 7" xfId="2098" hidden="1"/>
    <cellStyle name="Heading 2 2 7" xfId="17012" hidden="1"/>
    <cellStyle name="Heading 2 2 7" xfId="17025" hidden="1"/>
    <cellStyle name="Heading 2 2 7" xfId="16939" hidden="1"/>
    <cellStyle name="Heading 2 2 7" xfId="17363" hidden="1"/>
    <cellStyle name="Heading 2 2 7" xfId="17639" hidden="1"/>
    <cellStyle name="Heading 2 2 7" xfId="17944" hidden="1"/>
    <cellStyle name="Heading 2 2 7" xfId="18519" hidden="1"/>
    <cellStyle name="Heading 2 2 7" xfId="18289" hidden="1"/>
    <cellStyle name="Heading 2 2 7" xfId="19102" hidden="1"/>
    <cellStyle name="Heading 2 2 7" xfId="18874" hidden="1"/>
    <cellStyle name="Heading 2 2 7" xfId="19681" hidden="1"/>
    <cellStyle name="Heading 2 2 7" xfId="19457" hidden="1"/>
    <cellStyle name="Heading 2 2 7" xfId="20248" hidden="1"/>
    <cellStyle name="Heading 2 2 7" xfId="20034" hidden="1"/>
    <cellStyle name="Heading 2 2 7" xfId="20790" hidden="1"/>
    <cellStyle name="Heading 2 2 7" xfId="20595" hidden="1"/>
    <cellStyle name="Heading 2 2 7" xfId="21236" hidden="1"/>
    <cellStyle name="Heading 2 2 7" xfId="21362"/>
    <cellStyle name="Heading 2 2 70" xfId="17136" hidden="1"/>
    <cellStyle name="Heading 2 2 70" xfId="17418" hidden="1"/>
    <cellStyle name="Heading 2 2 70" xfId="17687" hidden="1"/>
    <cellStyle name="Heading 2 2 70" xfId="18092" hidden="1"/>
    <cellStyle name="Heading 2 2 70" xfId="18681" hidden="1"/>
    <cellStyle name="Heading 2 2 70" xfId="19264" hidden="1"/>
    <cellStyle name="Heading 2 2 70" xfId="19842" hidden="1"/>
    <cellStyle name="Heading 2 2 70" xfId="20405" hidden="1"/>
    <cellStyle name="Heading 2 2 70" xfId="20942" hidden="1"/>
    <cellStyle name="Heading 2 2 70" xfId="21505"/>
    <cellStyle name="Heading 2 2 71" xfId="17155" hidden="1"/>
    <cellStyle name="Heading 2 2 71" xfId="17437" hidden="1"/>
    <cellStyle name="Heading 2 2 71" xfId="17706" hidden="1"/>
    <cellStyle name="Heading 2 2 71" xfId="18098" hidden="1"/>
    <cellStyle name="Heading 2 2 71" xfId="18687" hidden="1"/>
    <cellStyle name="Heading 2 2 71" xfId="19270" hidden="1"/>
    <cellStyle name="Heading 2 2 71" xfId="19848" hidden="1"/>
    <cellStyle name="Heading 2 2 71" xfId="20411" hidden="1"/>
    <cellStyle name="Heading 2 2 71" xfId="20948" hidden="1"/>
    <cellStyle name="Heading 2 2 71" xfId="21511"/>
    <cellStyle name="Heading 2 2 72" xfId="17154" hidden="1"/>
    <cellStyle name="Heading 2 2 72" xfId="17436" hidden="1"/>
    <cellStyle name="Heading 2 2 72" xfId="17705" hidden="1"/>
    <cellStyle name="Heading 2 2 72" xfId="18096" hidden="1"/>
    <cellStyle name="Heading 2 2 72" xfId="18685" hidden="1"/>
    <cellStyle name="Heading 2 2 72" xfId="19268" hidden="1"/>
    <cellStyle name="Heading 2 2 72" xfId="19846" hidden="1"/>
    <cellStyle name="Heading 2 2 72" xfId="20409" hidden="1"/>
    <cellStyle name="Heading 2 2 72" xfId="20946" hidden="1"/>
    <cellStyle name="Heading 2 2 72" xfId="21509"/>
    <cellStyle name="Heading 2 2 73" xfId="17105" hidden="1"/>
    <cellStyle name="Heading 2 2 73" xfId="17217" hidden="1"/>
    <cellStyle name="Heading 2 2 73" xfId="17497" hidden="1"/>
    <cellStyle name="Heading 2 2 73" xfId="18102" hidden="1"/>
    <cellStyle name="Heading 2 2 73" xfId="18691" hidden="1"/>
    <cellStyle name="Heading 2 2 73" xfId="19274" hidden="1"/>
    <cellStyle name="Heading 2 2 73" xfId="19852" hidden="1"/>
    <cellStyle name="Heading 2 2 73" xfId="20415" hidden="1"/>
    <cellStyle name="Heading 2 2 73" xfId="20952" hidden="1"/>
    <cellStyle name="Heading 2 2 73" xfId="21515"/>
    <cellStyle name="Heading 2 2 74" xfId="17186" hidden="1"/>
    <cellStyle name="Heading 2 2 74" xfId="17468" hidden="1"/>
    <cellStyle name="Heading 2 2 74" xfId="17737" hidden="1"/>
    <cellStyle name="Heading 2 2 74" xfId="18100" hidden="1"/>
    <cellStyle name="Heading 2 2 74" xfId="18689" hidden="1"/>
    <cellStyle name="Heading 2 2 74" xfId="19272" hidden="1"/>
    <cellStyle name="Heading 2 2 74" xfId="19850" hidden="1"/>
    <cellStyle name="Heading 2 2 74" xfId="20413" hidden="1"/>
    <cellStyle name="Heading 2 2 74" xfId="20950" hidden="1"/>
    <cellStyle name="Heading 2 2 74" xfId="21513"/>
    <cellStyle name="Heading 2 2 75" xfId="17188" hidden="1"/>
    <cellStyle name="Heading 2 2 75" xfId="17470" hidden="1"/>
    <cellStyle name="Heading 2 2 75" xfId="17739" hidden="1"/>
    <cellStyle name="Heading 2 2 75" xfId="18088" hidden="1"/>
    <cellStyle name="Heading 2 2 75" xfId="18677" hidden="1"/>
    <cellStyle name="Heading 2 2 75" xfId="19260" hidden="1"/>
    <cellStyle name="Heading 2 2 75" xfId="19838" hidden="1"/>
    <cellStyle name="Heading 2 2 75" xfId="20401" hidden="1"/>
    <cellStyle name="Heading 2 2 75" xfId="20938" hidden="1"/>
    <cellStyle name="Heading 2 2 75" xfId="21501"/>
    <cellStyle name="Heading 2 2 76" xfId="17167" hidden="1"/>
    <cellStyle name="Heading 2 2 76" xfId="17449" hidden="1"/>
    <cellStyle name="Heading 2 2 76" xfId="17718" hidden="1"/>
    <cellStyle name="Heading 2 2 76" xfId="18075" hidden="1"/>
    <cellStyle name="Heading 2 2 76" xfId="18664" hidden="1"/>
    <cellStyle name="Heading 2 2 76" xfId="19247" hidden="1"/>
    <cellStyle name="Heading 2 2 76" xfId="19825" hidden="1"/>
    <cellStyle name="Heading 2 2 76" xfId="20388" hidden="1"/>
    <cellStyle name="Heading 2 2 76" xfId="20925" hidden="1"/>
    <cellStyle name="Heading 2 2 76" xfId="21488"/>
    <cellStyle name="Heading 2 2 77" xfId="17177" hidden="1"/>
    <cellStyle name="Heading 2 2 77" xfId="17459" hidden="1"/>
    <cellStyle name="Heading 2 2 77" xfId="17728" hidden="1"/>
    <cellStyle name="Heading 2 2 77" xfId="18107" hidden="1"/>
    <cellStyle name="Heading 2 2 77" xfId="18696" hidden="1"/>
    <cellStyle name="Heading 2 2 77" xfId="19279" hidden="1"/>
    <cellStyle name="Heading 2 2 77" xfId="19857" hidden="1"/>
    <cellStyle name="Heading 2 2 77" xfId="20420" hidden="1"/>
    <cellStyle name="Heading 2 2 77" xfId="20957" hidden="1"/>
    <cellStyle name="Heading 2 2 77" xfId="21520"/>
    <cellStyle name="Heading 2 2 78" xfId="17170" hidden="1"/>
    <cellStyle name="Heading 2 2 78" xfId="17452" hidden="1"/>
    <cellStyle name="Heading 2 2 78" xfId="17721" hidden="1"/>
    <cellStyle name="Heading 2 2 78" xfId="18115" hidden="1"/>
    <cellStyle name="Heading 2 2 78" xfId="18704" hidden="1"/>
    <cellStyle name="Heading 2 2 78" xfId="19287" hidden="1"/>
    <cellStyle name="Heading 2 2 78" xfId="19865" hidden="1"/>
    <cellStyle name="Heading 2 2 78" xfId="20428" hidden="1"/>
    <cellStyle name="Heading 2 2 78" xfId="20965" hidden="1"/>
    <cellStyle name="Heading 2 2 78" xfId="21528"/>
    <cellStyle name="Heading 2 2 79" xfId="17168" hidden="1"/>
    <cellStyle name="Heading 2 2 79" xfId="17450" hidden="1"/>
    <cellStyle name="Heading 2 2 79" xfId="17719" hidden="1"/>
    <cellStyle name="Heading 2 2 79" xfId="18073" hidden="1"/>
    <cellStyle name="Heading 2 2 79" xfId="18662" hidden="1"/>
    <cellStyle name="Heading 2 2 79" xfId="19245" hidden="1"/>
    <cellStyle name="Heading 2 2 79" xfId="19823" hidden="1"/>
    <cellStyle name="Heading 2 2 79" xfId="20386" hidden="1"/>
    <cellStyle name="Heading 2 2 79" xfId="20923" hidden="1"/>
    <cellStyle name="Heading 2 2 79" xfId="21486"/>
    <cellStyle name="Heading 2 2 8" xfId="2099" hidden="1"/>
    <cellStyle name="Heading 2 2 8" xfId="17011" hidden="1"/>
    <cellStyle name="Heading 2 2 8" xfId="16913" hidden="1"/>
    <cellStyle name="Heading 2 2 8" xfId="16929" hidden="1"/>
    <cellStyle name="Heading 2 2 8" xfId="17369" hidden="1"/>
    <cellStyle name="Heading 2 2 8" xfId="17645" hidden="1"/>
    <cellStyle name="Heading 2 2 8" xfId="17955" hidden="1"/>
    <cellStyle name="Heading 2 2 8" xfId="18538" hidden="1"/>
    <cellStyle name="Heading 2 2 8" xfId="18349" hidden="1"/>
    <cellStyle name="Heading 2 2 8" xfId="19121" hidden="1"/>
    <cellStyle name="Heading 2 2 8" xfId="18933" hidden="1"/>
    <cellStyle name="Heading 2 2 8" xfId="19700" hidden="1"/>
    <cellStyle name="Heading 2 2 8" xfId="19515" hidden="1"/>
    <cellStyle name="Heading 2 2 8" xfId="20264" hidden="1"/>
    <cellStyle name="Heading 2 2 8" xfId="20091" hidden="1"/>
    <cellStyle name="Heading 2 2 8" xfId="20804" hidden="1"/>
    <cellStyle name="Heading 2 2 8" xfId="20651" hidden="1"/>
    <cellStyle name="Heading 2 2 8" xfId="21246" hidden="1"/>
    <cellStyle name="Heading 2 2 8" xfId="21371"/>
    <cellStyle name="Heading 2 2 80" xfId="17199" hidden="1"/>
    <cellStyle name="Heading 2 2 80" xfId="17481" hidden="1"/>
    <cellStyle name="Heading 2 2 80" xfId="17750" hidden="1"/>
    <cellStyle name="Heading 2 2 80" xfId="18119" hidden="1"/>
    <cellStyle name="Heading 2 2 80" xfId="18708" hidden="1"/>
    <cellStyle name="Heading 2 2 80" xfId="19291" hidden="1"/>
    <cellStyle name="Heading 2 2 80" xfId="19869" hidden="1"/>
    <cellStyle name="Heading 2 2 80" xfId="20432" hidden="1"/>
    <cellStyle name="Heading 2 2 80" xfId="20969" hidden="1"/>
    <cellStyle name="Heading 2 2 80" xfId="21532"/>
    <cellStyle name="Heading 2 2 81" xfId="17201" hidden="1"/>
    <cellStyle name="Heading 2 2 81" xfId="17483" hidden="1"/>
    <cellStyle name="Heading 2 2 81" xfId="17752" hidden="1"/>
    <cellStyle name="Heading 2 2 81" xfId="18117" hidden="1"/>
    <cellStyle name="Heading 2 2 81" xfId="18706" hidden="1"/>
    <cellStyle name="Heading 2 2 81" xfId="19289" hidden="1"/>
    <cellStyle name="Heading 2 2 81" xfId="19867" hidden="1"/>
    <cellStyle name="Heading 2 2 81" xfId="20430" hidden="1"/>
    <cellStyle name="Heading 2 2 81" xfId="20967" hidden="1"/>
    <cellStyle name="Heading 2 2 81" xfId="21530"/>
    <cellStyle name="Heading 2 2 82" xfId="17194" hidden="1"/>
    <cellStyle name="Heading 2 2 82" xfId="17476" hidden="1"/>
    <cellStyle name="Heading 2 2 82" xfId="17745" hidden="1"/>
    <cellStyle name="Heading 2 2 82" xfId="18127" hidden="1"/>
    <cellStyle name="Heading 2 2 82" xfId="18716" hidden="1"/>
    <cellStyle name="Heading 2 2 82" xfId="19299" hidden="1"/>
    <cellStyle name="Heading 2 2 82" xfId="19877" hidden="1"/>
    <cellStyle name="Heading 2 2 82" xfId="20440" hidden="1"/>
    <cellStyle name="Heading 2 2 82" xfId="20977" hidden="1"/>
    <cellStyle name="Heading 2 2 82" xfId="21540"/>
    <cellStyle name="Heading 2 2 83" xfId="17162" hidden="1"/>
    <cellStyle name="Heading 2 2 83" xfId="17444" hidden="1"/>
    <cellStyle name="Heading 2 2 83" xfId="17713" hidden="1"/>
    <cellStyle name="Heading 2 2 83" xfId="18129" hidden="1"/>
    <cellStyle name="Heading 2 2 83" xfId="18718" hidden="1"/>
    <cellStyle name="Heading 2 2 83" xfId="19301" hidden="1"/>
    <cellStyle name="Heading 2 2 83" xfId="19879" hidden="1"/>
    <cellStyle name="Heading 2 2 83" xfId="20442" hidden="1"/>
    <cellStyle name="Heading 2 2 83" xfId="20979" hidden="1"/>
    <cellStyle name="Heading 2 2 83" xfId="21542"/>
    <cellStyle name="Heading 2 2 84" xfId="17180" hidden="1"/>
    <cellStyle name="Heading 2 2 84" xfId="17462" hidden="1"/>
    <cellStyle name="Heading 2 2 84" xfId="17731" hidden="1"/>
    <cellStyle name="Heading 2 2 84" xfId="18122" hidden="1"/>
    <cellStyle name="Heading 2 2 84" xfId="18711" hidden="1"/>
    <cellStyle name="Heading 2 2 84" xfId="19294" hidden="1"/>
    <cellStyle name="Heading 2 2 84" xfId="19872" hidden="1"/>
    <cellStyle name="Heading 2 2 84" xfId="20435" hidden="1"/>
    <cellStyle name="Heading 2 2 84" xfId="20972" hidden="1"/>
    <cellStyle name="Heading 2 2 84" xfId="21535"/>
    <cellStyle name="Heading 2 2 85" xfId="17179" hidden="1"/>
    <cellStyle name="Heading 2 2 85" xfId="17461" hidden="1"/>
    <cellStyle name="Heading 2 2 85" xfId="17730" hidden="1"/>
    <cellStyle name="Heading 2 2 85" xfId="18105" hidden="1"/>
    <cellStyle name="Heading 2 2 85" xfId="18694" hidden="1"/>
    <cellStyle name="Heading 2 2 85" xfId="19277" hidden="1"/>
    <cellStyle name="Heading 2 2 85" xfId="19855" hidden="1"/>
    <cellStyle name="Heading 2 2 85" xfId="20418" hidden="1"/>
    <cellStyle name="Heading 2 2 85" xfId="20955" hidden="1"/>
    <cellStyle name="Heading 2 2 85" xfId="21518"/>
    <cellStyle name="Heading 2 2 86" xfId="17131" hidden="1"/>
    <cellStyle name="Heading 2 2 86" xfId="17413" hidden="1"/>
    <cellStyle name="Heading 2 2 86" xfId="17682" hidden="1"/>
    <cellStyle name="Heading 2 2 86" xfId="18086" hidden="1"/>
    <cellStyle name="Heading 2 2 86" xfId="18675" hidden="1"/>
    <cellStyle name="Heading 2 2 86" xfId="19258" hidden="1"/>
    <cellStyle name="Heading 2 2 86" xfId="19836" hidden="1"/>
    <cellStyle name="Heading 2 2 86" xfId="20399" hidden="1"/>
    <cellStyle name="Heading 2 2 86" xfId="20936" hidden="1"/>
    <cellStyle name="Heading 2 2 86" xfId="21499"/>
    <cellStyle name="Heading 2 2 87" xfId="17207" hidden="1"/>
    <cellStyle name="Heading 2 2 87" xfId="17489" hidden="1"/>
    <cellStyle name="Heading 2 2 87" xfId="17758" hidden="1"/>
    <cellStyle name="Heading 2 2 87" xfId="18085" hidden="1"/>
    <cellStyle name="Heading 2 2 87" xfId="18674" hidden="1"/>
    <cellStyle name="Heading 2 2 87" xfId="19257" hidden="1"/>
    <cellStyle name="Heading 2 2 87" xfId="19835" hidden="1"/>
    <cellStyle name="Heading 2 2 87" xfId="20398" hidden="1"/>
    <cellStyle name="Heading 2 2 87" xfId="20935" hidden="1"/>
    <cellStyle name="Heading 2 2 87" xfId="21498"/>
    <cellStyle name="Heading 2 2 88" xfId="17209" hidden="1"/>
    <cellStyle name="Heading 2 2 88" xfId="17491" hidden="1"/>
    <cellStyle name="Heading 2 2 88" xfId="17760" hidden="1"/>
    <cellStyle name="Heading 2 2 88" xfId="18080" hidden="1"/>
    <cellStyle name="Heading 2 2 88" xfId="18669" hidden="1"/>
    <cellStyle name="Heading 2 2 88" xfId="19252" hidden="1"/>
    <cellStyle name="Heading 2 2 88" xfId="19830" hidden="1"/>
    <cellStyle name="Heading 2 2 88" xfId="20393" hidden="1"/>
    <cellStyle name="Heading 2 2 88" xfId="20930" hidden="1"/>
    <cellStyle name="Heading 2 2 88" xfId="21493"/>
    <cellStyle name="Heading 2 2 89" xfId="17190" hidden="1"/>
    <cellStyle name="Heading 2 2 89" xfId="17472" hidden="1"/>
    <cellStyle name="Heading 2 2 89" xfId="17741" hidden="1"/>
    <cellStyle name="Heading 2 2 89" xfId="18139" hidden="1"/>
    <cellStyle name="Heading 2 2 89" xfId="18728" hidden="1"/>
    <cellStyle name="Heading 2 2 89" xfId="19311" hidden="1"/>
    <cellStyle name="Heading 2 2 89" xfId="19889" hidden="1"/>
    <cellStyle name="Heading 2 2 89" xfId="20452" hidden="1"/>
    <cellStyle name="Heading 2 2 89" xfId="20989" hidden="1"/>
    <cellStyle name="Heading 2 2 89" xfId="21552"/>
    <cellStyle name="Heading 2 2 9" xfId="2100" hidden="1"/>
    <cellStyle name="Heading 2 2 9" xfId="17022" hidden="1"/>
    <cellStyle name="Heading 2 2 9" xfId="17021" hidden="1"/>
    <cellStyle name="Heading 2 2 9" xfId="16978" hidden="1"/>
    <cellStyle name="Heading 2 2 9" xfId="17307" hidden="1"/>
    <cellStyle name="Heading 2 2 9" xfId="17585" hidden="1"/>
    <cellStyle name="Heading 2 2 9" xfId="17947" hidden="1"/>
    <cellStyle name="Heading 2 2 9" xfId="18537" hidden="1"/>
    <cellStyle name="Heading 2 2 9" xfId="18320" hidden="1"/>
    <cellStyle name="Heading 2 2 9" xfId="19120" hidden="1"/>
    <cellStyle name="Heading 2 2 9" xfId="18905" hidden="1"/>
    <cellStyle name="Heading 2 2 9" xfId="19699" hidden="1"/>
    <cellStyle name="Heading 2 2 9" xfId="19488" hidden="1"/>
    <cellStyle name="Heading 2 2 9" xfId="20263" hidden="1"/>
    <cellStyle name="Heading 2 2 9" xfId="20064" hidden="1"/>
    <cellStyle name="Heading 2 2 9" xfId="20803" hidden="1"/>
    <cellStyle name="Heading 2 2 9" xfId="20625" hidden="1"/>
    <cellStyle name="Heading 2 2 9" xfId="21245" hidden="1"/>
    <cellStyle name="Heading 2 2 9" xfId="21365"/>
    <cellStyle name="Heading 2 2 90" xfId="17200" hidden="1"/>
    <cellStyle name="Heading 2 2 90" xfId="17482" hidden="1"/>
    <cellStyle name="Heading 2 2 90" xfId="17751" hidden="1"/>
    <cellStyle name="Heading 2 2 90" xfId="18141" hidden="1"/>
    <cellStyle name="Heading 2 2 90" xfId="18730" hidden="1"/>
    <cellStyle name="Heading 2 2 90" xfId="19313" hidden="1"/>
    <cellStyle name="Heading 2 2 90" xfId="19891" hidden="1"/>
    <cellStyle name="Heading 2 2 90" xfId="20454" hidden="1"/>
    <cellStyle name="Heading 2 2 90" xfId="20991" hidden="1"/>
    <cellStyle name="Heading 2 2 90" xfId="21554"/>
    <cellStyle name="Heading 2 2 91" xfId="17193" hidden="1"/>
    <cellStyle name="Heading 2 2 91" xfId="17475" hidden="1"/>
    <cellStyle name="Heading 2 2 91" xfId="17744" hidden="1"/>
    <cellStyle name="Heading 2 2 91" xfId="18111" hidden="1"/>
    <cellStyle name="Heading 2 2 91" xfId="18700" hidden="1"/>
    <cellStyle name="Heading 2 2 91" xfId="19283" hidden="1"/>
    <cellStyle name="Heading 2 2 91" xfId="19861" hidden="1"/>
    <cellStyle name="Heading 2 2 91" xfId="20424" hidden="1"/>
    <cellStyle name="Heading 2 2 91" xfId="20961" hidden="1"/>
    <cellStyle name="Heading 2 2 91" xfId="21524"/>
    <cellStyle name="Heading 2 2 92" xfId="17191" hidden="1"/>
    <cellStyle name="Heading 2 2 92" xfId="17473" hidden="1"/>
    <cellStyle name="Heading 2 2 92" xfId="17742" hidden="1"/>
    <cellStyle name="Heading 2 2 92" xfId="18128" hidden="1"/>
    <cellStyle name="Heading 2 2 92" xfId="18717" hidden="1"/>
    <cellStyle name="Heading 2 2 92" xfId="19300" hidden="1"/>
    <cellStyle name="Heading 2 2 92" xfId="19878" hidden="1"/>
    <cellStyle name="Heading 2 2 92" xfId="20441" hidden="1"/>
    <cellStyle name="Heading 2 2 92" xfId="20978" hidden="1"/>
    <cellStyle name="Heading 2 2 92" xfId="21541"/>
    <cellStyle name="Heading 2 2 93" xfId="17213" hidden="1"/>
    <cellStyle name="Heading 2 2 93" xfId="17495" hidden="1"/>
    <cellStyle name="Heading 2 2 93" xfId="17764" hidden="1"/>
    <cellStyle name="Heading 2 2 93" xfId="18114" hidden="1"/>
    <cellStyle name="Heading 2 2 93" xfId="18703" hidden="1"/>
    <cellStyle name="Heading 2 2 93" xfId="19286" hidden="1"/>
    <cellStyle name="Heading 2 2 93" xfId="19864" hidden="1"/>
    <cellStyle name="Heading 2 2 93" xfId="20427" hidden="1"/>
    <cellStyle name="Heading 2 2 93" xfId="20964" hidden="1"/>
    <cellStyle name="Heading 2 2 93" xfId="21527"/>
    <cellStyle name="Heading 2 2 94" xfId="17214" hidden="1"/>
    <cellStyle name="Heading 2 2 94" xfId="17496" hidden="1"/>
    <cellStyle name="Heading 2 2 94" xfId="17765" hidden="1"/>
    <cellStyle name="Heading 2 2 94" xfId="18112" hidden="1"/>
    <cellStyle name="Heading 2 2 94" xfId="18701" hidden="1"/>
    <cellStyle name="Heading 2 2 94" xfId="19284" hidden="1"/>
    <cellStyle name="Heading 2 2 94" xfId="19862" hidden="1"/>
    <cellStyle name="Heading 2 2 94" xfId="20425" hidden="1"/>
    <cellStyle name="Heading 2 2 94" xfId="20962" hidden="1"/>
    <cellStyle name="Heading 2 2 94" xfId="21525"/>
    <cellStyle name="Heading 2 2 95" xfId="17210" hidden="1"/>
    <cellStyle name="Heading 2 2 95" xfId="17492" hidden="1"/>
    <cellStyle name="Heading 2 2 95" xfId="17761" hidden="1"/>
    <cellStyle name="Heading 2 2 95" xfId="18153" hidden="1"/>
    <cellStyle name="Heading 2 2 95" xfId="18742" hidden="1"/>
    <cellStyle name="Heading 2 2 95" xfId="19325" hidden="1"/>
    <cellStyle name="Heading 2 2 95" xfId="19903" hidden="1"/>
    <cellStyle name="Heading 2 2 95" xfId="20466" hidden="1"/>
    <cellStyle name="Heading 2 2 95" xfId="21003" hidden="1"/>
    <cellStyle name="Heading 2 2 95" xfId="21566"/>
    <cellStyle name="Heading 2 2 96" xfId="17185" hidden="1"/>
    <cellStyle name="Heading 2 2 96" xfId="17467" hidden="1"/>
    <cellStyle name="Heading 2 2 96" xfId="17736" hidden="1"/>
    <cellStyle name="Heading 2 2 96" xfId="18155" hidden="1"/>
    <cellStyle name="Heading 2 2 96" xfId="18744" hidden="1"/>
    <cellStyle name="Heading 2 2 96" xfId="19327" hidden="1"/>
    <cellStyle name="Heading 2 2 96" xfId="19905" hidden="1"/>
    <cellStyle name="Heading 2 2 96" xfId="20468" hidden="1"/>
    <cellStyle name="Heading 2 2 96" xfId="21005" hidden="1"/>
    <cellStyle name="Heading 2 2 96" xfId="21568"/>
    <cellStyle name="Heading 2 2 97" xfId="17203" hidden="1"/>
    <cellStyle name="Heading 2 2 97" xfId="17485" hidden="1"/>
    <cellStyle name="Heading 2 2 97" xfId="17754" hidden="1"/>
    <cellStyle name="Heading 2 2 97" xfId="18148" hidden="1"/>
    <cellStyle name="Heading 2 2 97" xfId="18737" hidden="1"/>
    <cellStyle name="Heading 2 2 97" xfId="19320" hidden="1"/>
    <cellStyle name="Heading 2 2 97" xfId="19898" hidden="1"/>
    <cellStyle name="Heading 2 2 97" xfId="20461" hidden="1"/>
    <cellStyle name="Heading 2 2 97" xfId="20998" hidden="1"/>
    <cellStyle name="Heading 2 2 97" xfId="21561"/>
    <cellStyle name="Heading 2 2 98" xfId="17202" hidden="1"/>
    <cellStyle name="Heading 2 2 98" xfId="17484" hidden="1"/>
    <cellStyle name="Heading 2 2 98" xfId="17753" hidden="1"/>
    <cellStyle name="Heading 2 2 98" xfId="18108" hidden="1"/>
    <cellStyle name="Heading 2 2 98" xfId="18697" hidden="1"/>
    <cellStyle name="Heading 2 2 98" xfId="19280" hidden="1"/>
    <cellStyle name="Heading 2 2 98" xfId="19858" hidden="1"/>
    <cellStyle name="Heading 2 2 98" xfId="20421" hidden="1"/>
    <cellStyle name="Heading 2 2 98" xfId="20958" hidden="1"/>
    <cellStyle name="Heading 2 2 98" xfId="21521"/>
    <cellStyle name="Heading 2 2 99" xfId="17157" hidden="1"/>
    <cellStyle name="Heading 2 2 99" xfId="17439" hidden="1"/>
    <cellStyle name="Heading 2 2 99" xfId="17708" hidden="1"/>
    <cellStyle name="Heading 2 2 99" xfId="18131" hidden="1"/>
    <cellStyle name="Heading 2 2 99" xfId="18720" hidden="1"/>
    <cellStyle name="Heading 2 2 99" xfId="19303" hidden="1"/>
    <cellStyle name="Heading 2 2 99" xfId="19881" hidden="1"/>
    <cellStyle name="Heading 2 2 99" xfId="20444" hidden="1"/>
    <cellStyle name="Heading 2 2 99" xfId="20981" hidden="1"/>
    <cellStyle name="Heading 2 2 99" xfId="21544"/>
    <cellStyle name="Heading 2 3" xfId="117" hidden="1"/>
    <cellStyle name="Heading 2 3" xfId="115" hidden="1"/>
    <cellStyle name="Heading 2 3" xfId="121" hidden="1"/>
    <cellStyle name="Heading 2 3" xfId="119" hidden="1"/>
    <cellStyle name="Heading 2 3" xfId="125" hidden="1"/>
    <cellStyle name="Heading 2 3" xfId="123" hidden="1"/>
    <cellStyle name="Heading 2 3" xfId="162" hidden="1"/>
    <cellStyle name="Heading 2 3" xfId="160" hidden="1"/>
    <cellStyle name="Heading 2 3" xfId="166" hidden="1"/>
    <cellStyle name="Heading 2 3" xfId="164" hidden="1"/>
    <cellStyle name="Heading 2 3" xfId="170" hidden="1"/>
    <cellStyle name="Heading 2 3" xfId="168" hidden="1"/>
    <cellStyle name="Heading 2 3" xfId="158" hidden="1"/>
    <cellStyle name="Heading 2 3" xfId="138" hidden="1"/>
    <cellStyle name="Heading 2 3" xfId="174" hidden="1"/>
    <cellStyle name="Heading 2 3" xfId="186" hidden="1"/>
    <cellStyle name="Heading 2 3" xfId="178" hidden="1"/>
    <cellStyle name="Heading 2 3" xfId="190" hidden="1"/>
    <cellStyle name="Heading 2 3" xfId="188" hidden="1"/>
    <cellStyle name="Heading 2 3" xfId="157" hidden="1"/>
    <cellStyle name="Heading 2 3" xfId="150" hidden="1"/>
    <cellStyle name="Heading 2 3" xfId="195" hidden="1"/>
    <cellStyle name="Heading 2 3" xfId="141" hidden="1"/>
    <cellStyle name="Heading 2 3" xfId="154" hidden="1"/>
    <cellStyle name="Heading 2 3" xfId="194" hidden="1"/>
    <cellStyle name="Heading 2 3" xfId="149" hidden="1"/>
    <cellStyle name="Heading 2 3" xfId="148" hidden="1"/>
    <cellStyle name="Heading 2 3" xfId="177" hidden="1"/>
    <cellStyle name="Heading 2 3" xfId="206" hidden="1"/>
    <cellStyle name="Heading 2 3" xfId="207" hidden="1"/>
    <cellStyle name="Heading 2 3" xfId="210" hidden="1"/>
    <cellStyle name="Heading 2 3" xfId="181" hidden="1"/>
    <cellStyle name="Heading 2 3" xfId="144" hidden="1"/>
    <cellStyle name="Heading 2 3" xfId="196" hidden="1"/>
    <cellStyle name="Heading 2 3" xfId="221" hidden="1"/>
    <cellStyle name="Heading 2 3" xfId="143" hidden="1"/>
    <cellStyle name="Heading 2 3" xfId="202" hidden="1"/>
    <cellStyle name="Heading 2 3" xfId="220" hidden="1"/>
    <cellStyle name="Heading 2 3" xfId="193" hidden="1"/>
    <cellStyle name="Heading 2 3" xfId="171" hidden="1"/>
    <cellStyle name="Heading 2 3" xfId="212" hidden="1"/>
    <cellStyle name="Heading 2 3" xfId="232" hidden="1"/>
    <cellStyle name="Heading 2 3" xfId="233" hidden="1"/>
    <cellStyle name="Heading 2 3" xfId="236" hidden="1"/>
    <cellStyle name="Heading 2 3" xfId="215" hidden="1"/>
    <cellStyle name="Heading 2 3" xfId="205" hidden="1"/>
    <cellStyle name="Heading 2 3" xfId="222" hidden="1"/>
    <cellStyle name="Heading 2 3" xfId="247" hidden="1"/>
    <cellStyle name="Heading 2 3" xfId="145" hidden="1"/>
    <cellStyle name="Heading 2 3" xfId="228" hidden="1"/>
    <cellStyle name="Heading 2 3" xfId="246" hidden="1"/>
    <cellStyle name="Heading 2 3" xfId="219" hidden="1"/>
    <cellStyle name="Heading 2 3" xfId="204" hidden="1"/>
    <cellStyle name="Heading 2 3" xfId="238" hidden="1"/>
    <cellStyle name="Heading 2 3" xfId="258" hidden="1"/>
    <cellStyle name="Heading 2 3" xfId="259" hidden="1"/>
    <cellStyle name="Heading 2 3" xfId="262" hidden="1"/>
    <cellStyle name="Heading 2 3" xfId="241" hidden="1"/>
    <cellStyle name="Heading 2 3" xfId="231" hidden="1"/>
    <cellStyle name="Heading 2 3" xfId="248" hidden="1"/>
    <cellStyle name="Heading 2 3" xfId="272" hidden="1"/>
    <cellStyle name="Heading 2 3" xfId="191" hidden="1"/>
    <cellStyle name="Heading 2 3" xfId="254" hidden="1"/>
    <cellStyle name="Heading 2 3" xfId="271" hidden="1"/>
    <cellStyle name="Heading 2 3" xfId="245" hidden="1"/>
    <cellStyle name="Heading 2 3" xfId="230" hidden="1"/>
    <cellStyle name="Heading 2 3" xfId="264" hidden="1"/>
    <cellStyle name="Heading 2 3" xfId="282" hidden="1"/>
    <cellStyle name="Heading 2 3" xfId="283" hidden="1"/>
    <cellStyle name="Heading 2 3" xfId="286" hidden="1"/>
    <cellStyle name="Heading 2 3" xfId="267" hidden="1"/>
    <cellStyle name="Heading 2 3" xfId="257" hidden="1"/>
    <cellStyle name="Heading 2 3" xfId="273" hidden="1"/>
    <cellStyle name="Heading 2 3" xfId="296" hidden="1"/>
    <cellStyle name="Heading 2 3" xfId="217" hidden="1"/>
    <cellStyle name="Heading 2 3" xfId="279" hidden="1"/>
    <cellStyle name="Heading 2 3" xfId="295" hidden="1"/>
    <cellStyle name="Heading 2 3" xfId="270" hidden="1"/>
    <cellStyle name="Heading 2 3" xfId="256" hidden="1"/>
    <cellStyle name="Heading 2 3" xfId="288" hidden="1"/>
    <cellStyle name="Heading 2 3" xfId="304" hidden="1"/>
    <cellStyle name="Heading 2 3" xfId="305" hidden="1"/>
    <cellStyle name="Heading 2 3" xfId="307" hidden="1"/>
    <cellStyle name="Heading 2 3" xfId="291" hidden="1"/>
    <cellStyle name="Heading 2 3" xfId="281" hidden="1"/>
    <cellStyle name="Heading 2 3" xfId="297" hidden="1"/>
    <cellStyle name="Heading 2 3" xfId="316" hidden="1"/>
    <cellStyle name="Heading 2 3" xfId="243" hidden="1"/>
    <cellStyle name="Heading 2 3" xfId="303" hidden="1"/>
    <cellStyle name="Heading 2 3" xfId="315" hidden="1"/>
    <cellStyle name="Heading 2 3" xfId="294" hidden="1"/>
    <cellStyle name="Heading 2 3" xfId="280" hidden="1"/>
    <cellStyle name="Heading 2 3" xfId="309" hidden="1"/>
    <cellStyle name="Heading 2 3" xfId="320" hidden="1"/>
    <cellStyle name="Heading 2 3" xfId="321" hidden="1"/>
    <cellStyle name="Heading 2 3" xfId="323" hidden="1"/>
    <cellStyle name="Heading 2 3" xfId="312" hidden="1"/>
    <cellStyle name="Heading 2 3" xfId="335" hidden="1"/>
    <cellStyle name="Heading 2 3" xfId="333" hidden="1"/>
    <cellStyle name="Heading 2 3" xfId="339" hidden="1"/>
    <cellStyle name="Heading 2 3" xfId="337" hidden="1"/>
    <cellStyle name="Heading 2 3" xfId="343" hidden="1"/>
    <cellStyle name="Heading 2 3" xfId="341" hidden="1"/>
    <cellStyle name="Heading 2 3" xfId="366" hidden="1"/>
    <cellStyle name="Heading 2 3" xfId="364" hidden="1"/>
    <cellStyle name="Heading 2 3" xfId="370" hidden="1"/>
    <cellStyle name="Heading 2 3" xfId="368" hidden="1"/>
    <cellStyle name="Heading 2 3" xfId="374" hidden="1"/>
    <cellStyle name="Heading 2 3" xfId="372" hidden="1"/>
    <cellStyle name="Heading 2 3" xfId="362" hidden="1"/>
    <cellStyle name="Heading 2 3" xfId="345" hidden="1"/>
    <cellStyle name="Heading 2 3" xfId="377" hidden="1"/>
    <cellStyle name="Heading 2 3" xfId="387" hidden="1"/>
    <cellStyle name="Heading 2 3" xfId="381" hidden="1"/>
    <cellStyle name="Heading 2 3" xfId="391" hidden="1"/>
    <cellStyle name="Heading 2 3" xfId="389" hidden="1"/>
    <cellStyle name="Heading 2 3" xfId="361" hidden="1"/>
    <cellStyle name="Heading 2 3" xfId="355" hidden="1"/>
    <cellStyle name="Heading 2 3" xfId="396" hidden="1"/>
    <cellStyle name="Heading 2 3" xfId="347" hidden="1"/>
    <cellStyle name="Heading 2 3" xfId="358" hidden="1"/>
    <cellStyle name="Heading 2 3" xfId="395" hidden="1"/>
    <cellStyle name="Heading 2 3" xfId="354" hidden="1"/>
    <cellStyle name="Heading 2 3" xfId="353" hidden="1"/>
    <cellStyle name="Heading 2 3" xfId="380" hidden="1"/>
    <cellStyle name="Heading 2 3" xfId="407" hidden="1"/>
    <cellStyle name="Heading 2 3" xfId="408" hidden="1"/>
    <cellStyle name="Heading 2 3" xfId="411" hidden="1"/>
    <cellStyle name="Heading 2 3" xfId="384" hidden="1"/>
    <cellStyle name="Heading 2 3" xfId="349" hidden="1"/>
    <cellStyle name="Heading 2 3" xfId="397" hidden="1"/>
    <cellStyle name="Heading 2 3" xfId="422" hidden="1"/>
    <cellStyle name="Heading 2 3" xfId="348" hidden="1"/>
    <cellStyle name="Heading 2 3" xfId="403" hidden="1"/>
    <cellStyle name="Heading 2 3" xfId="421" hidden="1"/>
    <cellStyle name="Heading 2 3" xfId="394" hidden="1"/>
    <cellStyle name="Heading 2 3" xfId="375" hidden="1"/>
    <cellStyle name="Heading 2 3" xfId="413" hidden="1"/>
    <cellStyle name="Heading 2 3" xfId="433" hidden="1"/>
    <cellStyle name="Heading 2 3" xfId="434" hidden="1"/>
    <cellStyle name="Heading 2 3" xfId="437" hidden="1"/>
    <cellStyle name="Heading 2 3" xfId="416" hidden="1"/>
    <cellStyle name="Heading 2 3" xfId="406" hidden="1"/>
    <cellStyle name="Heading 2 3" xfId="423" hidden="1"/>
    <cellStyle name="Heading 2 3" xfId="448" hidden="1"/>
    <cellStyle name="Heading 2 3" xfId="350" hidden="1"/>
    <cellStyle name="Heading 2 3" xfId="429" hidden="1"/>
    <cellStyle name="Heading 2 3" xfId="447" hidden="1"/>
    <cellStyle name="Heading 2 3" xfId="420" hidden="1"/>
    <cellStyle name="Heading 2 3" xfId="405" hidden="1"/>
    <cellStyle name="Heading 2 3" xfId="439" hidden="1"/>
    <cellStyle name="Heading 2 3" xfId="459" hidden="1"/>
    <cellStyle name="Heading 2 3" xfId="460" hidden="1"/>
    <cellStyle name="Heading 2 3" xfId="463" hidden="1"/>
    <cellStyle name="Heading 2 3" xfId="442" hidden="1"/>
    <cellStyle name="Heading 2 3" xfId="432" hidden="1"/>
    <cellStyle name="Heading 2 3" xfId="449" hidden="1"/>
    <cellStyle name="Heading 2 3" xfId="473" hidden="1"/>
    <cellStyle name="Heading 2 3" xfId="392" hidden="1"/>
    <cellStyle name="Heading 2 3" xfId="455" hidden="1"/>
    <cellStyle name="Heading 2 3" xfId="472" hidden="1"/>
    <cellStyle name="Heading 2 3" xfId="446" hidden="1"/>
    <cellStyle name="Heading 2 3" xfId="431" hidden="1"/>
    <cellStyle name="Heading 2 3" xfId="465" hidden="1"/>
    <cellStyle name="Heading 2 3" xfId="483" hidden="1"/>
    <cellStyle name="Heading 2 3" xfId="484" hidden="1"/>
    <cellStyle name="Heading 2 3" xfId="487" hidden="1"/>
    <cellStyle name="Heading 2 3" xfId="468" hidden="1"/>
    <cellStyle name="Heading 2 3" xfId="458" hidden="1"/>
    <cellStyle name="Heading 2 3" xfId="474" hidden="1"/>
    <cellStyle name="Heading 2 3" xfId="497" hidden="1"/>
    <cellStyle name="Heading 2 3" xfId="418" hidden="1"/>
    <cellStyle name="Heading 2 3" xfId="480" hidden="1"/>
    <cellStyle name="Heading 2 3" xfId="496" hidden="1"/>
    <cellStyle name="Heading 2 3" xfId="471" hidden="1"/>
    <cellStyle name="Heading 2 3" xfId="457" hidden="1"/>
    <cellStyle name="Heading 2 3" xfId="489" hidden="1"/>
    <cellStyle name="Heading 2 3" xfId="505" hidden="1"/>
    <cellStyle name="Heading 2 3" xfId="506" hidden="1"/>
    <cellStyle name="Heading 2 3" xfId="508" hidden="1"/>
    <cellStyle name="Heading 2 3" xfId="492" hidden="1"/>
    <cellStyle name="Heading 2 3" xfId="482" hidden="1"/>
    <cellStyle name="Heading 2 3" xfId="498" hidden="1"/>
    <cellStyle name="Heading 2 3" xfId="517" hidden="1"/>
    <cellStyle name="Heading 2 3" xfId="444" hidden="1"/>
    <cellStyle name="Heading 2 3" xfId="504" hidden="1"/>
    <cellStyle name="Heading 2 3" xfId="516" hidden="1"/>
    <cellStyle name="Heading 2 3" xfId="495" hidden="1"/>
    <cellStyle name="Heading 2 3" xfId="481" hidden="1"/>
    <cellStyle name="Heading 2 3" xfId="510" hidden="1"/>
    <cellStyle name="Heading 2 3" xfId="521" hidden="1"/>
    <cellStyle name="Heading 2 3" xfId="522" hidden="1"/>
    <cellStyle name="Heading 2 3" xfId="524" hidden="1"/>
    <cellStyle name="Heading 2 3" xfId="513" hidden="1"/>
    <cellStyle name="Heading 2 3" xfId="331" hidden="1"/>
    <cellStyle name="Heading 2 3" xfId="529" hidden="1"/>
    <cellStyle name="Heading 2 3" xfId="527" hidden="1"/>
    <cellStyle name="Heading 2 3" xfId="533" hidden="1"/>
    <cellStyle name="Heading 2 3" xfId="531" hidden="1"/>
    <cellStyle name="Heading 2 3" xfId="537" hidden="1"/>
    <cellStyle name="Heading 2 3" xfId="535" hidden="1"/>
    <cellStyle name="Heading 2 3" xfId="560" hidden="1"/>
    <cellStyle name="Heading 2 3" xfId="558" hidden="1"/>
    <cellStyle name="Heading 2 3" xfId="564" hidden="1"/>
    <cellStyle name="Heading 2 3" xfId="562" hidden="1"/>
    <cellStyle name="Heading 2 3" xfId="568" hidden="1"/>
    <cellStyle name="Heading 2 3" xfId="566" hidden="1"/>
    <cellStyle name="Heading 2 3" xfId="556" hidden="1"/>
    <cellStyle name="Heading 2 3" xfId="539" hidden="1"/>
    <cellStyle name="Heading 2 3" xfId="571" hidden="1"/>
    <cellStyle name="Heading 2 3" xfId="581" hidden="1"/>
    <cellStyle name="Heading 2 3" xfId="575" hidden="1"/>
    <cellStyle name="Heading 2 3" xfId="585" hidden="1"/>
    <cellStyle name="Heading 2 3" xfId="583" hidden="1"/>
    <cellStyle name="Heading 2 3" xfId="555" hidden="1"/>
    <cellStyle name="Heading 2 3" xfId="549" hidden="1"/>
    <cellStyle name="Heading 2 3" xfId="590" hidden="1"/>
    <cellStyle name="Heading 2 3" xfId="541" hidden="1"/>
    <cellStyle name="Heading 2 3" xfId="552" hidden="1"/>
    <cellStyle name="Heading 2 3" xfId="589" hidden="1"/>
    <cellStyle name="Heading 2 3" xfId="548" hidden="1"/>
    <cellStyle name="Heading 2 3" xfId="547" hidden="1"/>
    <cellStyle name="Heading 2 3" xfId="574" hidden="1"/>
    <cellStyle name="Heading 2 3" xfId="601" hidden="1"/>
    <cellStyle name="Heading 2 3" xfId="602" hidden="1"/>
    <cellStyle name="Heading 2 3" xfId="605" hidden="1"/>
    <cellStyle name="Heading 2 3" xfId="578" hidden="1"/>
    <cellStyle name="Heading 2 3" xfId="543" hidden="1"/>
    <cellStyle name="Heading 2 3" xfId="591" hidden="1"/>
    <cellStyle name="Heading 2 3" xfId="616" hidden="1"/>
    <cellStyle name="Heading 2 3" xfId="542" hidden="1"/>
    <cellStyle name="Heading 2 3" xfId="597" hidden="1"/>
    <cellStyle name="Heading 2 3" xfId="615" hidden="1"/>
    <cellStyle name="Heading 2 3" xfId="588" hidden="1"/>
    <cellStyle name="Heading 2 3" xfId="569" hidden="1"/>
    <cellStyle name="Heading 2 3" xfId="607" hidden="1"/>
    <cellStyle name="Heading 2 3" xfId="627" hidden="1"/>
    <cellStyle name="Heading 2 3" xfId="628" hidden="1"/>
    <cellStyle name="Heading 2 3" xfId="631" hidden="1"/>
    <cellStyle name="Heading 2 3" xfId="610" hidden="1"/>
    <cellStyle name="Heading 2 3" xfId="600" hidden="1"/>
    <cellStyle name="Heading 2 3" xfId="617" hidden="1"/>
    <cellStyle name="Heading 2 3" xfId="642" hidden="1"/>
    <cellStyle name="Heading 2 3" xfId="544" hidden="1"/>
    <cellStyle name="Heading 2 3" xfId="623" hidden="1"/>
    <cellStyle name="Heading 2 3" xfId="641" hidden="1"/>
    <cellStyle name="Heading 2 3" xfId="614" hidden="1"/>
    <cellStyle name="Heading 2 3" xfId="599" hidden="1"/>
    <cellStyle name="Heading 2 3" xfId="633" hidden="1"/>
    <cellStyle name="Heading 2 3" xfId="653" hidden="1"/>
    <cellStyle name="Heading 2 3" xfId="654" hidden="1"/>
    <cellStyle name="Heading 2 3" xfId="657" hidden="1"/>
    <cellStyle name="Heading 2 3" xfId="636" hidden="1"/>
    <cellStyle name="Heading 2 3" xfId="626" hidden="1"/>
    <cellStyle name="Heading 2 3" xfId="643" hidden="1"/>
    <cellStyle name="Heading 2 3" xfId="667" hidden="1"/>
    <cellStyle name="Heading 2 3" xfId="586" hidden="1"/>
    <cellStyle name="Heading 2 3" xfId="649" hidden="1"/>
    <cellStyle name="Heading 2 3" xfId="666" hidden="1"/>
    <cellStyle name="Heading 2 3" xfId="640" hidden="1"/>
    <cellStyle name="Heading 2 3" xfId="625" hidden="1"/>
    <cellStyle name="Heading 2 3" xfId="659" hidden="1"/>
    <cellStyle name="Heading 2 3" xfId="677" hidden="1"/>
    <cellStyle name="Heading 2 3" xfId="678" hidden="1"/>
    <cellStyle name="Heading 2 3" xfId="681" hidden="1"/>
    <cellStyle name="Heading 2 3" xfId="662" hidden="1"/>
    <cellStyle name="Heading 2 3" xfId="652" hidden="1"/>
    <cellStyle name="Heading 2 3" xfId="668" hidden="1"/>
    <cellStyle name="Heading 2 3" xfId="691" hidden="1"/>
    <cellStyle name="Heading 2 3" xfId="612" hidden="1"/>
    <cellStyle name="Heading 2 3" xfId="674" hidden="1"/>
    <cellStyle name="Heading 2 3" xfId="690" hidden="1"/>
    <cellStyle name="Heading 2 3" xfId="665" hidden="1"/>
    <cellStyle name="Heading 2 3" xfId="651" hidden="1"/>
    <cellStyle name="Heading 2 3" xfId="683" hidden="1"/>
    <cellStyle name="Heading 2 3" xfId="699" hidden="1"/>
    <cellStyle name="Heading 2 3" xfId="700" hidden="1"/>
    <cellStyle name="Heading 2 3" xfId="702" hidden="1"/>
    <cellStyle name="Heading 2 3" xfId="686" hidden="1"/>
    <cellStyle name="Heading 2 3" xfId="676" hidden="1"/>
    <cellStyle name="Heading 2 3" xfId="692" hidden="1"/>
    <cellStyle name="Heading 2 3" xfId="711" hidden="1"/>
    <cellStyle name="Heading 2 3" xfId="638" hidden="1"/>
    <cellStyle name="Heading 2 3" xfId="698" hidden="1"/>
    <cellStyle name="Heading 2 3" xfId="710" hidden="1"/>
    <cellStyle name="Heading 2 3" xfId="689" hidden="1"/>
    <cellStyle name="Heading 2 3" xfId="675" hidden="1"/>
    <cellStyle name="Heading 2 3" xfId="704" hidden="1"/>
    <cellStyle name="Heading 2 3" xfId="715" hidden="1"/>
    <cellStyle name="Heading 2 3" xfId="716" hidden="1"/>
    <cellStyle name="Heading 2 3" xfId="718" hidden="1"/>
    <cellStyle name="Heading 2 3" xfId="707" hidden="1"/>
    <cellStyle name="Heading 2 3" xfId="730" hidden="1"/>
    <cellStyle name="Heading 2 3" xfId="728" hidden="1"/>
    <cellStyle name="Heading 2 3" xfId="734" hidden="1"/>
    <cellStyle name="Heading 2 3" xfId="732" hidden="1"/>
    <cellStyle name="Heading 2 3" xfId="738" hidden="1"/>
    <cellStyle name="Heading 2 3" xfId="736" hidden="1"/>
    <cellStyle name="Heading 2 3" xfId="761" hidden="1"/>
    <cellStyle name="Heading 2 3" xfId="759" hidden="1"/>
    <cellStyle name="Heading 2 3" xfId="765" hidden="1"/>
    <cellStyle name="Heading 2 3" xfId="763" hidden="1"/>
    <cellStyle name="Heading 2 3" xfId="769" hidden="1"/>
    <cellStyle name="Heading 2 3" xfId="767" hidden="1"/>
    <cellStyle name="Heading 2 3" xfId="757" hidden="1"/>
    <cellStyle name="Heading 2 3" xfId="740" hidden="1"/>
    <cellStyle name="Heading 2 3" xfId="772" hidden="1"/>
    <cellStyle name="Heading 2 3" xfId="782" hidden="1"/>
    <cellStyle name="Heading 2 3" xfId="776" hidden="1"/>
    <cellStyle name="Heading 2 3" xfId="786" hidden="1"/>
    <cellStyle name="Heading 2 3" xfId="784" hidden="1"/>
    <cellStyle name="Heading 2 3" xfId="756" hidden="1"/>
    <cellStyle name="Heading 2 3" xfId="750" hidden="1"/>
    <cellStyle name="Heading 2 3" xfId="791" hidden="1"/>
    <cellStyle name="Heading 2 3" xfId="742" hidden="1"/>
    <cellStyle name="Heading 2 3" xfId="753" hidden="1"/>
    <cellStyle name="Heading 2 3" xfId="790" hidden="1"/>
    <cellStyle name="Heading 2 3" xfId="749" hidden="1"/>
    <cellStyle name="Heading 2 3" xfId="748" hidden="1"/>
    <cellStyle name="Heading 2 3" xfId="775" hidden="1"/>
    <cellStyle name="Heading 2 3" xfId="802" hidden="1"/>
    <cellStyle name="Heading 2 3" xfId="803" hidden="1"/>
    <cellStyle name="Heading 2 3" xfId="806" hidden="1"/>
    <cellStyle name="Heading 2 3" xfId="779" hidden="1"/>
    <cellStyle name="Heading 2 3" xfId="744" hidden="1"/>
    <cellStyle name="Heading 2 3" xfId="792" hidden="1"/>
    <cellStyle name="Heading 2 3" xfId="817" hidden="1"/>
    <cellStyle name="Heading 2 3" xfId="743" hidden="1"/>
    <cellStyle name="Heading 2 3" xfId="798" hidden="1"/>
    <cellStyle name="Heading 2 3" xfId="816" hidden="1"/>
    <cellStyle name="Heading 2 3" xfId="789" hidden="1"/>
    <cellStyle name="Heading 2 3" xfId="770" hidden="1"/>
    <cellStyle name="Heading 2 3" xfId="808" hidden="1"/>
    <cellStyle name="Heading 2 3" xfId="828" hidden="1"/>
    <cellStyle name="Heading 2 3" xfId="829" hidden="1"/>
    <cellStyle name="Heading 2 3" xfId="832" hidden="1"/>
    <cellStyle name="Heading 2 3" xfId="811" hidden="1"/>
    <cellStyle name="Heading 2 3" xfId="801" hidden="1"/>
    <cellStyle name="Heading 2 3" xfId="818" hidden="1"/>
    <cellStyle name="Heading 2 3" xfId="843" hidden="1"/>
    <cellStyle name="Heading 2 3" xfId="745" hidden="1"/>
    <cellStyle name="Heading 2 3" xfId="824" hidden="1"/>
    <cellStyle name="Heading 2 3" xfId="842" hidden="1"/>
    <cellStyle name="Heading 2 3" xfId="815" hidden="1"/>
    <cellStyle name="Heading 2 3" xfId="800" hidden="1"/>
    <cellStyle name="Heading 2 3" xfId="834" hidden="1"/>
    <cellStyle name="Heading 2 3" xfId="854" hidden="1"/>
    <cellStyle name="Heading 2 3" xfId="855" hidden="1"/>
    <cellStyle name="Heading 2 3" xfId="858" hidden="1"/>
    <cellStyle name="Heading 2 3" xfId="837" hidden="1"/>
    <cellStyle name="Heading 2 3" xfId="827" hidden="1"/>
    <cellStyle name="Heading 2 3" xfId="844" hidden="1"/>
    <cellStyle name="Heading 2 3" xfId="868" hidden="1"/>
    <cellStyle name="Heading 2 3" xfId="787" hidden="1"/>
    <cellStyle name="Heading 2 3" xfId="850" hidden="1"/>
    <cellStyle name="Heading 2 3" xfId="867" hidden="1"/>
    <cellStyle name="Heading 2 3" xfId="841" hidden="1"/>
    <cellStyle name="Heading 2 3" xfId="826" hidden="1"/>
    <cellStyle name="Heading 2 3" xfId="860" hidden="1"/>
    <cellStyle name="Heading 2 3" xfId="878" hidden="1"/>
    <cellStyle name="Heading 2 3" xfId="879" hidden="1"/>
    <cellStyle name="Heading 2 3" xfId="882" hidden="1"/>
    <cellStyle name="Heading 2 3" xfId="863" hidden="1"/>
    <cellStyle name="Heading 2 3" xfId="853" hidden="1"/>
    <cellStyle name="Heading 2 3" xfId="869" hidden="1"/>
    <cellStyle name="Heading 2 3" xfId="892" hidden="1"/>
    <cellStyle name="Heading 2 3" xfId="813" hidden="1"/>
    <cellStyle name="Heading 2 3" xfId="875" hidden="1"/>
    <cellStyle name="Heading 2 3" xfId="891" hidden="1"/>
    <cellStyle name="Heading 2 3" xfId="866" hidden="1"/>
    <cellStyle name="Heading 2 3" xfId="852" hidden="1"/>
    <cellStyle name="Heading 2 3" xfId="884" hidden="1"/>
    <cellStyle name="Heading 2 3" xfId="900" hidden="1"/>
    <cellStyle name="Heading 2 3" xfId="901" hidden="1"/>
    <cellStyle name="Heading 2 3" xfId="903" hidden="1"/>
    <cellStyle name="Heading 2 3" xfId="887" hidden="1"/>
    <cellStyle name="Heading 2 3" xfId="877" hidden="1"/>
    <cellStyle name="Heading 2 3" xfId="893" hidden="1"/>
    <cellStyle name="Heading 2 3" xfId="912" hidden="1"/>
    <cellStyle name="Heading 2 3" xfId="839" hidden="1"/>
    <cellStyle name="Heading 2 3" xfId="899" hidden="1"/>
    <cellStyle name="Heading 2 3" xfId="911" hidden="1"/>
    <cellStyle name="Heading 2 3" xfId="890" hidden="1"/>
    <cellStyle name="Heading 2 3" xfId="876" hidden="1"/>
    <cellStyle name="Heading 2 3" xfId="905" hidden="1"/>
    <cellStyle name="Heading 2 3" xfId="916" hidden="1"/>
    <cellStyle name="Heading 2 3" xfId="917" hidden="1"/>
    <cellStyle name="Heading 2 3" xfId="919" hidden="1"/>
    <cellStyle name="Heading 2 3" xfId="908" hidden="1"/>
    <cellStyle name="Heading 2 3" xfId="927" hidden="1"/>
    <cellStyle name="Heading 2 3" xfId="925" hidden="1"/>
    <cellStyle name="Heading 2 3" xfId="931" hidden="1"/>
    <cellStyle name="Heading 2 3" xfId="929" hidden="1"/>
    <cellStyle name="Heading 2 3" xfId="935" hidden="1"/>
    <cellStyle name="Heading 2 3" xfId="933" hidden="1"/>
    <cellStyle name="Heading 2 3" xfId="958" hidden="1"/>
    <cellStyle name="Heading 2 3" xfId="956" hidden="1"/>
    <cellStyle name="Heading 2 3" xfId="962" hidden="1"/>
    <cellStyle name="Heading 2 3" xfId="960" hidden="1"/>
    <cellStyle name="Heading 2 3" xfId="966" hidden="1"/>
    <cellStyle name="Heading 2 3" xfId="964" hidden="1"/>
    <cellStyle name="Heading 2 3" xfId="954" hidden="1"/>
    <cellStyle name="Heading 2 3" xfId="937" hidden="1"/>
    <cellStyle name="Heading 2 3" xfId="969" hidden="1"/>
    <cellStyle name="Heading 2 3" xfId="979" hidden="1"/>
    <cellStyle name="Heading 2 3" xfId="973" hidden="1"/>
    <cellStyle name="Heading 2 3" xfId="983" hidden="1"/>
    <cellStyle name="Heading 2 3" xfId="981" hidden="1"/>
    <cellStyle name="Heading 2 3" xfId="953" hidden="1"/>
    <cellStyle name="Heading 2 3" xfId="947" hidden="1"/>
    <cellStyle name="Heading 2 3" xfId="988" hidden="1"/>
    <cellStyle name="Heading 2 3" xfId="939" hidden="1"/>
    <cellStyle name="Heading 2 3" xfId="950" hidden="1"/>
    <cellStyle name="Heading 2 3" xfId="987" hidden="1"/>
    <cellStyle name="Heading 2 3" xfId="946" hidden="1"/>
    <cellStyle name="Heading 2 3" xfId="945" hidden="1"/>
    <cellStyle name="Heading 2 3" xfId="972" hidden="1"/>
    <cellStyle name="Heading 2 3" xfId="999" hidden="1"/>
    <cellStyle name="Heading 2 3" xfId="1000" hidden="1"/>
    <cellStyle name="Heading 2 3" xfId="1003" hidden="1"/>
    <cellStyle name="Heading 2 3" xfId="976" hidden="1"/>
    <cellStyle name="Heading 2 3" xfId="941" hidden="1"/>
    <cellStyle name="Heading 2 3" xfId="989" hidden="1"/>
    <cellStyle name="Heading 2 3" xfId="1014" hidden="1"/>
    <cellStyle name="Heading 2 3" xfId="940" hidden="1"/>
    <cellStyle name="Heading 2 3" xfId="995" hidden="1"/>
    <cellStyle name="Heading 2 3" xfId="1013" hidden="1"/>
    <cellStyle name="Heading 2 3" xfId="986" hidden="1"/>
    <cellStyle name="Heading 2 3" xfId="967" hidden="1"/>
    <cellStyle name="Heading 2 3" xfId="1005" hidden="1"/>
    <cellStyle name="Heading 2 3" xfId="1025" hidden="1"/>
    <cellStyle name="Heading 2 3" xfId="1026" hidden="1"/>
    <cellStyle name="Heading 2 3" xfId="1029" hidden="1"/>
    <cellStyle name="Heading 2 3" xfId="1008" hidden="1"/>
    <cellStyle name="Heading 2 3" xfId="998" hidden="1"/>
    <cellStyle name="Heading 2 3" xfId="1015" hidden="1"/>
    <cellStyle name="Heading 2 3" xfId="1040" hidden="1"/>
    <cellStyle name="Heading 2 3" xfId="942" hidden="1"/>
    <cellStyle name="Heading 2 3" xfId="1021" hidden="1"/>
    <cellStyle name="Heading 2 3" xfId="1039" hidden="1"/>
    <cellStyle name="Heading 2 3" xfId="1012" hidden="1"/>
    <cellStyle name="Heading 2 3" xfId="997" hidden="1"/>
    <cellStyle name="Heading 2 3" xfId="1031" hidden="1"/>
    <cellStyle name="Heading 2 3" xfId="1051" hidden="1"/>
    <cellStyle name="Heading 2 3" xfId="1052" hidden="1"/>
    <cellStyle name="Heading 2 3" xfId="1055" hidden="1"/>
    <cellStyle name="Heading 2 3" xfId="1034" hidden="1"/>
    <cellStyle name="Heading 2 3" xfId="1024" hidden="1"/>
    <cellStyle name="Heading 2 3" xfId="1041" hidden="1"/>
    <cellStyle name="Heading 2 3" xfId="1065" hidden="1"/>
    <cellStyle name="Heading 2 3" xfId="984" hidden="1"/>
    <cellStyle name="Heading 2 3" xfId="1047" hidden="1"/>
    <cellStyle name="Heading 2 3" xfId="1064" hidden="1"/>
    <cellStyle name="Heading 2 3" xfId="1038" hidden="1"/>
    <cellStyle name="Heading 2 3" xfId="1023" hidden="1"/>
    <cellStyle name="Heading 2 3" xfId="1057" hidden="1"/>
    <cellStyle name="Heading 2 3" xfId="1075" hidden="1"/>
    <cellStyle name="Heading 2 3" xfId="1076" hidden="1"/>
    <cellStyle name="Heading 2 3" xfId="1079" hidden="1"/>
    <cellStyle name="Heading 2 3" xfId="1060" hidden="1"/>
    <cellStyle name="Heading 2 3" xfId="1050" hidden="1"/>
    <cellStyle name="Heading 2 3" xfId="1066" hidden="1"/>
    <cellStyle name="Heading 2 3" xfId="1089" hidden="1"/>
    <cellStyle name="Heading 2 3" xfId="1010" hidden="1"/>
    <cellStyle name="Heading 2 3" xfId="1072" hidden="1"/>
    <cellStyle name="Heading 2 3" xfId="1088" hidden="1"/>
    <cellStyle name="Heading 2 3" xfId="1063" hidden="1"/>
    <cellStyle name="Heading 2 3" xfId="1049" hidden="1"/>
    <cellStyle name="Heading 2 3" xfId="1081" hidden="1"/>
    <cellStyle name="Heading 2 3" xfId="1097" hidden="1"/>
    <cellStyle name="Heading 2 3" xfId="1098" hidden="1"/>
    <cellStyle name="Heading 2 3" xfId="1100" hidden="1"/>
    <cellStyle name="Heading 2 3" xfId="1084" hidden="1"/>
    <cellStyle name="Heading 2 3" xfId="1074" hidden="1"/>
    <cellStyle name="Heading 2 3" xfId="1090" hidden="1"/>
    <cellStyle name="Heading 2 3" xfId="1109" hidden="1"/>
    <cellStyle name="Heading 2 3" xfId="1036" hidden="1"/>
    <cellStyle name="Heading 2 3" xfId="1096" hidden="1"/>
    <cellStyle name="Heading 2 3" xfId="1108" hidden="1"/>
    <cellStyle name="Heading 2 3" xfId="1087" hidden="1"/>
    <cellStyle name="Heading 2 3" xfId="1073" hidden="1"/>
    <cellStyle name="Heading 2 3" xfId="1102" hidden="1"/>
    <cellStyle name="Heading 2 3" xfId="1113" hidden="1"/>
    <cellStyle name="Heading 2 3" xfId="1114" hidden="1"/>
    <cellStyle name="Heading 2 3" xfId="1116" hidden="1"/>
    <cellStyle name="Heading 2 3" xfId="1105" hidden="1"/>
    <cellStyle name="Heading 2 3" xfId="923" hidden="1"/>
    <cellStyle name="Heading 2 3" xfId="1121" hidden="1"/>
    <cellStyle name="Heading 2 3" xfId="1119" hidden="1"/>
    <cellStyle name="Heading 2 3" xfId="1125" hidden="1"/>
    <cellStyle name="Heading 2 3" xfId="1123" hidden="1"/>
    <cellStyle name="Heading 2 3" xfId="1129" hidden="1"/>
    <cellStyle name="Heading 2 3" xfId="1127" hidden="1"/>
    <cellStyle name="Heading 2 3" xfId="1152" hidden="1"/>
    <cellStyle name="Heading 2 3" xfId="1150" hidden="1"/>
    <cellStyle name="Heading 2 3" xfId="1156" hidden="1"/>
    <cellStyle name="Heading 2 3" xfId="1154" hidden="1"/>
    <cellStyle name="Heading 2 3" xfId="1160" hidden="1"/>
    <cellStyle name="Heading 2 3" xfId="1158" hidden="1"/>
    <cellStyle name="Heading 2 3" xfId="1148" hidden="1"/>
    <cellStyle name="Heading 2 3" xfId="1131" hidden="1"/>
    <cellStyle name="Heading 2 3" xfId="1163" hidden="1"/>
    <cellStyle name="Heading 2 3" xfId="1173" hidden="1"/>
    <cellStyle name="Heading 2 3" xfId="1167" hidden="1"/>
    <cellStyle name="Heading 2 3" xfId="1177" hidden="1"/>
    <cellStyle name="Heading 2 3" xfId="1175" hidden="1"/>
    <cellStyle name="Heading 2 3" xfId="1147" hidden="1"/>
    <cellStyle name="Heading 2 3" xfId="1141" hidden="1"/>
    <cellStyle name="Heading 2 3" xfId="1182" hidden="1"/>
    <cellStyle name="Heading 2 3" xfId="1133" hidden="1"/>
    <cellStyle name="Heading 2 3" xfId="1144" hidden="1"/>
    <cellStyle name="Heading 2 3" xfId="1181" hidden="1"/>
    <cellStyle name="Heading 2 3" xfId="1140" hidden="1"/>
    <cellStyle name="Heading 2 3" xfId="1139" hidden="1"/>
    <cellStyle name="Heading 2 3" xfId="1166" hidden="1"/>
    <cellStyle name="Heading 2 3" xfId="1193" hidden="1"/>
    <cellStyle name="Heading 2 3" xfId="1194" hidden="1"/>
    <cellStyle name="Heading 2 3" xfId="1197" hidden="1"/>
    <cellStyle name="Heading 2 3" xfId="1170" hidden="1"/>
    <cellStyle name="Heading 2 3" xfId="1135" hidden="1"/>
    <cellStyle name="Heading 2 3" xfId="1183" hidden="1"/>
    <cellStyle name="Heading 2 3" xfId="1208" hidden="1"/>
    <cellStyle name="Heading 2 3" xfId="1134" hidden="1"/>
    <cellStyle name="Heading 2 3" xfId="1189" hidden="1"/>
    <cellStyle name="Heading 2 3" xfId="1207" hidden="1"/>
    <cellStyle name="Heading 2 3" xfId="1180" hidden="1"/>
    <cellStyle name="Heading 2 3" xfId="1161" hidden="1"/>
    <cellStyle name="Heading 2 3" xfId="1199" hidden="1"/>
    <cellStyle name="Heading 2 3" xfId="1219" hidden="1"/>
    <cellStyle name="Heading 2 3" xfId="1220" hidden="1"/>
    <cellStyle name="Heading 2 3" xfId="1223" hidden="1"/>
    <cellStyle name="Heading 2 3" xfId="1202" hidden="1"/>
    <cellStyle name="Heading 2 3" xfId="1192" hidden="1"/>
    <cellStyle name="Heading 2 3" xfId="1209" hidden="1"/>
    <cellStyle name="Heading 2 3" xfId="1234" hidden="1"/>
    <cellStyle name="Heading 2 3" xfId="1136" hidden="1"/>
    <cellStyle name="Heading 2 3" xfId="1215" hidden="1"/>
    <cellStyle name="Heading 2 3" xfId="1233" hidden="1"/>
    <cellStyle name="Heading 2 3" xfId="1206" hidden="1"/>
    <cellStyle name="Heading 2 3" xfId="1191" hidden="1"/>
    <cellStyle name="Heading 2 3" xfId="1225" hidden="1"/>
    <cellStyle name="Heading 2 3" xfId="1245" hidden="1"/>
    <cellStyle name="Heading 2 3" xfId="1246" hidden="1"/>
    <cellStyle name="Heading 2 3" xfId="1249" hidden="1"/>
    <cellStyle name="Heading 2 3" xfId="1228" hidden="1"/>
    <cellStyle name="Heading 2 3" xfId="1218" hidden="1"/>
    <cellStyle name="Heading 2 3" xfId="1235" hidden="1"/>
    <cellStyle name="Heading 2 3" xfId="1259" hidden="1"/>
    <cellStyle name="Heading 2 3" xfId="1178" hidden="1"/>
    <cellStyle name="Heading 2 3" xfId="1241" hidden="1"/>
    <cellStyle name="Heading 2 3" xfId="1258" hidden="1"/>
    <cellStyle name="Heading 2 3" xfId="1232" hidden="1"/>
    <cellStyle name="Heading 2 3" xfId="1217" hidden="1"/>
    <cellStyle name="Heading 2 3" xfId="1251" hidden="1"/>
    <cellStyle name="Heading 2 3" xfId="1269" hidden="1"/>
    <cellStyle name="Heading 2 3" xfId="1270" hidden="1"/>
    <cellStyle name="Heading 2 3" xfId="1273" hidden="1"/>
    <cellStyle name="Heading 2 3" xfId="1254" hidden="1"/>
    <cellStyle name="Heading 2 3" xfId="1244" hidden="1"/>
    <cellStyle name="Heading 2 3" xfId="1260" hidden="1"/>
    <cellStyle name="Heading 2 3" xfId="1283" hidden="1"/>
    <cellStyle name="Heading 2 3" xfId="1204" hidden="1"/>
    <cellStyle name="Heading 2 3" xfId="1266" hidden="1"/>
    <cellStyle name="Heading 2 3" xfId="1282" hidden="1"/>
    <cellStyle name="Heading 2 3" xfId="1257" hidden="1"/>
    <cellStyle name="Heading 2 3" xfId="1243" hidden="1"/>
    <cellStyle name="Heading 2 3" xfId="1275" hidden="1"/>
    <cellStyle name="Heading 2 3" xfId="1291" hidden="1"/>
    <cellStyle name="Heading 2 3" xfId="1292" hidden="1"/>
    <cellStyle name="Heading 2 3" xfId="1294" hidden="1"/>
    <cellStyle name="Heading 2 3" xfId="1278" hidden="1"/>
    <cellStyle name="Heading 2 3" xfId="1268" hidden="1"/>
    <cellStyle name="Heading 2 3" xfId="1284" hidden="1"/>
    <cellStyle name="Heading 2 3" xfId="1303" hidden="1"/>
    <cellStyle name="Heading 2 3" xfId="1230" hidden="1"/>
    <cellStyle name="Heading 2 3" xfId="1290" hidden="1"/>
    <cellStyle name="Heading 2 3" xfId="1302" hidden="1"/>
    <cellStyle name="Heading 2 3" xfId="1281" hidden="1"/>
    <cellStyle name="Heading 2 3" xfId="1267" hidden="1"/>
    <cellStyle name="Heading 2 3" xfId="1296" hidden="1"/>
    <cellStyle name="Heading 2 3" xfId="1307" hidden="1"/>
    <cellStyle name="Heading 2 3" xfId="1308" hidden="1"/>
    <cellStyle name="Heading 2 3" xfId="1310" hidden="1"/>
    <cellStyle name="Heading 2 3" xfId="1299" hidden="1"/>
    <cellStyle name="Heading 2 3" xfId="726" hidden="1"/>
    <cellStyle name="Heading 2 3" xfId="1315" hidden="1"/>
    <cellStyle name="Heading 2 3" xfId="1313" hidden="1"/>
    <cellStyle name="Heading 2 3" xfId="1319" hidden="1"/>
    <cellStyle name="Heading 2 3" xfId="1317" hidden="1"/>
    <cellStyle name="Heading 2 3" xfId="1323" hidden="1"/>
    <cellStyle name="Heading 2 3" xfId="1321" hidden="1"/>
    <cellStyle name="Heading 2 3" xfId="1346" hidden="1"/>
    <cellStyle name="Heading 2 3" xfId="1344" hidden="1"/>
    <cellStyle name="Heading 2 3" xfId="1350" hidden="1"/>
    <cellStyle name="Heading 2 3" xfId="1348" hidden="1"/>
    <cellStyle name="Heading 2 3" xfId="1354" hidden="1"/>
    <cellStyle name="Heading 2 3" xfId="1352" hidden="1"/>
    <cellStyle name="Heading 2 3" xfId="1342" hidden="1"/>
    <cellStyle name="Heading 2 3" xfId="1325" hidden="1"/>
    <cellStyle name="Heading 2 3" xfId="1357" hidden="1"/>
    <cellStyle name="Heading 2 3" xfId="1367" hidden="1"/>
    <cellStyle name="Heading 2 3" xfId="1361" hidden="1"/>
    <cellStyle name="Heading 2 3" xfId="1371" hidden="1"/>
    <cellStyle name="Heading 2 3" xfId="1369" hidden="1"/>
    <cellStyle name="Heading 2 3" xfId="1341" hidden="1"/>
    <cellStyle name="Heading 2 3" xfId="1335" hidden="1"/>
    <cellStyle name="Heading 2 3" xfId="1376" hidden="1"/>
    <cellStyle name="Heading 2 3" xfId="1327" hidden="1"/>
    <cellStyle name="Heading 2 3" xfId="1338" hidden="1"/>
    <cellStyle name="Heading 2 3" xfId="1375" hidden="1"/>
    <cellStyle name="Heading 2 3" xfId="1334" hidden="1"/>
    <cellStyle name="Heading 2 3" xfId="1333" hidden="1"/>
    <cellStyle name="Heading 2 3" xfId="1360" hidden="1"/>
    <cellStyle name="Heading 2 3" xfId="1387" hidden="1"/>
    <cellStyle name="Heading 2 3" xfId="1388" hidden="1"/>
    <cellStyle name="Heading 2 3" xfId="1391" hidden="1"/>
    <cellStyle name="Heading 2 3" xfId="1364" hidden="1"/>
    <cellStyle name="Heading 2 3" xfId="1329" hidden="1"/>
    <cellStyle name="Heading 2 3" xfId="1377" hidden="1"/>
    <cellStyle name="Heading 2 3" xfId="1402" hidden="1"/>
    <cellStyle name="Heading 2 3" xfId="1328" hidden="1"/>
    <cellStyle name="Heading 2 3" xfId="1383" hidden="1"/>
    <cellStyle name="Heading 2 3" xfId="1401" hidden="1"/>
    <cellStyle name="Heading 2 3" xfId="1374" hidden="1"/>
    <cellStyle name="Heading 2 3" xfId="1355" hidden="1"/>
    <cellStyle name="Heading 2 3" xfId="1393" hidden="1"/>
    <cellStyle name="Heading 2 3" xfId="1413" hidden="1"/>
    <cellStyle name="Heading 2 3" xfId="1414" hidden="1"/>
    <cellStyle name="Heading 2 3" xfId="1417" hidden="1"/>
    <cellStyle name="Heading 2 3" xfId="1396" hidden="1"/>
    <cellStyle name="Heading 2 3" xfId="1386" hidden="1"/>
    <cellStyle name="Heading 2 3" xfId="1403" hidden="1"/>
    <cellStyle name="Heading 2 3" xfId="1428" hidden="1"/>
    <cellStyle name="Heading 2 3" xfId="1330" hidden="1"/>
    <cellStyle name="Heading 2 3" xfId="1409" hidden="1"/>
    <cellStyle name="Heading 2 3" xfId="1427" hidden="1"/>
    <cellStyle name="Heading 2 3" xfId="1400" hidden="1"/>
    <cellStyle name="Heading 2 3" xfId="1385" hidden="1"/>
    <cellStyle name="Heading 2 3" xfId="1419" hidden="1"/>
    <cellStyle name="Heading 2 3" xfId="1439" hidden="1"/>
    <cellStyle name="Heading 2 3" xfId="1440" hidden="1"/>
    <cellStyle name="Heading 2 3" xfId="1443" hidden="1"/>
    <cellStyle name="Heading 2 3" xfId="1422" hidden="1"/>
    <cellStyle name="Heading 2 3" xfId="1412" hidden="1"/>
    <cellStyle name="Heading 2 3" xfId="1429" hidden="1"/>
    <cellStyle name="Heading 2 3" xfId="1453" hidden="1"/>
    <cellStyle name="Heading 2 3" xfId="1372" hidden="1"/>
    <cellStyle name="Heading 2 3" xfId="1435" hidden="1"/>
    <cellStyle name="Heading 2 3" xfId="1452" hidden="1"/>
    <cellStyle name="Heading 2 3" xfId="1426" hidden="1"/>
    <cellStyle name="Heading 2 3" xfId="1411" hidden="1"/>
    <cellStyle name="Heading 2 3" xfId="1445" hidden="1"/>
    <cellStyle name="Heading 2 3" xfId="1463" hidden="1"/>
    <cellStyle name="Heading 2 3" xfId="1464" hidden="1"/>
    <cellStyle name="Heading 2 3" xfId="1467" hidden="1"/>
    <cellStyle name="Heading 2 3" xfId="1448" hidden="1"/>
    <cellStyle name="Heading 2 3" xfId="1438" hidden="1"/>
    <cellStyle name="Heading 2 3" xfId="1454" hidden="1"/>
    <cellStyle name="Heading 2 3" xfId="1477" hidden="1"/>
    <cellStyle name="Heading 2 3" xfId="1398" hidden="1"/>
    <cellStyle name="Heading 2 3" xfId="1460" hidden="1"/>
    <cellStyle name="Heading 2 3" xfId="1476" hidden="1"/>
    <cellStyle name="Heading 2 3" xfId="1451" hidden="1"/>
    <cellStyle name="Heading 2 3" xfId="1437" hidden="1"/>
    <cellStyle name="Heading 2 3" xfId="1469" hidden="1"/>
    <cellStyle name="Heading 2 3" xfId="1485" hidden="1"/>
    <cellStyle name="Heading 2 3" xfId="1486" hidden="1"/>
    <cellStyle name="Heading 2 3" xfId="1488" hidden="1"/>
    <cellStyle name="Heading 2 3" xfId="1472" hidden="1"/>
    <cellStyle name="Heading 2 3" xfId="1462" hidden="1"/>
    <cellStyle name="Heading 2 3" xfId="1478" hidden="1"/>
    <cellStyle name="Heading 2 3" xfId="1497" hidden="1"/>
    <cellStyle name="Heading 2 3" xfId="1424" hidden="1"/>
    <cellStyle name="Heading 2 3" xfId="1484" hidden="1"/>
    <cellStyle name="Heading 2 3" xfId="1496" hidden="1"/>
    <cellStyle name="Heading 2 3" xfId="1475" hidden="1"/>
    <cellStyle name="Heading 2 3" xfId="1461" hidden="1"/>
    <cellStyle name="Heading 2 3" xfId="1490" hidden="1"/>
    <cellStyle name="Heading 2 3" xfId="1501" hidden="1"/>
    <cellStyle name="Heading 2 3" xfId="1502" hidden="1"/>
    <cellStyle name="Heading 2 3" xfId="1504" hidden="1"/>
    <cellStyle name="Heading 2 3" xfId="1493" hidden="1"/>
    <cellStyle name="Heading 2 3" xfId="1511" hidden="1"/>
    <cellStyle name="Heading 2 3" xfId="1509" hidden="1"/>
    <cellStyle name="Heading 2 3" xfId="1515" hidden="1"/>
    <cellStyle name="Heading 2 3" xfId="1513" hidden="1"/>
    <cellStyle name="Heading 2 3" xfId="1519" hidden="1"/>
    <cellStyle name="Heading 2 3" xfId="1517" hidden="1"/>
    <cellStyle name="Heading 2 3" xfId="1542" hidden="1"/>
    <cellStyle name="Heading 2 3" xfId="1540" hidden="1"/>
    <cellStyle name="Heading 2 3" xfId="1546" hidden="1"/>
    <cellStyle name="Heading 2 3" xfId="1544" hidden="1"/>
    <cellStyle name="Heading 2 3" xfId="1550" hidden="1"/>
    <cellStyle name="Heading 2 3" xfId="1548" hidden="1"/>
    <cellStyle name="Heading 2 3" xfId="1538" hidden="1"/>
    <cellStyle name="Heading 2 3" xfId="1521" hidden="1"/>
    <cellStyle name="Heading 2 3" xfId="1553" hidden="1"/>
    <cellStyle name="Heading 2 3" xfId="1563" hidden="1"/>
    <cellStyle name="Heading 2 3" xfId="1557" hidden="1"/>
    <cellStyle name="Heading 2 3" xfId="1567" hidden="1"/>
    <cellStyle name="Heading 2 3" xfId="1565" hidden="1"/>
    <cellStyle name="Heading 2 3" xfId="1537" hidden="1"/>
    <cellStyle name="Heading 2 3" xfId="1531" hidden="1"/>
    <cellStyle name="Heading 2 3" xfId="1572" hidden="1"/>
    <cellStyle name="Heading 2 3" xfId="1523" hidden="1"/>
    <cellStyle name="Heading 2 3" xfId="1534" hidden="1"/>
    <cellStyle name="Heading 2 3" xfId="1571" hidden="1"/>
    <cellStyle name="Heading 2 3" xfId="1530" hidden="1"/>
    <cellStyle name="Heading 2 3" xfId="1529" hidden="1"/>
    <cellStyle name="Heading 2 3" xfId="1556" hidden="1"/>
    <cellStyle name="Heading 2 3" xfId="1583" hidden="1"/>
    <cellStyle name="Heading 2 3" xfId="1584" hidden="1"/>
    <cellStyle name="Heading 2 3" xfId="1587" hidden="1"/>
    <cellStyle name="Heading 2 3" xfId="1560" hidden="1"/>
    <cellStyle name="Heading 2 3" xfId="1525" hidden="1"/>
    <cellStyle name="Heading 2 3" xfId="1573" hidden="1"/>
    <cellStyle name="Heading 2 3" xfId="1598" hidden="1"/>
    <cellStyle name="Heading 2 3" xfId="1524" hidden="1"/>
    <cellStyle name="Heading 2 3" xfId="1579" hidden="1"/>
    <cellStyle name="Heading 2 3" xfId="1597" hidden="1"/>
    <cellStyle name="Heading 2 3" xfId="1570" hidden="1"/>
    <cellStyle name="Heading 2 3" xfId="1551" hidden="1"/>
    <cellStyle name="Heading 2 3" xfId="1589" hidden="1"/>
    <cellStyle name="Heading 2 3" xfId="1609" hidden="1"/>
    <cellStyle name="Heading 2 3" xfId="1610" hidden="1"/>
    <cellStyle name="Heading 2 3" xfId="1613" hidden="1"/>
    <cellStyle name="Heading 2 3" xfId="1592" hidden="1"/>
    <cellStyle name="Heading 2 3" xfId="1582" hidden="1"/>
    <cellStyle name="Heading 2 3" xfId="1599" hidden="1"/>
    <cellStyle name="Heading 2 3" xfId="1624" hidden="1"/>
    <cellStyle name="Heading 2 3" xfId="1526" hidden="1"/>
    <cellStyle name="Heading 2 3" xfId="1605" hidden="1"/>
    <cellStyle name="Heading 2 3" xfId="1623" hidden="1"/>
    <cellStyle name="Heading 2 3" xfId="1596" hidden="1"/>
    <cellStyle name="Heading 2 3" xfId="1581" hidden="1"/>
    <cellStyle name="Heading 2 3" xfId="1615" hidden="1"/>
    <cellStyle name="Heading 2 3" xfId="1635" hidden="1"/>
    <cellStyle name="Heading 2 3" xfId="1636" hidden="1"/>
    <cellStyle name="Heading 2 3" xfId="1639" hidden="1"/>
    <cellStyle name="Heading 2 3" xfId="1618" hidden="1"/>
    <cellStyle name="Heading 2 3" xfId="1608" hidden="1"/>
    <cellStyle name="Heading 2 3" xfId="1625" hidden="1"/>
    <cellStyle name="Heading 2 3" xfId="1649" hidden="1"/>
    <cellStyle name="Heading 2 3" xfId="1568" hidden="1"/>
    <cellStyle name="Heading 2 3" xfId="1631" hidden="1"/>
    <cellStyle name="Heading 2 3" xfId="1648" hidden="1"/>
    <cellStyle name="Heading 2 3" xfId="1622" hidden="1"/>
    <cellStyle name="Heading 2 3" xfId="1607" hidden="1"/>
    <cellStyle name="Heading 2 3" xfId="1641" hidden="1"/>
    <cellStyle name="Heading 2 3" xfId="1659" hidden="1"/>
    <cellStyle name="Heading 2 3" xfId="1660" hidden="1"/>
    <cellStyle name="Heading 2 3" xfId="1663" hidden="1"/>
    <cellStyle name="Heading 2 3" xfId="1644" hidden="1"/>
    <cellStyle name="Heading 2 3" xfId="1634" hidden="1"/>
    <cellStyle name="Heading 2 3" xfId="1650" hidden="1"/>
    <cellStyle name="Heading 2 3" xfId="1673" hidden="1"/>
    <cellStyle name="Heading 2 3" xfId="1594" hidden="1"/>
    <cellStyle name="Heading 2 3" xfId="1656" hidden="1"/>
    <cellStyle name="Heading 2 3" xfId="1672" hidden="1"/>
    <cellStyle name="Heading 2 3" xfId="1647" hidden="1"/>
    <cellStyle name="Heading 2 3" xfId="1633" hidden="1"/>
    <cellStyle name="Heading 2 3" xfId="1665" hidden="1"/>
    <cellStyle name="Heading 2 3" xfId="1681" hidden="1"/>
    <cellStyle name="Heading 2 3" xfId="1682" hidden="1"/>
    <cellStyle name="Heading 2 3" xfId="1684" hidden="1"/>
    <cellStyle name="Heading 2 3" xfId="1668" hidden="1"/>
    <cellStyle name="Heading 2 3" xfId="1658" hidden="1"/>
    <cellStyle name="Heading 2 3" xfId="1674" hidden="1"/>
    <cellStyle name="Heading 2 3" xfId="1693" hidden="1"/>
    <cellStyle name="Heading 2 3" xfId="1620" hidden="1"/>
    <cellStyle name="Heading 2 3" xfId="1680" hidden="1"/>
    <cellStyle name="Heading 2 3" xfId="1692" hidden="1"/>
    <cellStyle name="Heading 2 3" xfId="1671" hidden="1"/>
    <cellStyle name="Heading 2 3" xfId="1657" hidden="1"/>
    <cellStyle name="Heading 2 3" xfId="1686" hidden="1"/>
    <cellStyle name="Heading 2 3" xfId="1697" hidden="1"/>
    <cellStyle name="Heading 2 3" xfId="1698" hidden="1"/>
    <cellStyle name="Heading 2 3" xfId="1700" hidden="1"/>
    <cellStyle name="Heading 2 3" xfId="1689" hidden="1"/>
    <cellStyle name="Heading 2 3" xfId="1507" hidden="1"/>
    <cellStyle name="Heading 2 3" xfId="1705" hidden="1"/>
    <cellStyle name="Heading 2 3" xfId="1703" hidden="1"/>
    <cellStyle name="Heading 2 3" xfId="1709" hidden="1"/>
    <cellStyle name="Heading 2 3" xfId="1707" hidden="1"/>
    <cellStyle name="Heading 2 3" xfId="1713" hidden="1"/>
    <cellStyle name="Heading 2 3" xfId="1711" hidden="1"/>
    <cellStyle name="Heading 2 3" xfId="1736" hidden="1"/>
    <cellStyle name="Heading 2 3" xfId="1734" hidden="1"/>
    <cellStyle name="Heading 2 3" xfId="1740" hidden="1"/>
    <cellStyle name="Heading 2 3" xfId="1738" hidden="1"/>
    <cellStyle name="Heading 2 3" xfId="1744" hidden="1"/>
    <cellStyle name="Heading 2 3" xfId="1742" hidden="1"/>
    <cellStyle name="Heading 2 3" xfId="1732" hidden="1"/>
    <cellStyle name="Heading 2 3" xfId="1715" hidden="1"/>
    <cellStyle name="Heading 2 3" xfId="1747" hidden="1"/>
    <cellStyle name="Heading 2 3" xfId="1757" hidden="1"/>
    <cellStyle name="Heading 2 3" xfId="1751" hidden="1"/>
    <cellStyle name="Heading 2 3" xfId="1761" hidden="1"/>
    <cellStyle name="Heading 2 3" xfId="1759" hidden="1"/>
    <cellStyle name="Heading 2 3" xfId="1731" hidden="1"/>
    <cellStyle name="Heading 2 3" xfId="1725" hidden="1"/>
    <cellStyle name="Heading 2 3" xfId="1766" hidden="1"/>
    <cellStyle name="Heading 2 3" xfId="1717" hidden="1"/>
    <cellStyle name="Heading 2 3" xfId="1728" hidden="1"/>
    <cellStyle name="Heading 2 3" xfId="1765" hidden="1"/>
    <cellStyle name="Heading 2 3" xfId="1724" hidden="1"/>
    <cellStyle name="Heading 2 3" xfId="1723" hidden="1"/>
    <cellStyle name="Heading 2 3" xfId="1750" hidden="1"/>
    <cellStyle name="Heading 2 3" xfId="1777" hidden="1"/>
    <cellStyle name="Heading 2 3" xfId="1778" hidden="1"/>
    <cellStyle name="Heading 2 3" xfId="1781" hidden="1"/>
    <cellStyle name="Heading 2 3" xfId="1754" hidden="1"/>
    <cellStyle name="Heading 2 3" xfId="1719" hidden="1"/>
    <cellStyle name="Heading 2 3" xfId="1767" hidden="1"/>
    <cellStyle name="Heading 2 3" xfId="1792" hidden="1"/>
    <cellStyle name="Heading 2 3" xfId="1718" hidden="1"/>
    <cellStyle name="Heading 2 3" xfId="1773" hidden="1"/>
    <cellStyle name="Heading 2 3" xfId="1791" hidden="1"/>
    <cellStyle name="Heading 2 3" xfId="1764" hidden="1"/>
    <cellStyle name="Heading 2 3" xfId="1745" hidden="1"/>
    <cellStyle name="Heading 2 3" xfId="1783" hidden="1"/>
    <cellStyle name="Heading 2 3" xfId="1803" hidden="1"/>
    <cellStyle name="Heading 2 3" xfId="1804" hidden="1"/>
    <cellStyle name="Heading 2 3" xfId="1807" hidden="1"/>
    <cellStyle name="Heading 2 3" xfId="1786" hidden="1"/>
    <cellStyle name="Heading 2 3" xfId="1776" hidden="1"/>
    <cellStyle name="Heading 2 3" xfId="1793" hidden="1"/>
    <cellStyle name="Heading 2 3" xfId="1818" hidden="1"/>
    <cellStyle name="Heading 2 3" xfId="1720" hidden="1"/>
    <cellStyle name="Heading 2 3" xfId="1799" hidden="1"/>
    <cellStyle name="Heading 2 3" xfId="1817" hidden="1"/>
    <cellStyle name="Heading 2 3" xfId="1790" hidden="1"/>
    <cellStyle name="Heading 2 3" xfId="1775" hidden="1"/>
    <cellStyle name="Heading 2 3" xfId="1809" hidden="1"/>
    <cellStyle name="Heading 2 3" xfId="1829" hidden="1"/>
    <cellStyle name="Heading 2 3" xfId="1830" hidden="1"/>
    <cellStyle name="Heading 2 3" xfId="1833" hidden="1"/>
    <cellStyle name="Heading 2 3" xfId="1812" hidden="1"/>
    <cellStyle name="Heading 2 3" xfId="1802" hidden="1"/>
    <cellStyle name="Heading 2 3" xfId="1819" hidden="1"/>
    <cellStyle name="Heading 2 3" xfId="1843" hidden="1"/>
    <cellStyle name="Heading 2 3" xfId="1762" hidden="1"/>
    <cellStyle name="Heading 2 3" xfId="1825" hidden="1"/>
    <cellStyle name="Heading 2 3" xfId="1842" hidden="1"/>
    <cellStyle name="Heading 2 3" xfId="1816" hidden="1"/>
    <cellStyle name="Heading 2 3" xfId="1801" hidden="1"/>
    <cellStyle name="Heading 2 3" xfId="1835" hidden="1"/>
    <cellStyle name="Heading 2 3" xfId="1853" hidden="1"/>
    <cellStyle name="Heading 2 3" xfId="1854" hidden="1"/>
    <cellStyle name="Heading 2 3" xfId="1857" hidden="1"/>
    <cellStyle name="Heading 2 3" xfId="1838" hidden="1"/>
    <cellStyle name="Heading 2 3" xfId="1828" hidden="1"/>
    <cellStyle name="Heading 2 3" xfId="1844" hidden="1"/>
    <cellStyle name="Heading 2 3" xfId="1867" hidden="1"/>
    <cellStyle name="Heading 2 3" xfId="1788" hidden="1"/>
    <cellStyle name="Heading 2 3" xfId="1850" hidden="1"/>
    <cellStyle name="Heading 2 3" xfId="1866" hidden="1"/>
    <cellStyle name="Heading 2 3" xfId="1841" hidden="1"/>
    <cellStyle name="Heading 2 3" xfId="1827" hidden="1"/>
    <cellStyle name="Heading 2 3" xfId="1859" hidden="1"/>
    <cellStyle name="Heading 2 3" xfId="1875" hidden="1"/>
    <cellStyle name="Heading 2 3" xfId="1876" hidden="1"/>
    <cellStyle name="Heading 2 3" xfId="1878" hidden="1"/>
    <cellStyle name="Heading 2 3" xfId="1862" hidden="1"/>
    <cellStyle name="Heading 2 3" xfId="1852" hidden="1"/>
    <cellStyle name="Heading 2 3" xfId="1868" hidden="1"/>
    <cellStyle name="Heading 2 3" xfId="1887" hidden="1"/>
    <cellStyle name="Heading 2 3" xfId="1814" hidden="1"/>
    <cellStyle name="Heading 2 3" xfId="1874" hidden="1"/>
    <cellStyle name="Heading 2 3" xfId="1886" hidden="1"/>
    <cellStyle name="Heading 2 3" xfId="1865" hidden="1"/>
    <cellStyle name="Heading 2 3" xfId="1851" hidden="1"/>
    <cellStyle name="Heading 2 3" xfId="1880" hidden="1"/>
    <cellStyle name="Heading 2 3" xfId="1891" hidden="1"/>
    <cellStyle name="Heading 2 3" xfId="1892" hidden="1"/>
    <cellStyle name="Heading 2 3" xfId="1894" hidden="1"/>
    <cellStyle name="Heading 2 3" xfId="1883" hidden="1"/>
    <cellStyle name="Heading 2 3" xfId="2101" hidden="1"/>
    <cellStyle name="Heading 2 3" xfId="16999" hidden="1"/>
    <cellStyle name="Heading 2 3" xfId="17005" hidden="1"/>
    <cellStyle name="Heading 2 3" xfId="17003" hidden="1"/>
    <cellStyle name="Heading 2 3" xfId="17009" hidden="1"/>
    <cellStyle name="Heading 2 3" xfId="17007" hidden="1"/>
    <cellStyle name="Heading 2 3" xfId="17016" hidden="1"/>
    <cellStyle name="Heading 2 3" xfId="16917" hidden="1"/>
    <cellStyle name="Heading 2 3" xfId="17004" hidden="1"/>
    <cellStyle name="Heading 2 3" xfId="17008" hidden="1"/>
    <cellStyle name="Heading 2 3" xfId="16997" hidden="1"/>
    <cellStyle name="Heading 2 3" xfId="17000" hidden="1"/>
    <cellStyle name="Heading 2 3" xfId="16998" hidden="1"/>
    <cellStyle name="Heading 2 3" xfId="16989" hidden="1"/>
    <cellStyle name="Heading 2 3" xfId="17018" hidden="1"/>
    <cellStyle name="Heading 2 3" xfId="17006" hidden="1"/>
    <cellStyle name="Heading 2 3" xfId="16921" hidden="1"/>
    <cellStyle name="Heading 2 3" xfId="16919" hidden="1"/>
    <cellStyle name="Heading 2 3" xfId="17001" hidden="1"/>
    <cellStyle name="Heading 2 3" xfId="17015" hidden="1"/>
    <cellStyle name="Heading 2 3" xfId="17017" hidden="1"/>
    <cellStyle name="Heading 2 3" xfId="16996" hidden="1"/>
    <cellStyle name="Heading 2 3" xfId="16985" hidden="1"/>
    <cellStyle name="Heading 2 3" xfId="16987" hidden="1"/>
    <cellStyle name="Heading 2 3" xfId="16914" hidden="1"/>
    <cellStyle name="Heading 2 3" xfId="17014" hidden="1"/>
    <cellStyle name="Heading 2 3" xfId="17029" hidden="1"/>
    <cellStyle name="Heading 2 3" xfId="16918" hidden="1"/>
    <cellStyle name="Heading 2 3" xfId="16972" hidden="1"/>
    <cellStyle name="Heading 2 3" xfId="16994" hidden="1"/>
    <cellStyle name="Heading 2 3" xfId="16995" hidden="1"/>
    <cellStyle name="Heading 2 3" xfId="17023" hidden="1"/>
    <cellStyle name="Heading 2 3" xfId="17034" hidden="1"/>
    <cellStyle name="Heading 2 3" xfId="16988" hidden="1"/>
    <cellStyle name="Heading 2 3" xfId="16984" hidden="1"/>
    <cellStyle name="Heading 2 3" xfId="17010" hidden="1"/>
    <cellStyle name="Heading 2 3" xfId="16993" hidden="1"/>
    <cellStyle name="Heading 2 3" xfId="17028" hidden="1"/>
    <cellStyle name="Heading 2 3" xfId="17030" hidden="1"/>
    <cellStyle name="Heading 2 3" xfId="16990" hidden="1"/>
    <cellStyle name="Heading 2 3" xfId="17037" hidden="1"/>
    <cellStyle name="Heading 2 3" xfId="16916" hidden="1"/>
    <cellStyle name="Heading 2 3" xfId="17013" hidden="1"/>
    <cellStyle name="Heading 2 3" xfId="17033" hidden="1"/>
    <cellStyle name="Heading 2 3" xfId="17019" hidden="1"/>
    <cellStyle name="Heading 2 3" xfId="17045" hidden="1"/>
    <cellStyle name="Heading 2 3" xfId="17053" hidden="1"/>
    <cellStyle name="Heading 2 3" xfId="16986" hidden="1"/>
    <cellStyle name="Heading 2 3" xfId="17024" hidden="1"/>
    <cellStyle name="Heading 2 3" xfId="17039" hidden="1"/>
    <cellStyle name="Heading 2 3" xfId="17043" hidden="1"/>
    <cellStyle name="Heading 2 3" xfId="16991" hidden="1"/>
    <cellStyle name="Heading 2 3" xfId="17048" hidden="1"/>
    <cellStyle name="Heading 2 3" xfId="17042" hidden="1"/>
    <cellStyle name="Heading 2 3" xfId="16934" hidden="1"/>
    <cellStyle name="Heading 2 3" xfId="16933" hidden="1"/>
    <cellStyle name="Heading 2 3" xfId="16938" hidden="1"/>
    <cellStyle name="Heading 2 3" xfId="16936" hidden="1"/>
    <cellStyle name="Heading 2 3" xfId="16941" hidden="1"/>
    <cellStyle name="Heading 2 3" xfId="17079" hidden="1"/>
    <cellStyle name="Heading 2 3" xfId="16931" hidden="1"/>
    <cellStyle name="Heading 2 3" xfId="16979" hidden="1"/>
    <cellStyle name="Heading 2 3" xfId="16971" hidden="1"/>
    <cellStyle name="Heading 2 3" xfId="17044" hidden="1"/>
    <cellStyle name="Heading 2 3" xfId="17020" hidden="1"/>
    <cellStyle name="Heading 2 3" xfId="17074" hidden="1"/>
    <cellStyle name="Heading 2 3" xfId="17076" hidden="1"/>
    <cellStyle name="Heading 2 3" xfId="16958" hidden="1"/>
    <cellStyle name="Heading 2 3" xfId="16924" hidden="1"/>
    <cellStyle name="Heading 2 3" xfId="17031" hidden="1"/>
    <cellStyle name="Heading 2 3" xfId="16955" hidden="1"/>
    <cellStyle name="Heading 2 3" xfId="16928" hidden="1"/>
    <cellStyle name="Heading 2 3" xfId="17063" hidden="1"/>
    <cellStyle name="Heading 2 3" xfId="16923" hidden="1"/>
    <cellStyle name="Heading 2 3" xfId="16922" hidden="1"/>
    <cellStyle name="Heading 2 3" xfId="17078" hidden="1"/>
    <cellStyle name="Heading 2 3" xfId="17082" hidden="1"/>
    <cellStyle name="Heading 2 3" xfId="17083" hidden="1"/>
    <cellStyle name="Heading 2 3" xfId="17086" hidden="1"/>
    <cellStyle name="Heading 2 3" xfId="16954" hidden="1"/>
    <cellStyle name="Heading 2 3" xfId="16977" hidden="1"/>
    <cellStyle name="Heading 2 3" xfId="17038" hidden="1"/>
    <cellStyle name="Heading 2 3" xfId="17097" hidden="1"/>
    <cellStyle name="Heading 2 3" xfId="16952" hidden="1"/>
    <cellStyle name="Heading 2 3" xfId="17059" hidden="1"/>
    <cellStyle name="Heading 2 3" xfId="17096" hidden="1"/>
    <cellStyle name="Heading 2 3" xfId="17065" hidden="1"/>
    <cellStyle name="Heading 2 3" xfId="17073" hidden="1"/>
    <cellStyle name="Heading 2 3" xfId="17088" hidden="1"/>
    <cellStyle name="Heading 2 3" xfId="17108" hidden="1"/>
    <cellStyle name="Heading 2 3" xfId="17109" hidden="1"/>
    <cellStyle name="Heading 2 3" xfId="17112" hidden="1"/>
    <cellStyle name="Heading 2 3" xfId="17091" hidden="1"/>
    <cellStyle name="Heading 2 3" xfId="17075" hidden="1"/>
    <cellStyle name="Heading 2 3" xfId="17098" hidden="1"/>
    <cellStyle name="Heading 2 3" xfId="17123" hidden="1"/>
    <cellStyle name="Heading 2 3" xfId="16953" hidden="1"/>
    <cellStyle name="Heading 2 3" xfId="17104" hidden="1"/>
    <cellStyle name="Heading 2 3" xfId="17122" hidden="1"/>
    <cellStyle name="Heading 2 3" xfId="17095" hidden="1"/>
    <cellStyle name="Heading 2 3" xfId="17061" hidden="1"/>
    <cellStyle name="Heading 2 3" xfId="17114" hidden="1"/>
    <cellStyle name="Heading 2 3" xfId="17134" hidden="1"/>
    <cellStyle name="Heading 2 3" xfId="17135" hidden="1"/>
    <cellStyle name="Heading 2 3" xfId="17138" hidden="1"/>
    <cellStyle name="Heading 2 3" xfId="17117" hidden="1"/>
    <cellStyle name="Heading 2 3" xfId="17107" hidden="1"/>
    <cellStyle name="Heading 2 3" xfId="17124" hidden="1"/>
    <cellStyle name="Heading 2 3" xfId="17149" hidden="1"/>
    <cellStyle name="Heading 2 3" xfId="17026" hidden="1"/>
    <cellStyle name="Heading 2 3" xfId="17130" hidden="1"/>
    <cellStyle name="Heading 2 3" xfId="17148" hidden="1"/>
    <cellStyle name="Heading 2 3" xfId="17121" hidden="1"/>
    <cellStyle name="Heading 2 3" xfId="17106" hidden="1"/>
    <cellStyle name="Heading 2 3" xfId="17140" hidden="1"/>
    <cellStyle name="Heading 2 3" xfId="17160" hidden="1"/>
    <cellStyle name="Heading 2 3" xfId="17161" hidden="1"/>
    <cellStyle name="Heading 2 3" xfId="17164" hidden="1"/>
    <cellStyle name="Heading 2 3" xfId="17143" hidden="1"/>
    <cellStyle name="Heading 2 3" xfId="17133" hidden="1"/>
    <cellStyle name="Heading 2 3" xfId="17150" hidden="1"/>
    <cellStyle name="Heading 2 3" xfId="17174" hidden="1"/>
    <cellStyle name="Heading 2 3" xfId="17093" hidden="1"/>
    <cellStyle name="Heading 2 3" xfId="17156" hidden="1"/>
    <cellStyle name="Heading 2 3" xfId="17173" hidden="1"/>
    <cellStyle name="Heading 2 3" xfId="17147" hidden="1"/>
    <cellStyle name="Heading 2 3" xfId="17132" hidden="1"/>
    <cellStyle name="Heading 2 3" xfId="17166" hidden="1"/>
    <cellStyle name="Heading 2 3" xfId="17183" hidden="1"/>
    <cellStyle name="Heading 2 3" xfId="17184" hidden="1"/>
    <cellStyle name="Heading 2 3" xfId="17187" hidden="1"/>
    <cellStyle name="Heading 2 3" xfId="17169" hidden="1"/>
    <cellStyle name="Heading 2 3" xfId="17159" hidden="1"/>
    <cellStyle name="Heading 2 3" xfId="17175" hidden="1"/>
    <cellStyle name="Heading 2 3" xfId="17197" hidden="1"/>
    <cellStyle name="Heading 2 3" xfId="17119" hidden="1"/>
    <cellStyle name="Heading 2 3" xfId="17181" hidden="1"/>
    <cellStyle name="Heading 2 3" xfId="17196" hidden="1"/>
    <cellStyle name="Heading 2 3" xfId="17172" hidden="1"/>
    <cellStyle name="Heading 2 3" xfId="17158" hidden="1"/>
    <cellStyle name="Heading 2 3" xfId="17189" hidden="1"/>
    <cellStyle name="Heading 2 3" xfId="17205" hidden="1"/>
    <cellStyle name="Heading 2 3" xfId="17206" hidden="1"/>
    <cellStyle name="Heading 2 3" xfId="17208" hidden="1"/>
    <cellStyle name="Heading 2 3" xfId="17192" hidden="1"/>
    <cellStyle name="Heading 2 3" xfId="17182" hidden="1"/>
    <cellStyle name="Heading 2 3" xfId="17198" hidden="1"/>
    <cellStyle name="Heading 2 3" xfId="17212" hidden="1"/>
    <cellStyle name="Heading 2 3" xfId="17145" hidden="1"/>
    <cellStyle name="Heading 2 3" xfId="17204" hidden="1"/>
    <cellStyle name="Heading 2 3" xfId="17211" hidden="1"/>
    <cellStyle name="Heading 2 3" xfId="17195" hidden="1"/>
    <cellStyle name="Heading 2 3" xfId="17067" hidden="1"/>
    <cellStyle name="Heading 2 3" xfId="17218" hidden="1"/>
    <cellStyle name="Heading 2 3" xfId="17216" hidden="1"/>
    <cellStyle name="Heading 2 3" xfId="17222" hidden="1"/>
    <cellStyle name="Heading 2 3" xfId="17220" hidden="1"/>
    <cellStyle name="Heading 2 3" xfId="16947" hidden="1"/>
    <cellStyle name="Heading 2 3" xfId="17248" hidden="1"/>
    <cellStyle name="Heading 2 3" xfId="17246" hidden="1"/>
    <cellStyle name="Heading 2 3" xfId="17252" hidden="1"/>
    <cellStyle name="Heading 2 3" xfId="17250" hidden="1"/>
    <cellStyle name="Heading 2 3" xfId="17256" hidden="1"/>
    <cellStyle name="Heading 2 3" xfId="17254" hidden="1"/>
    <cellStyle name="Heading 2 3" xfId="17243" hidden="1"/>
    <cellStyle name="Heading 2 3" xfId="16930" hidden="1"/>
    <cellStyle name="Heading 2 3" xfId="17261" hidden="1"/>
    <cellStyle name="Heading 2 3" xfId="17241" hidden="1"/>
    <cellStyle name="Heading 2 3" xfId="16943" hidden="1"/>
    <cellStyle name="Heading 2 3" xfId="17260" hidden="1"/>
    <cellStyle name="Heading 2 3" xfId="17050" hidden="1"/>
    <cellStyle name="Heading 2 3" xfId="17081" hidden="1"/>
    <cellStyle name="Heading 2 3" xfId="17236" hidden="1"/>
    <cellStyle name="Heading 2 3" xfId="17272" hidden="1"/>
    <cellStyle name="Heading 2 3" xfId="17273" hidden="1"/>
    <cellStyle name="Heading 2 3" xfId="17276" hidden="1"/>
    <cellStyle name="Heading 2 3" xfId="17240" hidden="1"/>
    <cellStyle name="Heading 2 3" xfId="17234" hidden="1"/>
    <cellStyle name="Heading 2 3" xfId="17262" hidden="1"/>
    <cellStyle name="Heading 2 3" xfId="17287" hidden="1"/>
    <cellStyle name="Heading 2 3" xfId="17232" hidden="1"/>
    <cellStyle name="Heading 2 3" xfId="17268" hidden="1"/>
    <cellStyle name="Heading 2 3" xfId="17286" hidden="1"/>
    <cellStyle name="Heading 2 3" xfId="17259" hidden="1"/>
    <cellStyle name="Heading 2 3" xfId="17237" hidden="1"/>
    <cellStyle name="Heading 2 3" xfId="17278" hidden="1"/>
    <cellStyle name="Heading 2 3" xfId="17297" hidden="1"/>
    <cellStyle name="Heading 2 3" xfId="17298" hidden="1"/>
    <cellStyle name="Heading 2 3" xfId="17301" hidden="1"/>
    <cellStyle name="Heading 2 3" xfId="17281" hidden="1"/>
    <cellStyle name="Heading 2 3" xfId="17271" hidden="1"/>
    <cellStyle name="Heading 2 3" xfId="17288" hidden="1"/>
    <cellStyle name="Heading 2 3" xfId="17312" hidden="1"/>
    <cellStyle name="Heading 2 3" xfId="17233" hidden="1"/>
    <cellStyle name="Heading 2 3" xfId="17294" hidden="1"/>
    <cellStyle name="Heading 2 3" xfId="17311" hidden="1"/>
    <cellStyle name="Heading 2 3" xfId="17285" hidden="1"/>
    <cellStyle name="Heading 2 3" xfId="17270" hidden="1"/>
    <cellStyle name="Heading 2 3" xfId="17303" hidden="1"/>
    <cellStyle name="Heading 2 3" xfId="17323" hidden="1"/>
    <cellStyle name="Heading 2 3" xfId="17324" hidden="1"/>
    <cellStyle name="Heading 2 3" xfId="17326" hidden="1"/>
    <cellStyle name="Heading 2 3" xfId="17306" hidden="1"/>
    <cellStyle name="Heading 2 3" xfId="17296" hidden="1"/>
    <cellStyle name="Heading 2 3" xfId="17313" hidden="1"/>
    <cellStyle name="Heading 2 3" xfId="17337" hidden="1"/>
    <cellStyle name="Heading 2 3" xfId="17257" hidden="1"/>
    <cellStyle name="Heading 2 3" xfId="17319" hidden="1"/>
    <cellStyle name="Heading 2 3" xfId="17336" hidden="1"/>
    <cellStyle name="Heading 2 3" xfId="17310" hidden="1"/>
    <cellStyle name="Heading 2 3" xfId="17295" hidden="1"/>
    <cellStyle name="Heading 2 3" xfId="17328" hidden="1"/>
    <cellStyle name="Heading 2 3" xfId="17346" hidden="1"/>
    <cellStyle name="Heading 2 3" xfId="17347" hidden="1"/>
    <cellStyle name="Heading 2 3" xfId="17350" hidden="1"/>
    <cellStyle name="Heading 2 3" xfId="17331" hidden="1"/>
    <cellStyle name="Heading 2 3" xfId="17322" hidden="1"/>
    <cellStyle name="Heading 2 3" xfId="17338" hidden="1"/>
    <cellStyle name="Heading 2 3" xfId="17359" hidden="1"/>
    <cellStyle name="Heading 2 3" xfId="17283" hidden="1"/>
    <cellStyle name="Heading 2 3" xfId="17342" hidden="1"/>
    <cellStyle name="Heading 2 3" xfId="17358" hidden="1"/>
    <cellStyle name="Heading 2 3" xfId="17335" hidden="1"/>
    <cellStyle name="Heading 2 3" xfId="17321" hidden="1"/>
    <cellStyle name="Heading 2 3" xfId="17352" hidden="1"/>
    <cellStyle name="Heading 2 3" xfId="17367" hidden="1"/>
    <cellStyle name="Heading 2 3" xfId="17368" hidden="1"/>
    <cellStyle name="Heading 2 3" xfId="17371" hidden="1"/>
    <cellStyle name="Heading 2 3" xfId="17354" hidden="1"/>
    <cellStyle name="Heading 2 3" xfId="17345" hidden="1"/>
    <cellStyle name="Heading 2 3" xfId="17360" hidden="1"/>
    <cellStyle name="Heading 2 3" xfId="17381" hidden="1"/>
    <cellStyle name="Heading 2 3" xfId="17308" hidden="1"/>
    <cellStyle name="Heading 2 3" xfId="17365" hidden="1"/>
    <cellStyle name="Heading 2 3" xfId="17380" hidden="1"/>
    <cellStyle name="Heading 2 3" xfId="17357" hidden="1"/>
    <cellStyle name="Heading 2 3" xfId="17344" hidden="1"/>
    <cellStyle name="Heading 2 3" xfId="17373" hidden="1"/>
    <cellStyle name="Heading 2 3" xfId="17388" hidden="1"/>
    <cellStyle name="Heading 2 3" xfId="17389" hidden="1"/>
    <cellStyle name="Heading 2 3" xfId="17391" hidden="1"/>
    <cellStyle name="Heading 2 3" xfId="17376" hidden="1"/>
    <cellStyle name="Heading 2 3" xfId="17366" hidden="1"/>
    <cellStyle name="Heading 2 3" xfId="17382" hidden="1"/>
    <cellStyle name="Heading 2 3" xfId="17395" hidden="1"/>
    <cellStyle name="Heading 2 3" xfId="17333" hidden="1"/>
    <cellStyle name="Heading 2 3" xfId="17387" hidden="1"/>
    <cellStyle name="Heading 2 3" xfId="17394" hidden="1"/>
    <cellStyle name="Heading 2 3" xfId="17379" hidden="1"/>
    <cellStyle name="Heading 2 3" xfId="17375" hidden="1"/>
    <cellStyle name="Heading 2 3" xfId="17320" hidden="1"/>
    <cellStyle name="Heading 2 3" xfId="17392" hidden="1"/>
    <cellStyle name="Heading 2 3" xfId="17378" hidden="1"/>
    <cellStyle name="Heading 2 3" xfId="17364" hidden="1"/>
    <cellStyle name="Heading 2 3" xfId="17397" hidden="1"/>
    <cellStyle name="Heading 2 3" xfId="17315" hidden="1"/>
    <cellStyle name="Heading 2 3" xfId="17305" hidden="1"/>
    <cellStyle name="Heading 2 3" xfId="17231" hidden="1"/>
    <cellStyle name="Heading 2 3" xfId="17327" hidden="1"/>
    <cellStyle name="Heading 2 3" xfId="17309" hidden="1"/>
    <cellStyle name="Heading 2 3" xfId="17293" hidden="1"/>
    <cellStyle name="Heading 2 3" xfId="17334" hidden="1"/>
    <cellStyle name="Heading 2 3" xfId="16945" hidden="1"/>
    <cellStyle name="Heading 2 3" xfId="17290" hidden="1"/>
    <cellStyle name="Heading 2 3" xfId="17318" hidden="1"/>
    <cellStyle name="Heading 2 3" xfId="17386" hidden="1"/>
    <cellStyle name="Heading 2 3" xfId="17282" hidden="1"/>
    <cellStyle name="Heading 2 3" xfId="17228" hidden="1"/>
    <cellStyle name="Heading 2 3" xfId="16946" hidden="1"/>
    <cellStyle name="Heading 2 3" xfId="17329" hidden="1"/>
    <cellStyle name="Heading 2 3" xfId="17239" hidden="1"/>
    <cellStyle name="Heading 2 3" xfId="17242" hidden="1"/>
    <cellStyle name="Heading 2 3" xfId="17277" hidden="1"/>
    <cellStyle name="Heading 2 3" xfId="17317" hidden="1"/>
    <cellStyle name="Heading 2 3" xfId="17332" hidden="1"/>
    <cellStyle name="Heading 2 3" xfId="17279" hidden="1"/>
    <cellStyle name="Heading 2 3" xfId="17249" hidden="1"/>
    <cellStyle name="Heading 2 3" xfId="17361" hidden="1"/>
    <cellStyle name="Heading 2 3" xfId="17235" hidden="1"/>
    <cellStyle name="Heading 2 3" xfId="17255" hidden="1"/>
    <cellStyle name="Heading 2 3" xfId="17280" hidden="1"/>
    <cellStyle name="Heading 2 3" xfId="17351" hidden="1"/>
    <cellStyle name="Heading 2 3" xfId="17049" hidden="1"/>
    <cellStyle name="Heading 2 3" xfId="17223" hidden="1"/>
    <cellStyle name="Heading 2 3" xfId="17225" hidden="1"/>
    <cellStyle name="Heading 2 3" xfId="16942" hidden="1"/>
    <cellStyle name="Heading 2 3" xfId="17244" hidden="1"/>
    <cellStyle name="Heading 2 3" xfId="17289" hidden="1"/>
    <cellStyle name="Heading 2 3" xfId="17251" hidden="1"/>
    <cellStyle name="Heading 2 3" xfId="17405" hidden="1"/>
    <cellStyle name="Heading 2 3" xfId="17330" hidden="1"/>
    <cellStyle name="Heading 2 3" xfId="17215" hidden="1"/>
    <cellStyle name="Heading 2 3" xfId="17404" hidden="1"/>
    <cellStyle name="Heading 2 3" xfId="17253" hidden="1"/>
    <cellStyle name="Heading 2 3" xfId="17291" hidden="1"/>
    <cellStyle name="Heading 2 3" xfId="16915" hidden="1"/>
    <cellStyle name="Heading 2 3" xfId="17416" hidden="1"/>
    <cellStyle name="Heading 2 3" xfId="17417" hidden="1"/>
    <cellStyle name="Heading 2 3" xfId="17420" hidden="1"/>
    <cellStyle name="Heading 2 3" xfId="17399" hidden="1"/>
    <cellStyle name="Heading 2 3" xfId="17068" hidden="1"/>
    <cellStyle name="Heading 2 3" xfId="17406" hidden="1"/>
    <cellStyle name="Heading 2 3" xfId="17431" hidden="1"/>
    <cellStyle name="Heading 2 3" xfId="17316" hidden="1"/>
    <cellStyle name="Heading 2 3" xfId="17412" hidden="1"/>
    <cellStyle name="Heading 2 3" xfId="17430" hidden="1"/>
    <cellStyle name="Heading 2 3" xfId="17403" hidden="1"/>
    <cellStyle name="Heading 2 3" xfId="17066" hidden="1"/>
    <cellStyle name="Heading 2 3" xfId="17422" hidden="1"/>
    <cellStyle name="Heading 2 3" xfId="17442" hidden="1"/>
    <cellStyle name="Heading 2 3" xfId="17443" hidden="1"/>
    <cellStyle name="Heading 2 3" xfId="17446" hidden="1"/>
    <cellStyle name="Heading 2 3" xfId="17425" hidden="1"/>
    <cellStyle name="Heading 2 3" xfId="17415" hidden="1"/>
    <cellStyle name="Heading 2 3" xfId="17432" hidden="1"/>
    <cellStyle name="Heading 2 3" xfId="17456" hidden="1"/>
    <cellStyle name="Heading 2 3" xfId="17265" hidden="1"/>
    <cellStyle name="Heading 2 3" xfId="17438" hidden="1"/>
    <cellStyle name="Heading 2 3" xfId="17455" hidden="1"/>
    <cellStyle name="Heading 2 3" xfId="17429" hidden="1"/>
    <cellStyle name="Heading 2 3" xfId="17414" hidden="1"/>
    <cellStyle name="Heading 2 3" xfId="17448" hidden="1"/>
    <cellStyle name="Heading 2 3" xfId="17465" hidden="1"/>
    <cellStyle name="Heading 2 3" xfId="17466" hidden="1"/>
    <cellStyle name="Heading 2 3" xfId="17469" hidden="1"/>
    <cellStyle name="Heading 2 3" xfId="17451" hidden="1"/>
    <cellStyle name="Heading 2 3" xfId="17441" hidden="1"/>
    <cellStyle name="Heading 2 3" xfId="17457" hidden="1"/>
    <cellStyle name="Heading 2 3" xfId="17479" hidden="1"/>
    <cellStyle name="Heading 2 3" xfId="17401" hidden="1"/>
    <cellStyle name="Heading 2 3" xfId="17463" hidden="1"/>
    <cellStyle name="Heading 2 3" xfId="17478" hidden="1"/>
    <cellStyle name="Heading 2 3" xfId="17454" hidden="1"/>
    <cellStyle name="Heading 2 3" xfId="17440" hidden="1"/>
    <cellStyle name="Heading 2 3" xfId="17471" hidden="1"/>
    <cellStyle name="Heading 2 3" xfId="17487" hidden="1"/>
    <cellStyle name="Heading 2 3" xfId="17488" hidden="1"/>
    <cellStyle name="Heading 2 3" xfId="17490" hidden="1"/>
    <cellStyle name="Heading 2 3" xfId="17474" hidden="1"/>
    <cellStyle name="Heading 2 3" xfId="17464" hidden="1"/>
    <cellStyle name="Heading 2 3" xfId="17480" hidden="1"/>
    <cellStyle name="Heading 2 3" xfId="17494" hidden="1"/>
    <cellStyle name="Heading 2 3" xfId="17427" hidden="1"/>
    <cellStyle name="Heading 2 3" xfId="17486" hidden="1"/>
    <cellStyle name="Heading 2 3" xfId="17493" hidden="1"/>
    <cellStyle name="Heading 2 3" xfId="17477" hidden="1"/>
    <cellStyle name="Heading 2 3" xfId="17353" hidden="1"/>
    <cellStyle name="Heading 2 3" xfId="17498" hidden="1"/>
    <cellStyle name="Heading 2 3" xfId="17372" hidden="1"/>
    <cellStyle name="Heading 2 3" xfId="17502" hidden="1"/>
    <cellStyle name="Heading 2 3" xfId="17500" hidden="1"/>
    <cellStyle name="Heading 2 3" xfId="17355" hidden="1"/>
    <cellStyle name="Heading 2 3" xfId="17526" hidden="1"/>
    <cellStyle name="Heading 2 3" xfId="17524" hidden="1"/>
    <cellStyle name="Heading 2 3" xfId="17530" hidden="1"/>
    <cellStyle name="Heading 2 3" xfId="17528" hidden="1"/>
    <cellStyle name="Heading 2 3" xfId="17534" hidden="1"/>
    <cellStyle name="Heading 2 3" xfId="17532" hidden="1"/>
    <cellStyle name="Heading 2 3" xfId="17521" hidden="1"/>
    <cellStyle name="Heading 2 3" xfId="16975" hidden="1"/>
    <cellStyle name="Heading 2 3" xfId="17539" hidden="1"/>
    <cellStyle name="Heading 2 3" xfId="17519" hidden="1"/>
    <cellStyle name="Heading 2 3" xfId="17396" hidden="1"/>
    <cellStyle name="Heading 2 3" xfId="17538" hidden="1"/>
    <cellStyle name="Heading 2 3" xfId="17370" hidden="1"/>
    <cellStyle name="Heading 2 3" xfId="16974" hidden="1"/>
    <cellStyle name="Heading 2 3" xfId="17514" hidden="1"/>
    <cellStyle name="Heading 2 3" xfId="17550" hidden="1"/>
    <cellStyle name="Heading 2 3" xfId="17551" hidden="1"/>
    <cellStyle name="Heading 2 3" xfId="17554" hidden="1"/>
    <cellStyle name="Heading 2 3" xfId="17518" hidden="1"/>
    <cellStyle name="Heading 2 3" xfId="17512" hidden="1"/>
    <cellStyle name="Heading 2 3" xfId="17540" hidden="1"/>
    <cellStyle name="Heading 2 3" xfId="17565" hidden="1"/>
    <cellStyle name="Heading 2 3" xfId="17510" hidden="1"/>
    <cellStyle name="Heading 2 3" xfId="17546" hidden="1"/>
    <cellStyle name="Heading 2 3" xfId="17564" hidden="1"/>
    <cellStyle name="Heading 2 3" xfId="17537" hidden="1"/>
    <cellStyle name="Heading 2 3" xfId="17515" hidden="1"/>
    <cellStyle name="Heading 2 3" xfId="17556" hidden="1"/>
    <cellStyle name="Heading 2 3" xfId="17575" hidden="1"/>
    <cellStyle name="Heading 2 3" xfId="17576" hidden="1"/>
    <cellStyle name="Heading 2 3" xfId="17579" hidden="1"/>
    <cellStyle name="Heading 2 3" xfId="17559" hidden="1"/>
    <cellStyle name="Heading 2 3" xfId="17549" hidden="1"/>
    <cellStyle name="Heading 2 3" xfId="17566" hidden="1"/>
    <cellStyle name="Heading 2 3" xfId="17590" hidden="1"/>
    <cellStyle name="Heading 2 3" xfId="17511" hidden="1"/>
    <cellStyle name="Heading 2 3" xfId="17572" hidden="1"/>
    <cellStyle name="Heading 2 3" xfId="17589" hidden="1"/>
    <cellStyle name="Heading 2 3" xfId="17563" hidden="1"/>
    <cellStyle name="Heading 2 3" xfId="17548" hidden="1"/>
    <cellStyle name="Heading 2 3" xfId="17581" hidden="1"/>
    <cellStyle name="Heading 2 3" xfId="17601" hidden="1"/>
    <cellStyle name="Heading 2 3" xfId="17602" hidden="1"/>
    <cellStyle name="Heading 2 3" xfId="17604" hidden="1"/>
    <cellStyle name="Heading 2 3" xfId="17584" hidden="1"/>
    <cellStyle name="Heading 2 3" xfId="17574" hidden="1"/>
    <cellStyle name="Heading 2 3" xfId="17591" hidden="1"/>
    <cellStyle name="Heading 2 3" xfId="17615" hidden="1"/>
    <cellStyle name="Heading 2 3" xfId="17535" hidden="1"/>
    <cellStyle name="Heading 2 3" xfId="17597" hidden="1"/>
    <cellStyle name="Heading 2 3" xfId="17614" hidden="1"/>
    <cellStyle name="Heading 2 3" xfId="17588" hidden="1"/>
    <cellStyle name="Heading 2 3" xfId="17573" hidden="1"/>
    <cellStyle name="Heading 2 3" xfId="17606" hidden="1"/>
    <cellStyle name="Heading 2 3" xfId="17624" hidden="1"/>
    <cellStyle name="Heading 2 3" xfId="17625" hidden="1"/>
    <cellStyle name="Heading 2 3" xfId="17628" hidden="1"/>
    <cellStyle name="Heading 2 3" xfId="17609" hidden="1"/>
    <cellStyle name="Heading 2 3" xfId="17600" hidden="1"/>
    <cellStyle name="Heading 2 3" xfId="17616" hidden="1"/>
    <cellStyle name="Heading 2 3" xfId="17635" hidden="1"/>
    <cellStyle name="Heading 2 3" xfId="17561" hidden="1"/>
    <cellStyle name="Heading 2 3" xfId="17620" hidden="1"/>
    <cellStyle name="Heading 2 3" xfId="17634" hidden="1"/>
    <cellStyle name="Heading 2 3" xfId="17613" hidden="1"/>
    <cellStyle name="Heading 2 3" xfId="17599" hidden="1"/>
    <cellStyle name="Heading 2 3" xfId="17630" hidden="1"/>
    <cellStyle name="Heading 2 3" xfId="17643" hidden="1"/>
    <cellStyle name="Heading 2 3" xfId="17644" hidden="1"/>
    <cellStyle name="Heading 2 3" xfId="17646" hidden="1"/>
    <cellStyle name="Heading 2 3" xfId="17631" hidden="1"/>
    <cellStyle name="Heading 2 3" xfId="17623" hidden="1"/>
    <cellStyle name="Heading 2 3" xfId="17636" hidden="1"/>
    <cellStyle name="Heading 2 3" xfId="17654" hidden="1"/>
    <cellStyle name="Heading 2 3" xfId="17586" hidden="1"/>
    <cellStyle name="Heading 2 3" xfId="17641" hidden="1"/>
    <cellStyle name="Heading 2 3" xfId="17653" hidden="1"/>
    <cellStyle name="Heading 2 3" xfId="17633" hidden="1"/>
    <cellStyle name="Heading 2 3" xfId="17622" hidden="1"/>
    <cellStyle name="Heading 2 3" xfId="17647" hidden="1"/>
    <cellStyle name="Heading 2 3" xfId="17659" hidden="1"/>
    <cellStyle name="Heading 2 3" xfId="17660" hidden="1"/>
    <cellStyle name="Heading 2 3" xfId="17662" hidden="1"/>
    <cellStyle name="Heading 2 3" xfId="17650" hidden="1"/>
    <cellStyle name="Heading 2 3" xfId="17642" hidden="1"/>
    <cellStyle name="Heading 2 3" xfId="17655" hidden="1"/>
    <cellStyle name="Heading 2 3" xfId="17665" hidden="1"/>
    <cellStyle name="Heading 2 3" xfId="17611" hidden="1"/>
    <cellStyle name="Heading 2 3" xfId="17658" hidden="1"/>
    <cellStyle name="Heading 2 3" xfId="17664" hidden="1"/>
    <cellStyle name="Heading 2 3" xfId="17652" hidden="1"/>
    <cellStyle name="Heading 2 3" xfId="17649" hidden="1"/>
    <cellStyle name="Heading 2 3" xfId="17598" hidden="1"/>
    <cellStyle name="Heading 2 3" xfId="17663" hidden="1"/>
    <cellStyle name="Heading 2 3" xfId="17651" hidden="1"/>
    <cellStyle name="Heading 2 3" xfId="17640" hidden="1"/>
    <cellStyle name="Heading 2 3" xfId="17666" hidden="1"/>
    <cellStyle name="Heading 2 3" xfId="17593" hidden="1"/>
    <cellStyle name="Heading 2 3" xfId="17583" hidden="1"/>
    <cellStyle name="Heading 2 3" xfId="17509" hidden="1"/>
    <cellStyle name="Heading 2 3" xfId="17605" hidden="1"/>
    <cellStyle name="Heading 2 3" xfId="17587" hidden="1"/>
    <cellStyle name="Heading 2 3" xfId="17571" hidden="1"/>
    <cellStyle name="Heading 2 3" xfId="17612" hidden="1"/>
    <cellStyle name="Heading 2 3" xfId="16964" hidden="1"/>
    <cellStyle name="Heading 2 3" xfId="17568" hidden="1"/>
    <cellStyle name="Heading 2 3" xfId="17596" hidden="1"/>
    <cellStyle name="Heading 2 3" xfId="17657" hidden="1"/>
    <cellStyle name="Heading 2 3" xfId="17560" hidden="1"/>
    <cellStyle name="Heading 2 3" xfId="17507" hidden="1"/>
    <cellStyle name="Heading 2 3" xfId="16965" hidden="1"/>
    <cellStyle name="Heading 2 3" xfId="17607" hidden="1"/>
    <cellStyle name="Heading 2 3" xfId="17517" hidden="1"/>
    <cellStyle name="Heading 2 3" xfId="17520" hidden="1"/>
    <cellStyle name="Heading 2 3" xfId="17555" hidden="1"/>
    <cellStyle name="Heading 2 3" xfId="17595" hidden="1"/>
    <cellStyle name="Heading 2 3" xfId="17610" hidden="1"/>
    <cellStyle name="Heading 2 3" xfId="17557" hidden="1"/>
    <cellStyle name="Heading 2 3" xfId="17527" hidden="1"/>
    <cellStyle name="Heading 2 3" xfId="17637" hidden="1"/>
    <cellStyle name="Heading 2 3" xfId="17513" hidden="1"/>
    <cellStyle name="Heading 2 3" xfId="17533" hidden="1"/>
    <cellStyle name="Heading 2 3" xfId="17558" hidden="1"/>
    <cellStyle name="Heading 2 3" xfId="17629" hidden="1"/>
    <cellStyle name="Heading 2 3" xfId="16973" hidden="1"/>
    <cellStyle name="Heading 2 3" xfId="17503" hidden="1"/>
    <cellStyle name="Heading 2 3" xfId="17505" hidden="1"/>
    <cellStyle name="Heading 2 3" xfId="16962" hidden="1"/>
    <cellStyle name="Heading 2 3" xfId="17522" hidden="1"/>
    <cellStyle name="Heading 2 3" xfId="17567" hidden="1"/>
    <cellStyle name="Heading 2 3" xfId="17529" hidden="1"/>
    <cellStyle name="Heading 2 3" xfId="17674" hidden="1"/>
    <cellStyle name="Heading 2 3" xfId="17608" hidden="1"/>
    <cellStyle name="Heading 2 3" xfId="16983" hidden="1"/>
    <cellStyle name="Heading 2 3" xfId="17673" hidden="1"/>
    <cellStyle name="Heading 2 3" xfId="17531" hidden="1"/>
    <cellStyle name="Heading 2 3" xfId="17569" hidden="1"/>
    <cellStyle name="Heading 2 3" xfId="16960" hidden="1"/>
    <cellStyle name="Heading 2 3" xfId="17685" hidden="1"/>
    <cellStyle name="Heading 2 3" xfId="17686" hidden="1"/>
    <cellStyle name="Heading 2 3" xfId="17689" hidden="1"/>
    <cellStyle name="Heading 2 3" xfId="17668" hidden="1"/>
    <cellStyle name="Heading 2 3" xfId="16980" hidden="1"/>
    <cellStyle name="Heading 2 3" xfId="17675" hidden="1"/>
    <cellStyle name="Heading 2 3" xfId="17700" hidden="1"/>
    <cellStyle name="Heading 2 3" xfId="17594" hidden="1"/>
    <cellStyle name="Heading 2 3" xfId="17681" hidden="1"/>
    <cellStyle name="Heading 2 3" xfId="17699" hidden="1"/>
    <cellStyle name="Heading 2 3" xfId="17672" hidden="1"/>
    <cellStyle name="Heading 2 3" xfId="16976" hidden="1"/>
    <cellStyle name="Heading 2 3" xfId="17691" hidden="1"/>
    <cellStyle name="Heading 2 3" xfId="17711" hidden="1"/>
    <cellStyle name="Heading 2 3" xfId="17712" hidden="1"/>
    <cellStyle name="Heading 2 3" xfId="17715" hidden="1"/>
    <cellStyle name="Heading 2 3" xfId="17694" hidden="1"/>
    <cellStyle name="Heading 2 3" xfId="17684" hidden="1"/>
    <cellStyle name="Heading 2 3" xfId="17701" hidden="1"/>
    <cellStyle name="Heading 2 3" xfId="17725" hidden="1"/>
    <cellStyle name="Heading 2 3" xfId="17543" hidden="1"/>
    <cellStyle name="Heading 2 3" xfId="17707" hidden="1"/>
    <cellStyle name="Heading 2 3" xfId="17724" hidden="1"/>
    <cellStyle name="Heading 2 3" xfId="17698" hidden="1"/>
    <cellStyle name="Heading 2 3" xfId="17683" hidden="1"/>
    <cellStyle name="Heading 2 3" xfId="17717" hidden="1"/>
    <cellStyle name="Heading 2 3" xfId="17734" hidden="1"/>
    <cellStyle name="Heading 2 3" xfId="17735" hidden="1"/>
    <cellStyle name="Heading 2 3" xfId="17738" hidden="1"/>
    <cellStyle name="Heading 2 3" xfId="17720" hidden="1"/>
    <cellStyle name="Heading 2 3" xfId="17710" hidden="1"/>
    <cellStyle name="Heading 2 3" xfId="17726" hidden="1"/>
    <cellStyle name="Heading 2 3" xfId="17748" hidden="1"/>
    <cellStyle name="Heading 2 3" xfId="17670" hidden="1"/>
    <cellStyle name="Heading 2 3" xfId="17732" hidden="1"/>
    <cellStyle name="Heading 2 3" xfId="17747" hidden="1"/>
    <cellStyle name="Heading 2 3" xfId="17723" hidden="1"/>
    <cellStyle name="Heading 2 3" xfId="17709" hidden="1"/>
    <cellStyle name="Heading 2 3" xfId="17740" hidden="1"/>
    <cellStyle name="Heading 2 3" xfId="17756" hidden="1"/>
    <cellStyle name="Heading 2 3" xfId="17757" hidden="1"/>
    <cellStyle name="Heading 2 3" xfId="17759" hidden="1"/>
    <cellStyle name="Heading 2 3" xfId="17743" hidden="1"/>
    <cellStyle name="Heading 2 3" xfId="17733" hidden="1"/>
    <cellStyle name="Heading 2 3" xfId="17749" hidden="1"/>
    <cellStyle name="Heading 2 3" xfId="17763" hidden="1"/>
    <cellStyle name="Heading 2 3" xfId="17696" hidden="1"/>
    <cellStyle name="Heading 2 3" xfId="17755" hidden="1"/>
    <cellStyle name="Heading 2 3" xfId="17762" hidden="1"/>
    <cellStyle name="Heading 2 3" xfId="17746" hidden="1"/>
    <cellStyle name="Heading 2 3" xfId="17774" hidden="1"/>
    <cellStyle name="Heading 2 3" xfId="17779" hidden="1"/>
    <cellStyle name="Heading 2 3" xfId="17777" hidden="1"/>
    <cellStyle name="Heading 2 3" xfId="17783" hidden="1"/>
    <cellStyle name="Heading 2 3" xfId="17781" hidden="1"/>
    <cellStyle name="Heading 2 3" xfId="17786" hidden="1"/>
    <cellStyle name="Heading 2 3" xfId="17226" hidden="1"/>
    <cellStyle name="Heading 2 3" xfId="17778" hidden="1"/>
    <cellStyle name="Heading 2 3" xfId="17782" hidden="1"/>
    <cellStyle name="Heading 2 3" xfId="17772" hidden="1"/>
    <cellStyle name="Heading 2 3" xfId="17775" hidden="1"/>
    <cellStyle name="Heading 2 3" xfId="17773" hidden="1"/>
    <cellStyle name="Heading 2 3" xfId="17769" hidden="1"/>
    <cellStyle name="Heading 2 3" xfId="17788" hidden="1"/>
    <cellStyle name="Heading 2 3" xfId="17780" hidden="1"/>
    <cellStyle name="Heading 2 3" xfId="16968" hidden="1"/>
    <cellStyle name="Heading 2 3" xfId="17229" hidden="1"/>
    <cellStyle name="Heading 2 3" xfId="17776" hidden="1"/>
    <cellStyle name="Heading 2 3" xfId="17785" hidden="1"/>
    <cellStyle name="Heading 2 3" xfId="17787" hidden="1"/>
    <cellStyle name="Heading 2 3" xfId="17771" hidden="1"/>
    <cellStyle name="Heading 2 3" xfId="17767" hidden="1"/>
    <cellStyle name="Heading 2 3" xfId="17768" hidden="1"/>
    <cellStyle name="Heading 2 3" xfId="16967" hidden="1"/>
    <cellStyle name="Heading 2 3" xfId="17784" hidden="1"/>
    <cellStyle name="Heading 2 3" xfId="17789" hidden="1"/>
    <cellStyle name="Heading 2 3" xfId="16969" hidden="1"/>
    <cellStyle name="Heading 2 3" xfId="17766" hidden="1"/>
    <cellStyle name="Heading 2 3" xfId="17770" hidden="1"/>
    <cellStyle name="Heading 2 3" xfId="17795" hidden="1"/>
    <cellStyle name="Heading 2 3" xfId="17794" hidden="1"/>
    <cellStyle name="Heading 2 3" xfId="17798" hidden="1"/>
    <cellStyle name="Heading 2 3" xfId="17797" hidden="1"/>
    <cellStyle name="Heading 2 3" xfId="17801" hidden="1"/>
    <cellStyle name="Heading 2 3" xfId="17800" hidden="1"/>
    <cellStyle name="Heading 2 3" xfId="17799" hidden="1"/>
    <cellStyle name="Heading 2 3" xfId="17790" hidden="1"/>
    <cellStyle name="Heading 2 3" xfId="17793" hidden="1"/>
    <cellStyle name="Heading 2 3" xfId="17796" hidden="1"/>
    <cellStyle name="Heading 2 3" xfId="17791" hidden="1"/>
    <cellStyle name="Heading 2 3" xfId="17792" hidden="1"/>
    <cellStyle name="Heading 2 3" xfId="17845" hidden="1"/>
    <cellStyle name="Heading 2 3" xfId="17843" hidden="1"/>
    <cellStyle name="Heading 2 3" xfId="17849" hidden="1"/>
    <cellStyle name="Heading 2 3" xfId="17847" hidden="1"/>
    <cellStyle name="Heading 2 3" xfId="17853" hidden="1"/>
    <cellStyle name="Heading 2 3" xfId="17851" hidden="1"/>
    <cellStyle name="Heading 2 3" xfId="17893" hidden="1"/>
    <cellStyle name="Heading 2 3" xfId="17891" hidden="1"/>
    <cellStyle name="Heading 2 3" xfId="17897" hidden="1"/>
    <cellStyle name="Heading 2 3" xfId="17895" hidden="1"/>
    <cellStyle name="Heading 2 3" xfId="17901" hidden="1"/>
    <cellStyle name="Heading 2 3" xfId="17899" hidden="1"/>
    <cellStyle name="Heading 2 3" xfId="17889" hidden="1"/>
    <cellStyle name="Heading 2 3" xfId="17869" hidden="1"/>
    <cellStyle name="Heading 2 3" xfId="17905" hidden="1"/>
    <cellStyle name="Heading 2 3" xfId="17917" hidden="1"/>
    <cellStyle name="Heading 2 3" xfId="17909" hidden="1"/>
    <cellStyle name="Heading 2 3" xfId="17921" hidden="1"/>
    <cellStyle name="Heading 2 3" xfId="17919" hidden="1"/>
    <cellStyle name="Heading 2 3" xfId="17888" hidden="1"/>
    <cellStyle name="Heading 2 3" xfId="17881" hidden="1"/>
    <cellStyle name="Heading 2 3" xfId="17926" hidden="1"/>
    <cellStyle name="Heading 2 3" xfId="17872" hidden="1"/>
    <cellStyle name="Heading 2 3" xfId="17885" hidden="1"/>
    <cellStyle name="Heading 2 3" xfId="17925" hidden="1"/>
    <cellStyle name="Heading 2 3" xfId="17880" hidden="1"/>
    <cellStyle name="Heading 2 3" xfId="17879" hidden="1"/>
    <cellStyle name="Heading 2 3" xfId="17908" hidden="1"/>
    <cellStyle name="Heading 2 3" xfId="17937" hidden="1"/>
    <cellStyle name="Heading 2 3" xfId="17938" hidden="1"/>
    <cellStyle name="Heading 2 3" xfId="17941" hidden="1"/>
    <cellStyle name="Heading 2 3" xfId="17912" hidden="1"/>
    <cellStyle name="Heading 2 3" xfId="17875" hidden="1"/>
    <cellStyle name="Heading 2 3" xfId="17927" hidden="1"/>
    <cellStyle name="Heading 2 3" xfId="17952" hidden="1"/>
    <cellStyle name="Heading 2 3" xfId="17874" hidden="1"/>
    <cellStyle name="Heading 2 3" xfId="17933" hidden="1"/>
    <cellStyle name="Heading 2 3" xfId="17951" hidden="1"/>
    <cellStyle name="Heading 2 3" xfId="17924" hidden="1"/>
    <cellStyle name="Heading 2 3" xfId="17902" hidden="1"/>
    <cellStyle name="Heading 2 3" xfId="17943" hidden="1"/>
    <cellStyle name="Heading 2 3" xfId="17963" hidden="1"/>
    <cellStyle name="Heading 2 3" xfId="17964" hidden="1"/>
    <cellStyle name="Heading 2 3" xfId="17967" hidden="1"/>
    <cellStyle name="Heading 2 3" xfId="17946" hidden="1"/>
    <cellStyle name="Heading 2 3" xfId="17936" hidden="1"/>
    <cellStyle name="Heading 2 3" xfId="17953" hidden="1"/>
    <cellStyle name="Heading 2 3" xfId="17978" hidden="1"/>
    <cellStyle name="Heading 2 3" xfId="17876" hidden="1"/>
    <cellStyle name="Heading 2 3" xfId="17959" hidden="1"/>
    <cellStyle name="Heading 2 3" xfId="17977" hidden="1"/>
    <cellStyle name="Heading 2 3" xfId="17950" hidden="1"/>
    <cellStyle name="Heading 2 3" xfId="17935" hidden="1"/>
    <cellStyle name="Heading 2 3" xfId="17969" hidden="1"/>
    <cellStyle name="Heading 2 3" xfId="17989" hidden="1"/>
    <cellStyle name="Heading 2 3" xfId="17990" hidden="1"/>
    <cellStyle name="Heading 2 3" xfId="17993" hidden="1"/>
    <cellStyle name="Heading 2 3" xfId="17972" hidden="1"/>
    <cellStyle name="Heading 2 3" xfId="17962" hidden="1"/>
    <cellStyle name="Heading 2 3" xfId="17979" hidden="1"/>
    <cellStyle name="Heading 2 3" xfId="18003" hidden="1"/>
    <cellStyle name="Heading 2 3" xfId="17922" hidden="1"/>
    <cellStyle name="Heading 2 3" xfId="17985" hidden="1"/>
    <cellStyle name="Heading 2 3" xfId="18002" hidden="1"/>
    <cellStyle name="Heading 2 3" xfId="17976" hidden="1"/>
    <cellStyle name="Heading 2 3" xfId="17961" hidden="1"/>
    <cellStyle name="Heading 2 3" xfId="17995" hidden="1"/>
    <cellStyle name="Heading 2 3" xfId="18013" hidden="1"/>
    <cellStyle name="Heading 2 3" xfId="18014" hidden="1"/>
    <cellStyle name="Heading 2 3" xfId="18017" hidden="1"/>
    <cellStyle name="Heading 2 3" xfId="17998" hidden="1"/>
    <cellStyle name="Heading 2 3" xfId="17988" hidden="1"/>
    <cellStyle name="Heading 2 3" xfId="18004" hidden="1"/>
    <cellStyle name="Heading 2 3" xfId="18027" hidden="1"/>
    <cellStyle name="Heading 2 3" xfId="17948" hidden="1"/>
    <cellStyle name="Heading 2 3" xfId="18010" hidden="1"/>
    <cellStyle name="Heading 2 3" xfId="18026" hidden="1"/>
    <cellStyle name="Heading 2 3" xfId="18001" hidden="1"/>
    <cellStyle name="Heading 2 3" xfId="17987" hidden="1"/>
    <cellStyle name="Heading 2 3" xfId="18019" hidden="1"/>
    <cellStyle name="Heading 2 3" xfId="18035" hidden="1"/>
    <cellStyle name="Heading 2 3" xfId="18036" hidden="1"/>
    <cellStyle name="Heading 2 3" xfId="18038" hidden="1"/>
    <cellStyle name="Heading 2 3" xfId="18022" hidden="1"/>
    <cellStyle name="Heading 2 3" xfId="18012" hidden="1"/>
    <cellStyle name="Heading 2 3" xfId="18028" hidden="1"/>
    <cellStyle name="Heading 2 3" xfId="18047" hidden="1"/>
    <cellStyle name="Heading 2 3" xfId="17974" hidden="1"/>
    <cellStyle name="Heading 2 3" xfId="18034" hidden="1"/>
    <cellStyle name="Heading 2 3" xfId="18046" hidden="1"/>
    <cellStyle name="Heading 2 3" xfId="18025" hidden="1"/>
    <cellStyle name="Heading 2 3" xfId="18011" hidden="1"/>
    <cellStyle name="Heading 2 3" xfId="18040" hidden="1"/>
    <cellStyle name="Heading 2 3" xfId="18051" hidden="1"/>
    <cellStyle name="Heading 2 3" xfId="18052" hidden="1"/>
    <cellStyle name="Heading 2 3" xfId="18054" hidden="1"/>
    <cellStyle name="Heading 2 3" xfId="18043" hidden="1"/>
    <cellStyle name="Heading 2 3" xfId="18064" hidden="1"/>
    <cellStyle name="Heading 2 3" xfId="18062" hidden="1"/>
    <cellStyle name="Heading 2 3" xfId="18068" hidden="1"/>
    <cellStyle name="Heading 2 3" xfId="18066" hidden="1"/>
    <cellStyle name="Heading 2 3" xfId="18072" hidden="1"/>
    <cellStyle name="Heading 2 3" xfId="18070" hidden="1"/>
    <cellStyle name="Heading 2 3" xfId="18095" hidden="1"/>
    <cellStyle name="Heading 2 3" xfId="18093" hidden="1"/>
    <cellStyle name="Heading 2 3" xfId="18099" hidden="1"/>
    <cellStyle name="Heading 2 3" xfId="18097" hidden="1"/>
    <cellStyle name="Heading 2 3" xfId="18103" hidden="1"/>
    <cellStyle name="Heading 2 3" xfId="18101" hidden="1"/>
    <cellStyle name="Heading 2 3" xfId="18091" hidden="1"/>
    <cellStyle name="Heading 2 3" xfId="18074" hidden="1"/>
    <cellStyle name="Heading 2 3" xfId="18106" hidden="1"/>
    <cellStyle name="Heading 2 3" xfId="18116" hidden="1"/>
    <cellStyle name="Heading 2 3" xfId="18110" hidden="1"/>
    <cellStyle name="Heading 2 3" xfId="18120" hidden="1"/>
    <cellStyle name="Heading 2 3" xfId="18118" hidden="1"/>
    <cellStyle name="Heading 2 3" xfId="18090" hidden="1"/>
    <cellStyle name="Heading 2 3" xfId="18084" hidden="1"/>
    <cellStyle name="Heading 2 3" xfId="18125" hidden="1"/>
    <cellStyle name="Heading 2 3" xfId="18076" hidden="1"/>
    <cellStyle name="Heading 2 3" xfId="18087" hidden="1"/>
    <cellStyle name="Heading 2 3" xfId="18124" hidden="1"/>
    <cellStyle name="Heading 2 3" xfId="18083" hidden="1"/>
    <cellStyle name="Heading 2 3" xfId="18082" hidden="1"/>
    <cellStyle name="Heading 2 3" xfId="18109" hidden="1"/>
    <cellStyle name="Heading 2 3" xfId="18136" hidden="1"/>
    <cellStyle name="Heading 2 3" xfId="18137" hidden="1"/>
    <cellStyle name="Heading 2 3" xfId="18140" hidden="1"/>
    <cellStyle name="Heading 2 3" xfId="18113" hidden="1"/>
    <cellStyle name="Heading 2 3" xfId="18078" hidden="1"/>
    <cellStyle name="Heading 2 3" xfId="18126" hidden="1"/>
    <cellStyle name="Heading 2 3" xfId="18151" hidden="1"/>
    <cellStyle name="Heading 2 3" xfId="18077" hidden="1"/>
    <cellStyle name="Heading 2 3" xfId="18132" hidden="1"/>
    <cellStyle name="Heading 2 3" xfId="18150" hidden="1"/>
    <cellStyle name="Heading 2 3" xfId="18123" hidden="1"/>
    <cellStyle name="Heading 2 3" xfId="18104" hidden="1"/>
    <cellStyle name="Heading 2 3" xfId="18142" hidden="1"/>
    <cellStyle name="Heading 2 3" xfId="18162" hidden="1"/>
    <cellStyle name="Heading 2 3" xfId="18163" hidden="1"/>
    <cellStyle name="Heading 2 3" xfId="18166" hidden="1"/>
    <cellStyle name="Heading 2 3" xfId="18145" hidden="1"/>
    <cellStyle name="Heading 2 3" xfId="18135" hidden="1"/>
    <cellStyle name="Heading 2 3" xfId="18152" hidden="1"/>
    <cellStyle name="Heading 2 3" xfId="18177" hidden="1"/>
    <cellStyle name="Heading 2 3" xfId="18079" hidden="1"/>
    <cellStyle name="Heading 2 3" xfId="18158" hidden="1"/>
    <cellStyle name="Heading 2 3" xfId="18176" hidden="1"/>
    <cellStyle name="Heading 2 3" xfId="18149" hidden="1"/>
    <cellStyle name="Heading 2 3" xfId="18134" hidden="1"/>
    <cellStyle name="Heading 2 3" xfId="18168" hidden="1"/>
    <cellStyle name="Heading 2 3" xfId="18188" hidden="1"/>
    <cellStyle name="Heading 2 3" xfId="18189" hidden="1"/>
    <cellStyle name="Heading 2 3" xfId="18192" hidden="1"/>
    <cellStyle name="Heading 2 3" xfId="18171" hidden="1"/>
    <cellStyle name="Heading 2 3" xfId="18161" hidden="1"/>
    <cellStyle name="Heading 2 3" xfId="18178" hidden="1"/>
    <cellStyle name="Heading 2 3" xfId="18202" hidden="1"/>
    <cellStyle name="Heading 2 3" xfId="18121" hidden="1"/>
    <cellStyle name="Heading 2 3" xfId="18184" hidden="1"/>
    <cellStyle name="Heading 2 3" xfId="18201" hidden="1"/>
    <cellStyle name="Heading 2 3" xfId="18175" hidden="1"/>
    <cellStyle name="Heading 2 3" xfId="18160" hidden="1"/>
    <cellStyle name="Heading 2 3" xfId="18194" hidden="1"/>
    <cellStyle name="Heading 2 3" xfId="18212" hidden="1"/>
    <cellStyle name="Heading 2 3" xfId="18213" hidden="1"/>
    <cellStyle name="Heading 2 3" xfId="18216" hidden="1"/>
    <cellStyle name="Heading 2 3" xfId="18197" hidden="1"/>
    <cellStyle name="Heading 2 3" xfId="18187" hidden="1"/>
    <cellStyle name="Heading 2 3" xfId="18203" hidden="1"/>
    <cellStyle name="Heading 2 3" xfId="18226" hidden="1"/>
    <cellStyle name="Heading 2 3" xfId="18147" hidden="1"/>
    <cellStyle name="Heading 2 3" xfId="18209" hidden="1"/>
    <cellStyle name="Heading 2 3" xfId="18225" hidden="1"/>
    <cellStyle name="Heading 2 3" xfId="18200" hidden="1"/>
    <cellStyle name="Heading 2 3" xfId="18186" hidden="1"/>
    <cellStyle name="Heading 2 3" xfId="18218" hidden="1"/>
    <cellStyle name="Heading 2 3" xfId="18234" hidden="1"/>
    <cellStyle name="Heading 2 3" xfId="18235" hidden="1"/>
    <cellStyle name="Heading 2 3" xfId="18237" hidden="1"/>
    <cellStyle name="Heading 2 3" xfId="18221" hidden="1"/>
    <cellStyle name="Heading 2 3" xfId="18211" hidden="1"/>
    <cellStyle name="Heading 2 3" xfId="18227" hidden="1"/>
    <cellStyle name="Heading 2 3" xfId="18246" hidden="1"/>
    <cellStyle name="Heading 2 3" xfId="18173" hidden="1"/>
    <cellStyle name="Heading 2 3" xfId="18233" hidden="1"/>
    <cellStyle name="Heading 2 3" xfId="18245" hidden="1"/>
    <cellStyle name="Heading 2 3" xfId="18224" hidden="1"/>
    <cellStyle name="Heading 2 3" xfId="18210" hidden="1"/>
    <cellStyle name="Heading 2 3" xfId="18239" hidden="1"/>
    <cellStyle name="Heading 2 3" xfId="18250" hidden="1"/>
    <cellStyle name="Heading 2 3" xfId="18251" hidden="1"/>
    <cellStyle name="Heading 2 3" xfId="18253" hidden="1"/>
    <cellStyle name="Heading 2 3" xfId="18242" hidden="1"/>
    <cellStyle name="Heading 2 3" xfId="18060" hidden="1"/>
    <cellStyle name="Heading 2 3" xfId="17810" hidden="1"/>
    <cellStyle name="Heading 2 3" xfId="17860" hidden="1"/>
    <cellStyle name="Heading 2 3" xfId="17862" hidden="1"/>
    <cellStyle name="Heading 2 3" xfId="17949" hidden="1"/>
    <cellStyle name="Heading 2 3" xfId="17932" hidden="1"/>
    <cellStyle name="Heading 2 3" xfId="17871" hidden="1"/>
    <cellStyle name="Heading 2 3" xfId="17855" hidden="1"/>
    <cellStyle name="Heading 2 3" xfId="17803" hidden="1"/>
    <cellStyle name="Heading 2 3" xfId="17857" hidden="1"/>
    <cellStyle name="Heading 2 3" xfId="18256" hidden="1"/>
    <cellStyle name="Heading 2 3" xfId="17861" hidden="1"/>
    <cellStyle name="Heading 2 3" xfId="17841" hidden="1"/>
    <cellStyle name="Heading 2 3" xfId="17918" hidden="1"/>
    <cellStyle name="Heading 2 3" xfId="18260" hidden="1"/>
    <cellStyle name="Heading 2 3" xfId="18272" hidden="1"/>
    <cellStyle name="Heading 2 3" xfId="18264" hidden="1"/>
    <cellStyle name="Heading 2 3" xfId="18276" hidden="1"/>
    <cellStyle name="Heading 2 3" xfId="18274" hidden="1"/>
    <cellStyle name="Heading 2 3" xfId="17840" hidden="1"/>
    <cellStyle name="Heading 2 3" xfId="17892" hidden="1"/>
    <cellStyle name="Heading 2 3" xfId="18281" hidden="1"/>
    <cellStyle name="Heading 2 3" xfId="17916" hidden="1"/>
    <cellStyle name="Heading 2 3" xfId="17848" hidden="1"/>
    <cellStyle name="Heading 2 3" xfId="18280" hidden="1"/>
    <cellStyle name="Heading 2 3" xfId="17890" hidden="1"/>
    <cellStyle name="Heading 2 3" xfId="17896" hidden="1"/>
    <cellStyle name="Heading 2 3" xfId="18263" hidden="1"/>
    <cellStyle name="Heading 2 3" xfId="18292" hidden="1"/>
    <cellStyle name="Heading 2 3" xfId="18293" hidden="1"/>
    <cellStyle name="Heading 2 3" xfId="18296" hidden="1"/>
    <cellStyle name="Heading 2 3" xfId="18267" hidden="1"/>
    <cellStyle name="Heading 2 3" xfId="17886" hidden="1"/>
    <cellStyle name="Heading 2 3" xfId="18282" hidden="1"/>
    <cellStyle name="Heading 2 3" xfId="18307" hidden="1"/>
    <cellStyle name="Heading 2 3" xfId="17870" hidden="1"/>
    <cellStyle name="Heading 2 3" xfId="18288" hidden="1"/>
    <cellStyle name="Heading 2 3" xfId="18306" hidden="1"/>
    <cellStyle name="Heading 2 3" xfId="18279" hidden="1"/>
    <cellStyle name="Heading 2 3" xfId="18257" hidden="1"/>
    <cellStyle name="Heading 2 3" xfId="18298" hidden="1"/>
    <cellStyle name="Heading 2 3" xfId="18318" hidden="1"/>
    <cellStyle name="Heading 2 3" xfId="18319" hidden="1"/>
    <cellStyle name="Heading 2 3" xfId="18322" hidden="1"/>
    <cellStyle name="Heading 2 3" xfId="18301" hidden="1"/>
    <cellStyle name="Heading 2 3" xfId="18291" hidden="1"/>
    <cellStyle name="Heading 2 3" xfId="18308" hidden="1"/>
    <cellStyle name="Heading 2 3" xfId="18333" hidden="1"/>
    <cellStyle name="Heading 2 3" xfId="17898" hidden="1"/>
    <cellStyle name="Heading 2 3" xfId="18314" hidden="1"/>
    <cellStyle name="Heading 2 3" xfId="18332" hidden="1"/>
    <cellStyle name="Heading 2 3" xfId="18305" hidden="1"/>
    <cellStyle name="Heading 2 3" xfId="18290" hidden="1"/>
    <cellStyle name="Heading 2 3" xfId="18324" hidden="1"/>
    <cellStyle name="Heading 2 3" xfId="18344" hidden="1"/>
    <cellStyle name="Heading 2 3" xfId="18345" hidden="1"/>
    <cellStyle name="Heading 2 3" xfId="18348" hidden="1"/>
    <cellStyle name="Heading 2 3" xfId="18327" hidden="1"/>
    <cellStyle name="Heading 2 3" xfId="18317" hidden="1"/>
    <cellStyle name="Heading 2 3" xfId="18334" hidden="1"/>
    <cellStyle name="Heading 2 3" xfId="18358" hidden="1"/>
    <cellStyle name="Heading 2 3" xfId="18277" hidden="1"/>
    <cellStyle name="Heading 2 3" xfId="18340" hidden="1"/>
    <cellStyle name="Heading 2 3" xfId="18357" hidden="1"/>
    <cellStyle name="Heading 2 3" xfId="18331" hidden="1"/>
    <cellStyle name="Heading 2 3" xfId="18316" hidden="1"/>
    <cellStyle name="Heading 2 3" xfId="18350" hidden="1"/>
    <cellStyle name="Heading 2 3" xfId="18368" hidden="1"/>
    <cellStyle name="Heading 2 3" xfId="18369" hidden="1"/>
    <cellStyle name="Heading 2 3" xfId="18372" hidden="1"/>
    <cellStyle name="Heading 2 3" xfId="18353" hidden="1"/>
    <cellStyle name="Heading 2 3" xfId="18343" hidden="1"/>
    <cellStyle name="Heading 2 3" xfId="18359" hidden="1"/>
    <cellStyle name="Heading 2 3" xfId="18382" hidden="1"/>
    <cellStyle name="Heading 2 3" xfId="18303" hidden="1"/>
    <cellStyle name="Heading 2 3" xfId="18365" hidden="1"/>
    <cellStyle name="Heading 2 3" xfId="18381" hidden="1"/>
    <cellStyle name="Heading 2 3" xfId="18356" hidden="1"/>
    <cellStyle name="Heading 2 3" xfId="18342" hidden="1"/>
    <cellStyle name="Heading 2 3" xfId="18374" hidden="1"/>
    <cellStyle name="Heading 2 3" xfId="18390" hidden="1"/>
    <cellStyle name="Heading 2 3" xfId="18391" hidden="1"/>
    <cellStyle name="Heading 2 3" xfId="18393" hidden="1"/>
    <cellStyle name="Heading 2 3" xfId="18377" hidden="1"/>
    <cellStyle name="Heading 2 3" xfId="18367" hidden="1"/>
    <cellStyle name="Heading 2 3" xfId="18383" hidden="1"/>
    <cellStyle name="Heading 2 3" xfId="18402" hidden="1"/>
    <cellStyle name="Heading 2 3" xfId="18329" hidden="1"/>
    <cellStyle name="Heading 2 3" xfId="18389" hidden="1"/>
    <cellStyle name="Heading 2 3" xfId="18401" hidden="1"/>
    <cellStyle name="Heading 2 3" xfId="18380" hidden="1"/>
    <cellStyle name="Heading 2 3" xfId="18366" hidden="1"/>
    <cellStyle name="Heading 2 3" xfId="18395" hidden="1"/>
    <cellStyle name="Heading 2 3" xfId="18406" hidden="1"/>
    <cellStyle name="Heading 2 3" xfId="18407" hidden="1"/>
    <cellStyle name="Heading 2 3" xfId="18409" hidden="1"/>
    <cellStyle name="Heading 2 3" xfId="18398" hidden="1"/>
    <cellStyle name="Heading 2 3" xfId="18419" hidden="1"/>
    <cellStyle name="Heading 2 3" xfId="18417" hidden="1"/>
    <cellStyle name="Heading 2 3" xfId="18423" hidden="1"/>
    <cellStyle name="Heading 2 3" xfId="18421" hidden="1"/>
    <cellStyle name="Heading 2 3" xfId="18427" hidden="1"/>
    <cellStyle name="Heading 2 3" xfId="18425" hidden="1"/>
    <cellStyle name="Heading 2 3" xfId="18450" hidden="1"/>
    <cellStyle name="Heading 2 3" xfId="18448" hidden="1"/>
    <cellStyle name="Heading 2 3" xfId="18454" hidden="1"/>
    <cellStyle name="Heading 2 3" xfId="18452" hidden="1"/>
    <cellStyle name="Heading 2 3" xfId="18458" hidden="1"/>
    <cellStyle name="Heading 2 3" xfId="18456" hidden="1"/>
    <cellStyle name="Heading 2 3" xfId="18446" hidden="1"/>
    <cellStyle name="Heading 2 3" xfId="18429" hidden="1"/>
    <cellStyle name="Heading 2 3" xfId="18461" hidden="1"/>
    <cellStyle name="Heading 2 3" xfId="18471" hidden="1"/>
    <cellStyle name="Heading 2 3" xfId="18465" hidden="1"/>
    <cellStyle name="Heading 2 3" xfId="18475" hidden="1"/>
    <cellStyle name="Heading 2 3" xfId="18473" hidden="1"/>
    <cellStyle name="Heading 2 3" xfId="18445" hidden="1"/>
    <cellStyle name="Heading 2 3" xfId="18439" hidden="1"/>
    <cellStyle name="Heading 2 3" xfId="18480" hidden="1"/>
    <cellStyle name="Heading 2 3" xfId="18431" hidden="1"/>
    <cellStyle name="Heading 2 3" xfId="18442" hidden="1"/>
    <cellStyle name="Heading 2 3" xfId="18479" hidden="1"/>
    <cellStyle name="Heading 2 3" xfId="18438" hidden="1"/>
    <cellStyle name="Heading 2 3" xfId="18437" hidden="1"/>
    <cellStyle name="Heading 2 3" xfId="18464" hidden="1"/>
    <cellStyle name="Heading 2 3" xfId="18491" hidden="1"/>
    <cellStyle name="Heading 2 3" xfId="18492" hidden="1"/>
    <cellStyle name="Heading 2 3" xfId="18495" hidden="1"/>
    <cellStyle name="Heading 2 3" xfId="18468" hidden="1"/>
    <cellStyle name="Heading 2 3" xfId="18433" hidden="1"/>
    <cellStyle name="Heading 2 3" xfId="18481" hidden="1"/>
    <cellStyle name="Heading 2 3" xfId="18506" hidden="1"/>
    <cellStyle name="Heading 2 3" xfId="18432" hidden="1"/>
    <cellStyle name="Heading 2 3" xfId="18487" hidden="1"/>
    <cellStyle name="Heading 2 3" xfId="18505" hidden="1"/>
    <cellStyle name="Heading 2 3" xfId="18478" hidden="1"/>
    <cellStyle name="Heading 2 3" xfId="18459" hidden="1"/>
    <cellStyle name="Heading 2 3" xfId="18497" hidden="1"/>
    <cellStyle name="Heading 2 3" xfId="18517" hidden="1"/>
    <cellStyle name="Heading 2 3" xfId="18518" hidden="1"/>
    <cellStyle name="Heading 2 3" xfId="18521" hidden="1"/>
    <cellStyle name="Heading 2 3" xfId="18500" hidden="1"/>
    <cellStyle name="Heading 2 3" xfId="18490" hidden="1"/>
    <cellStyle name="Heading 2 3" xfId="18507" hidden="1"/>
    <cellStyle name="Heading 2 3" xfId="18532" hidden="1"/>
    <cellStyle name="Heading 2 3" xfId="18434" hidden="1"/>
    <cellStyle name="Heading 2 3" xfId="18513" hidden="1"/>
    <cellStyle name="Heading 2 3" xfId="18531" hidden="1"/>
    <cellStyle name="Heading 2 3" xfId="18504" hidden="1"/>
    <cellStyle name="Heading 2 3" xfId="18489" hidden="1"/>
    <cellStyle name="Heading 2 3" xfId="18523" hidden="1"/>
    <cellStyle name="Heading 2 3" xfId="18543" hidden="1"/>
    <cellStyle name="Heading 2 3" xfId="18544" hidden="1"/>
    <cellStyle name="Heading 2 3" xfId="18547" hidden="1"/>
    <cellStyle name="Heading 2 3" xfId="18526" hidden="1"/>
    <cellStyle name="Heading 2 3" xfId="18516" hidden="1"/>
    <cellStyle name="Heading 2 3" xfId="18533" hidden="1"/>
    <cellStyle name="Heading 2 3" xfId="18557" hidden="1"/>
    <cellStyle name="Heading 2 3" xfId="18476" hidden="1"/>
    <cellStyle name="Heading 2 3" xfId="18539" hidden="1"/>
    <cellStyle name="Heading 2 3" xfId="18556" hidden="1"/>
    <cellStyle name="Heading 2 3" xfId="18530" hidden="1"/>
    <cellStyle name="Heading 2 3" xfId="18515" hidden="1"/>
    <cellStyle name="Heading 2 3" xfId="18549" hidden="1"/>
    <cellStyle name="Heading 2 3" xfId="18567" hidden="1"/>
    <cellStyle name="Heading 2 3" xfId="18568" hidden="1"/>
    <cellStyle name="Heading 2 3" xfId="18571" hidden="1"/>
    <cellStyle name="Heading 2 3" xfId="18552" hidden="1"/>
    <cellStyle name="Heading 2 3" xfId="18542" hidden="1"/>
    <cellStyle name="Heading 2 3" xfId="18558" hidden="1"/>
    <cellStyle name="Heading 2 3" xfId="18581" hidden="1"/>
    <cellStyle name="Heading 2 3" xfId="18502" hidden="1"/>
    <cellStyle name="Heading 2 3" xfId="18564" hidden="1"/>
    <cellStyle name="Heading 2 3" xfId="18580" hidden="1"/>
    <cellStyle name="Heading 2 3" xfId="18555" hidden="1"/>
    <cellStyle name="Heading 2 3" xfId="18541" hidden="1"/>
    <cellStyle name="Heading 2 3" xfId="18573" hidden="1"/>
    <cellStyle name="Heading 2 3" xfId="18589" hidden="1"/>
    <cellStyle name="Heading 2 3" xfId="18590" hidden="1"/>
    <cellStyle name="Heading 2 3" xfId="18592" hidden="1"/>
    <cellStyle name="Heading 2 3" xfId="18576" hidden="1"/>
    <cellStyle name="Heading 2 3" xfId="18566" hidden="1"/>
    <cellStyle name="Heading 2 3" xfId="18582" hidden="1"/>
    <cellStyle name="Heading 2 3" xfId="18601" hidden="1"/>
    <cellStyle name="Heading 2 3" xfId="18528" hidden="1"/>
    <cellStyle name="Heading 2 3" xfId="18588" hidden="1"/>
    <cellStyle name="Heading 2 3" xfId="18600" hidden="1"/>
    <cellStyle name="Heading 2 3" xfId="18579" hidden="1"/>
    <cellStyle name="Heading 2 3" xfId="18565" hidden="1"/>
    <cellStyle name="Heading 2 3" xfId="18594" hidden="1"/>
    <cellStyle name="Heading 2 3" xfId="18605" hidden="1"/>
    <cellStyle name="Heading 2 3" xfId="18606" hidden="1"/>
    <cellStyle name="Heading 2 3" xfId="18608" hidden="1"/>
    <cellStyle name="Heading 2 3" xfId="18597" hidden="1"/>
    <cellStyle name="Heading 2 3" xfId="18415" hidden="1"/>
    <cellStyle name="Heading 2 3" xfId="17826" hidden="1"/>
    <cellStyle name="Heading 2 3" xfId="17832" hidden="1"/>
    <cellStyle name="Heading 2 3" xfId="17830" hidden="1"/>
    <cellStyle name="Heading 2 3" xfId="17942" hidden="1"/>
    <cellStyle name="Heading 2 3" xfId="17833" hidden="1"/>
    <cellStyle name="Heading 2 3" xfId="18472" hidden="1"/>
    <cellStyle name="Heading 2 3" xfId="18484" hidden="1"/>
    <cellStyle name="Heading 2 3" xfId="18462" hidden="1"/>
    <cellStyle name="Heading 2 3" xfId="18428" hidden="1"/>
    <cellStyle name="Heading 2 3" xfId="18457" hidden="1"/>
    <cellStyle name="Heading 2 3" xfId="18443" hidden="1"/>
    <cellStyle name="Heading 2 3" xfId="18460" hidden="1"/>
    <cellStyle name="Heading 2 3" xfId="18509" hidden="1"/>
    <cellStyle name="Heading 2 3" xfId="18449" hidden="1"/>
    <cellStyle name="Heading 2 3" xfId="18408" hidden="1"/>
    <cellStyle name="Heading 2 3" xfId="18422" hidden="1"/>
    <cellStyle name="Heading 2 3" xfId="18370" hidden="1"/>
    <cellStyle name="Heading 2 3" xfId="18387" hidden="1"/>
    <cellStyle name="Heading 2 3" xfId="18441" hidden="1"/>
    <cellStyle name="Heading 2 3" xfId="18469" hidden="1"/>
    <cellStyle name="Heading 2 3" xfId="18378" hidden="1"/>
    <cellStyle name="Heading 2 3" xfId="18520" hidden="1"/>
    <cellStyle name="Heading 2 3" xfId="18494" hidden="1"/>
    <cellStyle name="Heading 2 3" xfId="18376" hidden="1"/>
    <cellStyle name="Heading 2 3" xfId="18467" hidden="1"/>
    <cellStyle name="Heading 2 3" xfId="18508" hidden="1"/>
    <cellStyle name="Heading 2 3" xfId="18420" hidden="1"/>
    <cellStyle name="Heading 2 3" xfId="18384" hidden="1"/>
    <cellStyle name="Heading 2 3" xfId="18352" hidden="1"/>
    <cellStyle name="Heading 2 3" xfId="18351" hidden="1"/>
    <cellStyle name="Heading 2 3" xfId="18397" hidden="1"/>
    <cellStyle name="Heading 2 3" xfId="18486" hidden="1"/>
    <cellStyle name="Heading 2 3" xfId="18385" hidden="1"/>
    <cellStyle name="Heading 2 3" xfId="18328" hidden="1"/>
    <cellStyle name="Heading 2 3" xfId="18485" hidden="1"/>
    <cellStyle name="Heading 2 3" xfId="18364" hidden="1"/>
    <cellStyle name="Heading 2 3" xfId="18326" hidden="1"/>
    <cellStyle name="Heading 2 3" xfId="18403" hidden="1"/>
    <cellStyle name="Heading 2 3" xfId="18451" hidden="1"/>
    <cellStyle name="Heading 2 3" xfId="18371" hidden="1"/>
    <cellStyle name="Heading 2 3" xfId="18335" hidden="1"/>
    <cellStyle name="Heading 2 3" xfId="18300" hidden="1"/>
    <cellStyle name="Heading 2 3" xfId="18299" hidden="1"/>
    <cellStyle name="Heading 2 3" xfId="18339" hidden="1"/>
    <cellStyle name="Heading 2 3" xfId="18386" hidden="1"/>
    <cellStyle name="Heading 2 3" xfId="18336" hidden="1"/>
    <cellStyle name="Heading 2 3" xfId="18269" hidden="1"/>
    <cellStyle name="Heading 2 3" xfId="18463" hidden="1"/>
    <cellStyle name="Heading 2 3" xfId="18313" hidden="1"/>
    <cellStyle name="Heading 2 3" xfId="18266" hidden="1"/>
    <cellStyle name="Heading 2 3" xfId="18360" hidden="1"/>
    <cellStyle name="Heading 2 3" xfId="18379" hidden="1"/>
    <cellStyle name="Heading 2 3" xfId="18321" hidden="1"/>
    <cellStyle name="Heading 2 3" xfId="18283" hidden="1"/>
    <cellStyle name="Heading 2 3" xfId="18273" hidden="1"/>
    <cellStyle name="Heading 2 3" xfId="18271" hidden="1"/>
    <cellStyle name="Heading 2 3" xfId="18287" hidden="1"/>
    <cellStyle name="Heading 2 3" xfId="18337" hidden="1"/>
    <cellStyle name="Heading 2 3" xfId="18284" hidden="1"/>
    <cellStyle name="Heading 2 3" xfId="17931" hidden="1"/>
    <cellStyle name="Heading 2 3" xfId="18400" hidden="1"/>
    <cellStyle name="Heading 2 3" xfId="17846" hidden="1"/>
    <cellStyle name="Heading 2 3" xfId="17858" hidden="1"/>
    <cellStyle name="Heading 2 3" xfId="18309" hidden="1"/>
    <cellStyle name="Heading 2 3" xfId="18330" hidden="1"/>
    <cellStyle name="Heading 2 3" xfId="17920" hidden="1"/>
    <cellStyle name="Heading 2 3" xfId="17929" hidden="1"/>
    <cellStyle name="Heading 2 3" xfId="17868" hidden="1"/>
    <cellStyle name="Heading 2 3" xfId="17836" hidden="1"/>
    <cellStyle name="Heading 2 3" xfId="18255" hidden="1"/>
    <cellStyle name="Heading 2 3" xfId="18285" hidden="1"/>
    <cellStyle name="Heading 2 3" xfId="17907" hidden="1"/>
    <cellStyle name="Heading 2 3" xfId="18616" hidden="1"/>
    <cellStyle name="Heading 2 3" xfId="18355" hidden="1"/>
    <cellStyle name="Heading 2 3" xfId="17812" hidden="1"/>
    <cellStyle name="Heading 2 3" xfId="18615" hidden="1"/>
    <cellStyle name="Heading 2 3" xfId="17838" hidden="1"/>
    <cellStyle name="Heading 2 3" xfId="18278" hidden="1"/>
    <cellStyle name="Heading 2 3" xfId="17839" hidden="1"/>
    <cellStyle name="Heading 2 3" xfId="18624" hidden="1"/>
    <cellStyle name="Heading 2 3" xfId="18625" hidden="1"/>
    <cellStyle name="Heading 2 3" xfId="18627" hidden="1"/>
    <cellStyle name="Heading 2 3" xfId="18611" hidden="1"/>
    <cellStyle name="Heading 2 3" xfId="17954" hidden="1"/>
    <cellStyle name="Heading 2 3" xfId="18617" hidden="1"/>
    <cellStyle name="Heading 2 3" xfId="18636" hidden="1"/>
    <cellStyle name="Heading 2 3" xfId="18304" hidden="1"/>
    <cellStyle name="Heading 2 3" xfId="18623" hidden="1"/>
    <cellStyle name="Heading 2 3" xfId="18635" hidden="1"/>
    <cellStyle name="Heading 2 3" xfId="18614" hidden="1"/>
    <cellStyle name="Heading 2 3" xfId="17814" hidden="1"/>
    <cellStyle name="Heading 2 3" xfId="18629" hidden="1"/>
    <cellStyle name="Heading 2 3" xfId="18640" hidden="1"/>
    <cellStyle name="Heading 2 3" xfId="18641" hidden="1"/>
    <cellStyle name="Heading 2 3" xfId="18643" hidden="1"/>
    <cellStyle name="Heading 2 3" xfId="18632" hidden="1"/>
    <cellStyle name="Heading 2 3" xfId="18653" hidden="1"/>
    <cellStyle name="Heading 2 3" xfId="18651" hidden="1"/>
    <cellStyle name="Heading 2 3" xfId="18657" hidden="1"/>
    <cellStyle name="Heading 2 3" xfId="18655" hidden="1"/>
    <cellStyle name="Heading 2 3" xfId="18661" hidden="1"/>
    <cellStyle name="Heading 2 3" xfId="18659" hidden="1"/>
    <cellStyle name="Heading 2 3" xfId="18684" hidden="1"/>
    <cellStyle name="Heading 2 3" xfId="18682" hidden="1"/>
    <cellStyle name="Heading 2 3" xfId="18688" hidden="1"/>
    <cellStyle name="Heading 2 3" xfId="18686" hidden="1"/>
    <cellStyle name="Heading 2 3" xfId="18692" hidden="1"/>
    <cellStyle name="Heading 2 3" xfId="18690" hidden="1"/>
    <cellStyle name="Heading 2 3" xfId="18680" hidden="1"/>
    <cellStyle name="Heading 2 3" xfId="18663" hidden="1"/>
    <cellStyle name="Heading 2 3" xfId="18695" hidden="1"/>
    <cellStyle name="Heading 2 3" xfId="18705" hidden="1"/>
    <cellStyle name="Heading 2 3" xfId="18699" hidden="1"/>
    <cellStyle name="Heading 2 3" xfId="18709" hidden="1"/>
    <cellStyle name="Heading 2 3" xfId="18707" hidden="1"/>
    <cellStyle name="Heading 2 3" xfId="18679" hidden="1"/>
    <cellStyle name="Heading 2 3" xfId="18673" hidden="1"/>
    <cellStyle name="Heading 2 3" xfId="18714" hidden="1"/>
    <cellStyle name="Heading 2 3" xfId="18665" hidden="1"/>
    <cellStyle name="Heading 2 3" xfId="18676" hidden="1"/>
    <cellStyle name="Heading 2 3" xfId="18713" hidden="1"/>
    <cellStyle name="Heading 2 3" xfId="18672" hidden="1"/>
    <cellStyle name="Heading 2 3" xfId="18671" hidden="1"/>
    <cellStyle name="Heading 2 3" xfId="18698" hidden="1"/>
    <cellStyle name="Heading 2 3" xfId="18725" hidden="1"/>
    <cellStyle name="Heading 2 3" xfId="18726" hidden="1"/>
    <cellStyle name="Heading 2 3" xfId="18729" hidden="1"/>
    <cellStyle name="Heading 2 3" xfId="18702" hidden="1"/>
    <cellStyle name="Heading 2 3" xfId="18667" hidden="1"/>
    <cellStyle name="Heading 2 3" xfId="18715" hidden="1"/>
    <cellStyle name="Heading 2 3" xfId="18740" hidden="1"/>
    <cellStyle name="Heading 2 3" xfId="18666" hidden="1"/>
    <cellStyle name="Heading 2 3" xfId="18721" hidden="1"/>
    <cellStyle name="Heading 2 3" xfId="18739" hidden="1"/>
    <cellStyle name="Heading 2 3" xfId="18712" hidden="1"/>
    <cellStyle name="Heading 2 3" xfId="18693" hidden="1"/>
    <cellStyle name="Heading 2 3" xfId="18731" hidden="1"/>
    <cellStyle name="Heading 2 3" xfId="18751" hidden="1"/>
    <cellStyle name="Heading 2 3" xfId="18752" hidden="1"/>
    <cellStyle name="Heading 2 3" xfId="18755" hidden="1"/>
    <cellStyle name="Heading 2 3" xfId="18734" hidden="1"/>
    <cellStyle name="Heading 2 3" xfId="18724" hidden="1"/>
    <cellStyle name="Heading 2 3" xfId="18741" hidden="1"/>
    <cellStyle name="Heading 2 3" xfId="18766" hidden="1"/>
    <cellStyle name="Heading 2 3" xfId="18668" hidden="1"/>
    <cellStyle name="Heading 2 3" xfId="18747" hidden="1"/>
    <cellStyle name="Heading 2 3" xfId="18765" hidden="1"/>
    <cellStyle name="Heading 2 3" xfId="18738" hidden="1"/>
    <cellStyle name="Heading 2 3" xfId="18723" hidden="1"/>
    <cellStyle name="Heading 2 3" xfId="18757" hidden="1"/>
    <cellStyle name="Heading 2 3" xfId="18777" hidden="1"/>
    <cellStyle name="Heading 2 3" xfId="18778" hidden="1"/>
    <cellStyle name="Heading 2 3" xfId="18781" hidden="1"/>
    <cellStyle name="Heading 2 3" xfId="18760" hidden="1"/>
    <cellStyle name="Heading 2 3" xfId="18750" hidden="1"/>
    <cellStyle name="Heading 2 3" xfId="18767" hidden="1"/>
    <cellStyle name="Heading 2 3" xfId="18791" hidden="1"/>
    <cellStyle name="Heading 2 3" xfId="18710" hidden="1"/>
    <cellStyle name="Heading 2 3" xfId="18773" hidden="1"/>
    <cellStyle name="Heading 2 3" xfId="18790" hidden="1"/>
    <cellStyle name="Heading 2 3" xfId="18764" hidden="1"/>
    <cellStyle name="Heading 2 3" xfId="18749" hidden="1"/>
    <cellStyle name="Heading 2 3" xfId="18783" hidden="1"/>
    <cellStyle name="Heading 2 3" xfId="18801" hidden="1"/>
    <cellStyle name="Heading 2 3" xfId="18802" hidden="1"/>
    <cellStyle name="Heading 2 3" xfId="18805" hidden="1"/>
    <cellStyle name="Heading 2 3" xfId="18786" hidden="1"/>
    <cellStyle name="Heading 2 3" xfId="18776" hidden="1"/>
    <cellStyle name="Heading 2 3" xfId="18792" hidden="1"/>
    <cellStyle name="Heading 2 3" xfId="18815" hidden="1"/>
    <cellStyle name="Heading 2 3" xfId="18736" hidden="1"/>
    <cellStyle name="Heading 2 3" xfId="18798" hidden="1"/>
    <cellStyle name="Heading 2 3" xfId="18814" hidden="1"/>
    <cellStyle name="Heading 2 3" xfId="18789" hidden="1"/>
    <cellStyle name="Heading 2 3" xfId="18775" hidden="1"/>
    <cellStyle name="Heading 2 3" xfId="18807" hidden="1"/>
    <cellStyle name="Heading 2 3" xfId="18823" hidden="1"/>
    <cellStyle name="Heading 2 3" xfId="18824" hidden="1"/>
    <cellStyle name="Heading 2 3" xfId="18826" hidden="1"/>
    <cellStyle name="Heading 2 3" xfId="18810" hidden="1"/>
    <cellStyle name="Heading 2 3" xfId="18800" hidden="1"/>
    <cellStyle name="Heading 2 3" xfId="18816" hidden="1"/>
    <cellStyle name="Heading 2 3" xfId="18835" hidden="1"/>
    <cellStyle name="Heading 2 3" xfId="18762" hidden="1"/>
    <cellStyle name="Heading 2 3" xfId="18822" hidden="1"/>
    <cellStyle name="Heading 2 3" xfId="18834" hidden="1"/>
    <cellStyle name="Heading 2 3" xfId="18813" hidden="1"/>
    <cellStyle name="Heading 2 3" xfId="18799" hidden="1"/>
    <cellStyle name="Heading 2 3" xfId="18828" hidden="1"/>
    <cellStyle name="Heading 2 3" xfId="18839" hidden="1"/>
    <cellStyle name="Heading 2 3" xfId="18840" hidden="1"/>
    <cellStyle name="Heading 2 3" xfId="18842" hidden="1"/>
    <cellStyle name="Heading 2 3" xfId="18831" hidden="1"/>
    <cellStyle name="Heading 2 3" xfId="18649" hidden="1"/>
    <cellStyle name="Heading 2 3" xfId="17856" hidden="1"/>
    <cellStyle name="Heading 2 3" xfId="17867" hidden="1"/>
    <cellStyle name="Heading 2 3" xfId="17865" hidden="1"/>
    <cellStyle name="Heading 2 3" xfId="18444" hidden="1"/>
    <cellStyle name="Heading 2 3" xfId="17873" hidden="1"/>
    <cellStyle name="Heading 2 3" xfId="17824" hidden="1"/>
    <cellStyle name="Heading 2 3" xfId="17827" hidden="1"/>
    <cellStyle name="Heading 2 3" xfId="18522" hidden="1"/>
    <cellStyle name="Heading 2 3" xfId="18527" hidden="1"/>
    <cellStyle name="Heading 2 3" xfId="17913" hidden="1"/>
    <cellStyle name="Heading 2 3" xfId="18524" hidden="1"/>
    <cellStyle name="Heading 2 3" xfId="17831" hidden="1"/>
    <cellStyle name="Heading 2 3" xfId="18453" hidden="1"/>
    <cellStyle name="Heading 2 3" xfId="18845" hidden="1"/>
    <cellStyle name="Heading 2 3" xfId="18857" hidden="1"/>
    <cellStyle name="Heading 2 3" xfId="18849" hidden="1"/>
    <cellStyle name="Heading 2 3" xfId="18861" hidden="1"/>
    <cellStyle name="Heading 2 3" xfId="18859" hidden="1"/>
    <cellStyle name="Heading 2 3" xfId="17829" hidden="1"/>
    <cellStyle name="Heading 2 3" xfId="18455" hidden="1"/>
    <cellStyle name="Heading 2 3" xfId="18866" hidden="1"/>
    <cellStyle name="Heading 2 3" xfId="18375" hidden="1"/>
    <cellStyle name="Heading 2 3" xfId="18482" hidden="1"/>
    <cellStyle name="Heading 2 3" xfId="18865" hidden="1"/>
    <cellStyle name="Heading 2 3" xfId="18430" hidden="1"/>
    <cellStyle name="Heading 2 3" xfId="18435" hidden="1"/>
    <cellStyle name="Heading 2 3" xfId="18848" hidden="1"/>
    <cellStyle name="Heading 2 3" xfId="18877" hidden="1"/>
    <cellStyle name="Heading 2 3" xfId="18878" hidden="1"/>
    <cellStyle name="Heading 2 3" xfId="18881" hidden="1"/>
    <cellStyle name="Heading 2 3" xfId="18852" hidden="1"/>
    <cellStyle name="Heading 2 3" xfId="18501" hidden="1"/>
    <cellStyle name="Heading 2 3" xfId="18867" hidden="1"/>
    <cellStyle name="Heading 2 3" xfId="18892" hidden="1"/>
    <cellStyle name="Heading 2 3" xfId="18388" hidden="1"/>
    <cellStyle name="Heading 2 3" xfId="18873" hidden="1"/>
    <cellStyle name="Heading 2 3" xfId="18891" hidden="1"/>
    <cellStyle name="Heading 2 3" xfId="18864" hidden="1"/>
    <cellStyle name="Heading 2 3" xfId="17915" hidden="1"/>
    <cellStyle name="Heading 2 3" xfId="18883" hidden="1"/>
    <cellStyle name="Heading 2 3" xfId="18903" hidden="1"/>
    <cellStyle name="Heading 2 3" xfId="18904" hidden="1"/>
    <cellStyle name="Heading 2 3" xfId="18907" hidden="1"/>
    <cellStyle name="Heading 2 3" xfId="18886" hidden="1"/>
    <cellStyle name="Heading 2 3" xfId="18876" hidden="1"/>
    <cellStyle name="Heading 2 3" xfId="18893" hidden="1"/>
    <cellStyle name="Heading 2 3" xfId="18917" hidden="1"/>
    <cellStyle name="Heading 2 3" xfId="18410" hidden="1"/>
    <cellStyle name="Heading 2 3" xfId="18899" hidden="1"/>
    <cellStyle name="Heading 2 3" xfId="18916" hidden="1"/>
    <cellStyle name="Heading 2 3" xfId="18890" hidden="1"/>
    <cellStyle name="Heading 2 3" xfId="18875" hidden="1"/>
    <cellStyle name="Heading 2 3" xfId="18909" hidden="1"/>
    <cellStyle name="Heading 2 3" xfId="18928" hidden="1"/>
    <cellStyle name="Heading 2 3" xfId="18929" hidden="1"/>
    <cellStyle name="Heading 2 3" xfId="18932" hidden="1"/>
    <cellStyle name="Heading 2 3" xfId="18911" hidden="1"/>
    <cellStyle name="Heading 2 3" xfId="18902" hidden="1"/>
    <cellStyle name="Heading 2 3" xfId="18918" hidden="1"/>
    <cellStyle name="Heading 2 3" xfId="18942" hidden="1"/>
    <cellStyle name="Heading 2 3" xfId="18862" hidden="1"/>
    <cellStyle name="Heading 2 3" xfId="18924" hidden="1"/>
    <cellStyle name="Heading 2 3" xfId="18941" hidden="1"/>
    <cellStyle name="Heading 2 3" xfId="18915" hidden="1"/>
    <cellStyle name="Heading 2 3" xfId="18901" hidden="1"/>
    <cellStyle name="Heading 2 3" xfId="18934" hidden="1"/>
    <cellStyle name="Heading 2 3" xfId="18952" hidden="1"/>
    <cellStyle name="Heading 2 3" xfId="18953" hidden="1"/>
    <cellStyle name="Heading 2 3" xfId="18956" hidden="1"/>
    <cellStyle name="Heading 2 3" xfId="18937" hidden="1"/>
    <cellStyle name="Heading 2 3" xfId="18927" hidden="1"/>
    <cellStyle name="Heading 2 3" xfId="18943" hidden="1"/>
    <cellStyle name="Heading 2 3" xfId="18966" hidden="1"/>
    <cellStyle name="Heading 2 3" xfId="18888" hidden="1"/>
    <cellStyle name="Heading 2 3" xfId="18949" hidden="1"/>
    <cellStyle name="Heading 2 3" xfId="18965" hidden="1"/>
    <cellStyle name="Heading 2 3" xfId="18940" hidden="1"/>
    <cellStyle name="Heading 2 3" xfId="18926" hidden="1"/>
    <cellStyle name="Heading 2 3" xfId="18958" hidden="1"/>
    <cellStyle name="Heading 2 3" xfId="18974" hidden="1"/>
    <cellStyle name="Heading 2 3" xfId="18975" hidden="1"/>
    <cellStyle name="Heading 2 3" xfId="18977" hidden="1"/>
    <cellStyle name="Heading 2 3" xfId="18961" hidden="1"/>
    <cellStyle name="Heading 2 3" xfId="18951" hidden="1"/>
    <cellStyle name="Heading 2 3" xfId="18967" hidden="1"/>
    <cellStyle name="Heading 2 3" xfId="18986" hidden="1"/>
    <cellStyle name="Heading 2 3" xfId="18913" hidden="1"/>
    <cellStyle name="Heading 2 3" xfId="18973" hidden="1"/>
    <cellStyle name="Heading 2 3" xfId="18985" hidden="1"/>
    <cellStyle name="Heading 2 3" xfId="18964" hidden="1"/>
    <cellStyle name="Heading 2 3" xfId="18950" hidden="1"/>
    <cellStyle name="Heading 2 3" xfId="18979" hidden="1"/>
    <cellStyle name="Heading 2 3" xfId="18990" hidden="1"/>
    <cellStyle name="Heading 2 3" xfId="18991" hidden="1"/>
    <cellStyle name="Heading 2 3" xfId="18993" hidden="1"/>
    <cellStyle name="Heading 2 3" xfId="18982" hidden="1"/>
    <cellStyle name="Heading 2 3" xfId="19003" hidden="1"/>
    <cellStyle name="Heading 2 3" xfId="19001" hidden="1"/>
    <cellStyle name="Heading 2 3" xfId="19007" hidden="1"/>
    <cellStyle name="Heading 2 3" xfId="19005" hidden="1"/>
    <cellStyle name="Heading 2 3" xfId="19010" hidden="1"/>
    <cellStyle name="Heading 2 3" xfId="19009" hidden="1"/>
    <cellStyle name="Heading 2 3" xfId="19033" hidden="1"/>
    <cellStyle name="Heading 2 3" xfId="19031" hidden="1"/>
    <cellStyle name="Heading 2 3" xfId="19037" hidden="1"/>
    <cellStyle name="Heading 2 3" xfId="19035" hidden="1"/>
    <cellStyle name="Heading 2 3" xfId="19041" hidden="1"/>
    <cellStyle name="Heading 2 3" xfId="19039" hidden="1"/>
    <cellStyle name="Heading 2 3" xfId="19029" hidden="1"/>
    <cellStyle name="Heading 2 3" xfId="19012" hidden="1"/>
    <cellStyle name="Heading 2 3" xfId="19044" hidden="1"/>
    <cellStyle name="Heading 2 3" xfId="19054" hidden="1"/>
    <cellStyle name="Heading 2 3" xfId="19048" hidden="1"/>
    <cellStyle name="Heading 2 3" xfId="19058" hidden="1"/>
    <cellStyle name="Heading 2 3" xfId="19056" hidden="1"/>
    <cellStyle name="Heading 2 3" xfId="19028" hidden="1"/>
    <cellStyle name="Heading 2 3" xfId="19022" hidden="1"/>
    <cellStyle name="Heading 2 3" xfId="19063" hidden="1"/>
    <cellStyle name="Heading 2 3" xfId="19014" hidden="1"/>
    <cellStyle name="Heading 2 3" xfId="19025" hidden="1"/>
    <cellStyle name="Heading 2 3" xfId="19062" hidden="1"/>
    <cellStyle name="Heading 2 3" xfId="19021" hidden="1"/>
    <cellStyle name="Heading 2 3" xfId="19020" hidden="1"/>
    <cellStyle name="Heading 2 3" xfId="19047" hidden="1"/>
    <cellStyle name="Heading 2 3" xfId="19074" hidden="1"/>
    <cellStyle name="Heading 2 3" xfId="19075" hidden="1"/>
    <cellStyle name="Heading 2 3" xfId="19078" hidden="1"/>
    <cellStyle name="Heading 2 3" xfId="19051" hidden="1"/>
    <cellStyle name="Heading 2 3" xfId="19016" hidden="1"/>
    <cellStyle name="Heading 2 3" xfId="19064" hidden="1"/>
    <cellStyle name="Heading 2 3" xfId="19089" hidden="1"/>
    <cellStyle name="Heading 2 3" xfId="19015" hidden="1"/>
    <cellStyle name="Heading 2 3" xfId="19070" hidden="1"/>
    <cellStyle name="Heading 2 3" xfId="19088" hidden="1"/>
    <cellStyle name="Heading 2 3" xfId="19061" hidden="1"/>
    <cellStyle name="Heading 2 3" xfId="19042" hidden="1"/>
    <cellStyle name="Heading 2 3" xfId="19080" hidden="1"/>
    <cellStyle name="Heading 2 3" xfId="19100" hidden="1"/>
    <cellStyle name="Heading 2 3" xfId="19101" hidden="1"/>
    <cellStyle name="Heading 2 3" xfId="19104" hidden="1"/>
    <cellStyle name="Heading 2 3" xfId="19083" hidden="1"/>
    <cellStyle name="Heading 2 3" xfId="19073" hidden="1"/>
    <cellStyle name="Heading 2 3" xfId="19090" hidden="1"/>
    <cellStyle name="Heading 2 3" xfId="19115" hidden="1"/>
    <cellStyle name="Heading 2 3" xfId="19017" hidden="1"/>
    <cellStyle name="Heading 2 3" xfId="19096" hidden="1"/>
    <cellStyle name="Heading 2 3" xfId="19114" hidden="1"/>
    <cellStyle name="Heading 2 3" xfId="19087" hidden="1"/>
    <cellStyle name="Heading 2 3" xfId="19072" hidden="1"/>
    <cellStyle name="Heading 2 3" xfId="19106" hidden="1"/>
    <cellStyle name="Heading 2 3" xfId="19126" hidden="1"/>
    <cellStyle name="Heading 2 3" xfId="19127" hidden="1"/>
    <cellStyle name="Heading 2 3" xfId="19130" hidden="1"/>
    <cellStyle name="Heading 2 3" xfId="19109" hidden="1"/>
    <cellStyle name="Heading 2 3" xfId="19099" hidden="1"/>
    <cellStyle name="Heading 2 3" xfId="19116" hidden="1"/>
    <cellStyle name="Heading 2 3" xfId="19140" hidden="1"/>
    <cellStyle name="Heading 2 3" xfId="19059" hidden="1"/>
    <cellStyle name="Heading 2 3" xfId="19122" hidden="1"/>
    <cellStyle name="Heading 2 3" xfId="19139" hidden="1"/>
    <cellStyle name="Heading 2 3" xfId="19113" hidden="1"/>
    <cellStyle name="Heading 2 3" xfId="19098" hidden="1"/>
    <cellStyle name="Heading 2 3" xfId="19132" hidden="1"/>
    <cellStyle name="Heading 2 3" xfId="19150" hidden="1"/>
    <cellStyle name="Heading 2 3" xfId="19151" hidden="1"/>
    <cellStyle name="Heading 2 3" xfId="19154" hidden="1"/>
    <cellStyle name="Heading 2 3" xfId="19135" hidden="1"/>
    <cellStyle name="Heading 2 3" xfId="19125" hidden="1"/>
    <cellStyle name="Heading 2 3" xfId="19141" hidden="1"/>
    <cellStyle name="Heading 2 3" xfId="19164" hidden="1"/>
    <cellStyle name="Heading 2 3" xfId="19085" hidden="1"/>
    <cellStyle name="Heading 2 3" xfId="19147" hidden="1"/>
    <cellStyle name="Heading 2 3" xfId="19163" hidden="1"/>
    <cellStyle name="Heading 2 3" xfId="19138" hidden="1"/>
    <cellStyle name="Heading 2 3" xfId="19124" hidden="1"/>
    <cellStyle name="Heading 2 3" xfId="19156" hidden="1"/>
    <cellStyle name="Heading 2 3" xfId="19172" hidden="1"/>
    <cellStyle name="Heading 2 3" xfId="19173" hidden="1"/>
    <cellStyle name="Heading 2 3" xfId="19175" hidden="1"/>
    <cellStyle name="Heading 2 3" xfId="19159" hidden="1"/>
    <cellStyle name="Heading 2 3" xfId="19149" hidden="1"/>
    <cellStyle name="Heading 2 3" xfId="19165" hidden="1"/>
    <cellStyle name="Heading 2 3" xfId="19184" hidden="1"/>
    <cellStyle name="Heading 2 3" xfId="19111" hidden="1"/>
    <cellStyle name="Heading 2 3" xfId="19171" hidden="1"/>
    <cellStyle name="Heading 2 3" xfId="19183" hidden="1"/>
    <cellStyle name="Heading 2 3" xfId="19162" hidden="1"/>
    <cellStyle name="Heading 2 3" xfId="19148" hidden="1"/>
    <cellStyle name="Heading 2 3" xfId="19177" hidden="1"/>
    <cellStyle name="Heading 2 3" xfId="19188" hidden="1"/>
    <cellStyle name="Heading 2 3" xfId="19189" hidden="1"/>
    <cellStyle name="Heading 2 3" xfId="19191" hidden="1"/>
    <cellStyle name="Heading 2 3" xfId="19180" hidden="1"/>
    <cellStyle name="Heading 2 3" xfId="18999" hidden="1"/>
    <cellStyle name="Heading 2 3" xfId="17883" hidden="1"/>
    <cellStyle name="Heading 2 3" xfId="17930" hidden="1"/>
    <cellStyle name="Heading 2 3" xfId="17910" hidden="1"/>
    <cellStyle name="Heading 2 3" xfId="18418" hidden="1"/>
    <cellStyle name="Heading 2 3" xfId="18259" hidden="1"/>
    <cellStyle name="Heading 2 3" xfId="19055" hidden="1"/>
    <cellStyle name="Heading 2 3" xfId="19067" hidden="1"/>
    <cellStyle name="Heading 2 3" xfId="19045" hidden="1"/>
    <cellStyle name="Heading 2 3" xfId="19011" hidden="1"/>
    <cellStyle name="Heading 2 3" xfId="19040" hidden="1"/>
    <cellStyle name="Heading 2 3" xfId="19026" hidden="1"/>
    <cellStyle name="Heading 2 3" xfId="19043" hidden="1"/>
    <cellStyle name="Heading 2 3" xfId="19092" hidden="1"/>
    <cellStyle name="Heading 2 3" xfId="19032" hidden="1"/>
    <cellStyle name="Heading 2 3" xfId="18992" hidden="1"/>
    <cellStyle name="Heading 2 3" xfId="19006" hidden="1"/>
    <cellStyle name="Heading 2 3" xfId="18954" hidden="1"/>
    <cellStyle name="Heading 2 3" xfId="18971" hidden="1"/>
    <cellStyle name="Heading 2 3" xfId="19024" hidden="1"/>
    <cellStyle name="Heading 2 3" xfId="19052" hidden="1"/>
    <cellStyle name="Heading 2 3" xfId="18962" hidden="1"/>
    <cellStyle name="Heading 2 3" xfId="19103" hidden="1"/>
    <cellStyle name="Heading 2 3" xfId="19077" hidden="1"/>
    <cellStyle name="Heading 2 3" xfId="18960" hidden="1"/>
    <cellStyle name="Heading 2 3" xfId="19050" hidden="1"/>
    <cellStyle name="Heading 2 3" xfId="19091" hidden="1"/>
    <cellStyle name="Heading 2 3" xfId="19004" hidden="1"/>
    <cellStyle name="Heading 2 3" xfId="18968" hidden="1"/>
    <cellStyle name="Heading 2 3" xfId="18936" hidden="1"/>
    <cellStyle name="Heading 2 3" xfId="18935" hidden="1"/>
    <cellStyle name="Heading 2 3" xfId="18981" hidden="1"/>
    <cellStyle name="Heading 2 3" xfId="19069" hidden="1"/>
    <cellStyle name="Heading 2 3" xfId="18969" hidden="1"/>
    <cellStyle name="Heading 2 3" xfId="18912" hidden="1"/>
    <cellStyle name="Heading 2 3" xfId="19068" hidden="1"/>
    <cellStyle name="Heading 2 3" xfId="18948" hidden="1"/>
    <cellStyle name="Heading 2 3" xfId="18910" hidden="1"/>
    <cellStyle name="Heading 2 3" xfId="18987" hidden="1"/>
    <cellStyle name="Heading 2 3" xfId="19034" hidden="1"/>
    <cellStyle name="Heading 2 3" xfId="18955" hidden="1"/>
    <cellStyle name="Heading 2 3" xfId="18919" hidden="1"/>
    <cellStyle name="Heading 2 3" xfId="18885" hidden="1"/>
    <cellStyle name="Heading 2 3" xfId="18884" hidden="1"/>
    <cellStyle name="Heading 2 3" xfId="18923" hidden="1"/>
    <cellStyle name="Heading 2 3" xfId="18970" hidden="1"/>
    <cellStyle name="Heading 2 3" xfId="18920" hidden="1"/>
    <cellStyle name="Heading 2 3" xfId="18854" hidden="1"/>
    <cellStyle name="Heading 2 3" xfId="19046" hidden="1"/>
    <cellStyle name="Heading 2 3" xfId="18898" hidden="1"/>
    <cellStyle name="Heading 2 3" xfId="18851" hidden="1"/>
    <cellStyle name="Heading 2 3" xfId="18944" hidden="1"/>
    <cellStyle name="Heading 2 3" xfId="18963" hidden="1"/>
    <cellStyle name="Heading 2 3" xfId="18906" hidden="1"/>
    <cellStyle name="Heading 2 3" xfId="18868" hidden="1"/>
    <cellStyle name="Heading 2 3" xfId="18858" hidden="1"/>
    <cellStyle name="Heading 2 3" xfId="18856" hidden="1"/>
    <cellStyle name="Heading 2 3" xfId="18872" hidden="1"/>
    <cellStyle name="Heading 2 3" xfId="18921" hidden="1"/>
    <cellStyle name="Heading 2 3" xfId="18869" hidden="1"/>
    <cellStyle name="Heading 2 3" xfId="18512" hidden="1"/>
    <cellStyle name="Heading 2 3" xfId="18984" hidden="1"/>
    <cellStyle name="Heading 2 3" xfId="18477" hidden="1"/>
    <cellStyle name="Heading 2 3" xfId="17823" hidden="1"/>
    <cellStyle name="Heading 2 3" xfId="18894" hidden="1"/>
    <cellStyle name="Heading 2 3" xfId="18914" hidden="1"/>
    <cellStyle name="Heading 2 3" xfId="18405" hidden="1"/>
    <cellStyle name="Heading 2 3" xfId="18347" hidden="1"/>
    <cellStyle name="Heading 2 3" xfId="18392" hidden="1"/>
    <cellStyle name="Heading 2 3" xfId="18411" hidden="1"/>
    <cellStyle name="Heading 2 3" xfId="17904" hidden="1"/>
    <cellStyle name="Heading 2 3" xfId="18870" hidden="1"/>
    <cellStyle name="Heading 2 3" xfId="17828" hidden="1"/>
    <cellStyle name="Heading 2 3" xfId="19199" hidden="1"/>
    <cellStyle name="Heading 2 3" xfId="18939" hidden="1"/>
    <cellStyle name="Heading 2 3" xfId="17818" hidden="1"/>
    <cellStyle name="Heading 2 3" xfId="19198" hidden="1"/>
    <cellStyle name="Heading 2 3" xfId="17825" hidden="1"/>
    <cellStyle name="Heading 2 3" xfId="18863" hidden="1"/>
    <cellStyle name="Heading 2 3" xfId="18413" hidden="1"/>
    <cellStyle name="Heading 2 3" xfId="19207" hidden="1"/>
    <cellStyle name="Heading 2 3" xfId="19208" hidden="1"/>
    <cellStyle name="Heading 2 3" xfId="19210" hidden="1"/>
    <cellStyle name="Heading 2 3" xfId="19194" hidden="1"/>
    <cellStyle name="Heading 2 3" xfId="18363" hidden="1"/>
    <cellStyle name="Heading 2 3" xfId="19200" hidden="1"/>
    <cellStyle name="Heading 2 3" xfId="19219" hidden="1"/>
    <cellStyle name="Heading 2 3" xfId="18889" hidden="1"/>
    <cellStyle name="Heading 2 3" xfId="19206" hidden="1"/>
    <cellStyle name="Heading 2 3" xfId="19218" hidden="1"/>
    <cellStyle name="Heading 2 3" xfId="19197" hidden="1"/>
    <cellStyle name="Heading 2 3" xfId="17815" hidden="1"/>
    <cellStyle name="Heading 2 3" xfId="19212" hidden="1"/>
    <cellStyle name="Heading 2 3" xfId="19223" hidden="1"/>
    <cellStyle name="Heading 2 3" xfId="19224" hidden="1"/>
    <cellStyle name="Heading 2 3" xfId="19226" hidden="1"/>
    <cellStyle name="Heading 2 3" xfId="19215" hidden="1"/>
    <cellStyle name="Heading 2 3" xfId="19236" hidden="1"/>
    <cellStyle name="Heading 2 3" xfId="19234" hidden="1"/>
    <cellStyle name="Heading 2 3" xfId="19240" hidden="1"/>
    <cellStyle name="Heading 2 3" xfId="19238" hidden="1"/>
    <cellStyle name="Heading 2 3" xfId="19244" hidden="1"/>
    <cellStyle name="Heading 2 3" xfId="19242" hidden="1"/>
    <cellStyle name="Heading 2 3" xfId="19267" hidden="1"/>
    <cellStyle name="Heading 2 3" xfId="19265" hidden="1"/>
    <cellStyle name="Heading 2 3" xfId="19271" hidden="1"/>
    <cellStyle name="Heading 2 3" xfId="19269" hidden="1"/>
    <cellStyle name="Heading 2 3" xfId="19275" hidden="1"/>
    <cellStyle name="Heading 2 3" xfId="19273" hidden="1"/>
    <cellStyle name="Heading 2 3" xfId="19263" hidden="1"/>
    <cellStyle name="Heading 2 3" xfId="19246" hidden="1"/>
    <cellStyle name="Heading 2 3" xfId="19278" hidden="1"/>
    <cellStyle name="Heading 2 3" xfId="19288" hidden="1"/>
    <cellStyle name="Heading 2 3" xfId="19282" hidden="1"/>
    <cellStyle name="Heading 2 3" xfId="19292" hidden="1"/>
    <cellStyle name="Heading 2 3" xfId="19290" hidden="1"/>
    <cellStyle name="Heading 2 3" xfId="19262" hidden="1"/>
    <cellStyle name="Heading 2 3" xfId="19256" hidden="1"/>
    <cellStyle name="Heading 2 3" xfId="19297" hidden="1"/>
    <cellStyle name="Heading 2 3" xfId="19248" hidden="1"/>
    <cellStyle name="Heading 2 3" xfId="19259" hidden="1"/>
    <cellStyle name="Heading 2 3" xfId="19296" hidden="1"/>
    <cellStyle name="Heading 2 3" xfId="19255" hidden="1"/>
    <cellStyle name="Heading 2 3" xfId="19254" hidden="1"/>
    <cellStyle name="Heading 2 3" xfId="19281" hidden="1"/>
    <cellStyle name="Heading 2 3" xfId="19308" hidden="1"/>
    <cellStyle name="Heading 2 3" xfId="19309" hidden="1"/>
    <cellStyle name="Heading 2 3" xfId="19312" hidden="1"/>
    <cellStyle name="Heading 2 3" xfId="19285" hidden="1"/>
    <cellStyle name="Heading 2 3" xfId="19250" hidden="1"/>
    <cellStyle name="Heading 2 3" xfId="19298" hidden="1"/>
    <cellStyle name="Heading 2 3" xfId="19323" hidden="1"/>
    <cellStyle name="Heading 2 3" xfId="19249" hidden="1"/>
    <cellStyle name="Heading 2 3" xfId="19304" hidden="1"/>
    <cellStyle name="Heading 2 3" xfId="19322" hidden="1"/>
    <cellStyle name="Heading 2 3" xfId="19295" hidden="1"/>
    <cellStyle name="Heading 2 3" xfId="19276" hidden="1"/>
    <cellStyle name="Heading 2 3" xfId="19314" hidden="1"/>
    <cellStyle name="Heading 2 3" xfId="19334" hidden="1"/>
    <cellStyle name="Heading 2 3" xfId="19335" hidden="1"/>
    <cellStyle name="Heading 2 3" xfId="19338" hidden="1"/>
    <cellStyle name="Heading 2 3" xfId="19317" hidden="1"/>
    <cellStyle name="Heading 2 3" xfId="19307" hidden="1"/>
    <cellStyle name="Heading 2 3" xfId="19324" hidden="1"/>
    <cellStyle name="Heading 2 3" xfId="19349" hidden="1"/>
    <cellStyle name="Heading 2 3" xfId="19251" hidden="1"/>
    <cellStyle name="Heading 2 3" xfId="19330" hidden="1"/>
    <cellStyle name="Heading 2 3" xfId="19348" hidden="1"/>
    <cellStyle name="Heading 2 3" xfId="19321" hidden="1"/>
    <cellStyle name="Heading 2 3" xfId="19306" hidden="1"/>
    <cellStyle name="Heading 2 3" xfId="19340" hidden="1"/>
    <cellStyle name="Heading 2 3" xfId="19360" hidden="1"/>
    <cellStyle name="Heading 2 3" xfId="19361" hidden="1"/>
    <cellStyle name="Heading 2 3" xfId="19364" hidden="1"/>
    <cellStyle name="Heading 2 3" xfId="19343" hidden="1"/>
    <cellStyle name="Heading 2 3" xfId="19333" hidden="1"/>
    <cellStyle name="Heading 2 3" xfId="19350" hidden="1"/>
    <cellStyle name="Heading 2 3" xfId="19374" hidden="1"/>
    <cellStyle name="Heading 2 3" xfId="19293" hidden="1"/>
    <cellStyle name="Heading 2 3" xfId="19356" hidden="1"/>
    <cellStyle name="Heading 2 3" xfId="19373" hidden="1"/>
    <cellStyle name="Heading 2 3" xfId="19347" hidden="1"/>
    <cellStyle name="Heading 2 3" xfId="19332" hidden="1"/>
    <cellStyle name="Heading 2 3" xfId="19366" hidden="1"/>
    <cellStyle name="Heading 2 3" xfId="19384" hidden="1"/>
    <cellStyle name="Heading 2 3" xfId="19385" hidden="1"/>
    <cellStyle name="Heading 2 3" xfId="19388" hidden="1"/>
    <cellStyle name="Heading 2 3" xfId="19369" hidden="1"/>
    <cellStyle name="Heading 2 3" xfId="19359" hidden="1"/>
    <cellStyle name="Heading 2 3" xfId="19375" hidden="1"/>
    <cellStyle name="Heading 2 3" xfId="19398" hidden="1"/>
    <cellStyle name="Heading 2 3" xfId="19319" hidden="1"/>
    <cellStyle name="Heading 2 3" xfId="19381" hidden="1"/>
    <cellStyle name="Heading 2 3" xfId="19397" hidden="1"/>
    <cellStyle name="Heading 2 3" xfId="19372" hidden="1"/>
    <cellStyle name="Heading 2 3" xfId="19358" hidden="1"/>
    <cellStyle name="Heading 2 3" xfId="19390" hidden="1"/>
    <cellStyle name="Heading 2 3" xfId="19406" hidden="1"/>
    <cellStyle name="Heading 2 3" xfId="19407" hidden="1"/>
    <cellStyle name="Heading 2 3" xfId="19409" hidden="1"/>
    <cellStyle name="Heading 2 3" xfId="19393" hidden="1"/>
    <cellStyle name="Heading 2 3" xfId="19383" hidden="1"/>
    <cellStyle name="Heading 2 3" xfId="19399" hidden="1"/>
    <cellStyle name="Heading 2 3" xfId="19418" hidden="1"/>
    <cellStyle name="Heading 2 3" xfId="19345" hidden="1"/>
    <cellStyle name="Heading 2 3" xfId="19405" hidden="1"/>
    <cellStyle name="Heading 2 3" xfId="19417" hidden="1"/>
    <cellStyle name="Heading 2 3" xfId="19396" hidden="1"/>
    <cellStyle name="Heading 2 3" xfId="19382" hidden="1"/>
    <cellStyle name="Heading 2 3" xfId="19411" hidden="1"/>
    <cellStyle name="Heading 2 3" xfId="19422" hidden="1"/>
    <cellStyle name="Heading 2 3" xfId="19423" hidden="1"/>
    <cellStyle name="Heading 2 3" xfId="19425" hidden="1"/>
    <cellStyle name="Heading 2 3" xfId="19414" hidden="1"/>
    <cellStyle name="Heading 2 3" xfId="19232" hidden="1"/>
    <cellStyle name="Heading 2 3" xfId="18396" hidden="1"/>
    <cellStyle name="Heading 2 3" xfId="18529" hidden="1"/>
    <cellStyle name="Heading 2 3" xfId="18493" hidden="1"/>
    <cellStyle name="Heading 2 3" xfId="19027" hidden="1"/>
    <cellStyle name="Heading 2 3" xfId="18534" hidden="1"/>
    <cellStyle name="Heading 2 3" xfId="17850" hidden="1"/>
    <cellStyle name="Heading 2 3" xfId="17884" hidden="1"/>
    <cellStyle name="Heading 2 3" xfId="19105" hidden="1"/>
    <cellStyle name="Heading 2 3" xfId="19110" hidden="1"/>
    <cellStyle name="Heading 2 3" xfId="18645" hidden="1"/>
    <cellStyle name="Heading 2 3" xfId="19107" hidden="1"/>
    <cellStyle name="Heading 2 3" xfId="17923" hidden="1"/>
    <cellStyle name="Heading 2 3" xfId="19036" hidden="1"/>
    <cellStyle name="Heading 2 3" xfId="19428" hidden="1"/>
    <cellStyle name="Heading 2 3" xfId="19440" hidden="1"/>
    <cellStyle name="Heading 2 3" xfId="19432" hidden="1"/>
    <cellStyle name="Heading 2 3" xfId="19444" hidden="1"/>
    <cellStyle name="Heading 2 3" xfId="19442" hidden="1"/>
    <cellStyle name="Heading 2 3" xfId="17906" hidden="1"/>
    <cellStyle name="Heading 2 3" xfId="19038" hidden="1"/>
    <cellStyle name="Heading 2 3" xfId="19449" hidden="1"/>
    <cellStyle name="Heading 2 3" xfId="18959" hidden="1"/>
    <cellStyle name="Heading 2 3" xfId="19065" hidden="1"/>
    <cellStyle name="Heading 2 3" xfId="19448" hidden="1"/>
    <cellStyle name="Heading 2 3" xfId="19013" hidden="1"/>
    <cellStyle name="Heading 2 3" xfId="19018" hidden="1"/>
    <cellStyle name="Heading 2 3" xfId="19431" hidden="1"/>
    <cellStyle name="Heading 2 3" xfId="19460" hidden="1"/>
    <cellStyle name="Heading 2 3" xfId="19461" hidden="1"/>
    <cellStyle name="Heading 2 3" xfId="19464" hidden="1"/>
    <cellStyle name="Heading 2 3" xfId="19435" hidden="1"/>
    <cellStyle name="Heading 2 3" xfId="19084" hidden="1"/>
    <cellStyle name="Heading 2 3" xfId="19450" hidden="1"/>
    <cellStyle name="Heading 2 3" xfId="19475" hidden="1"/>
    <cellStyle name="Heading 2 3" xfId="18972" hidden="1"/>
    <cellStyle name="Heading 2 3" xfId="19456" hidden="1"/>
    <cellStyle name="Heading 2 3" xfId="19474" hidden="1"/>
    <cellStyle name="Heading 2 3" xfId="19447" hidden="1"/>
    <cellStyle name="Heading 2 3" xfId="18646" hidden="1"/>
    <cellStyle name="Heading 2 3" xfId="19466" hidden="1"/>
    <cellStyle name="Heading 2 3" xfId="19486" hidden="1"/>
    <cellStyle name="Heading 2 3" xfId="19487" hidden="1"/>
    <cellStyle name="Heading 2 3" xfId="19490" hidden="1"/>
    <cellStyle name="Heading 2 3" xfId="19469" hidden="1"/>
    <cellStyle name="Heading 2 3" xfId="19459" hidden="1"/>
    <cellStyle name="Heading 2 3" xfId="19476" hidden="1"/>
    <cellStyle name="Heading 2 3" xfId="19500" hidden="1"/>
    <cellStyle name="Heading 2 3" xfId="18994" hidden="1"/>
    <cellStyle name="Heading 2 3" xfId="19482" hidden="1"/>
    <cellStyle name="Heading 2 3" xfId="19499" hidden="1"/>
    <cellStyle name="Heading 2 3" xfId="19473" hidden="1"/>
    <cellStyle name="Heading 2 3" xfId="19458" hidden="1"/>
    <cellStyle name="Heading 2 3" xfId="19492" hidden="1"/>
    <cellStyle name="Heading 2 3" xfId="19510" hidden="1"/>
    <cellStyle name="Heading 2 3" xfId="19511" hidden="1"/>
    <cellStyle name="Heading 2 3" xfId="19514" hidden="1"/>
    <cellStyle name="Heading 2 3" xfId="19494" hidden="1"/>
    <cellStyle name="Heading 2 3" xfId="19485" hidden="1"/>
    <cellStyle name="Heading 2 3" xfId="19501" hidden="1"/>
    <cellStyle name="Heading 2 3" xfId="19524" hidden="1"/>
    <cellStyle name="Heading 2 3" xfId="19445" hidden="1"/>
    <cellStyle name="Heading 2 3" xfId="19507" hidden="1"/>
    <cellStyle name="Heading 2 3" xfId="19523" hidden="1"/>
    <cellStyle name="Heading 2 3" xfId="19498" hidden="1"/>
    <cellStyle name="Heading 2 3" xfId="19484" hidden="1"/>
    <cellStyle name="Heading 2 3" xfId="19516" hidden="1"/>
    <cellStyle name="Heading 2 3" xfId="19534" hidden="1"/>
    <cellStyle name="Heading 2 3" xfId="19535" hidden="1"/>
    <cellStyle name="Heading 2 3" xfId="19538" hidden="1"/>
    <cellStyle name="Heading 2 3" xfId="19519" hidden="1"/>
    <cellStyle name="Heading 2 3" xfId="19509" hidden="1"/>
    <cellStyle name="Heading 2 3" xfId="19525" hidden="1"/>
    <cellStyle name="Heading 2 3" xfId="19547" hidden="1"/>
    <cellStyle name="Heading 2 3" xfId="19471" hidden="1"/>
    <cellStyle name="Heading 2 3" xfId="19531" hidden="1"/>
    <cellStyle name="Heading 2 3" xfId="19546" hidden="1"/>
    <cellStyle name="Heading 2 3" xfId="19522" hidden="1"/>
    <cellStyle name="Heading 2 3" xfId="19508" hidden="1"/>
    <cellStyle name="Heading 2 3" xfId="19539" hidden="1"/>
    <cellStyle name="Heading 2 3" xfId="19555" hidden="1"/>
    <cellStyle name="Heading 2 3" xfId="19556" hidden="1"/>
    <cellStyle name="Heading 2 3" xfId="19558" hidden="1"/>
    <cellStyle name="Heading 2 3" xfId="19542" hidden="1"/>
    <cellStyle name="Heading 2 3" xfId="19533" hidden="1"/>
    <cellStyle name="Heading 2 3" xfId="19548" hidden="1"/>
    <cellStyle name="Heading 2 3" xfId="19567" hidden="1"/>
    <cellStyle name="Heading 2 3" xfId="19496" hidden="1"/>
    <cellStyle name="Heading 2 3" xfId="19554" hidden="1"/>
    <cellStyle name="Heading 2 3" xfId="19566" hidden="1"/>
    <cellStyle name="Heading 2 3" xfId="19545" hidden="1"/>
    <cellStyle name="Heading 2 3" xfId="19532" hidden="1"/>
    <cellStyle name="Heading 2 3" xfId="19560" hidden="1"/>
    <cellStyle name="Heading 2 3" xfId="19571" hidden="1"/>
    <cellStyle name="Heading 2 3" xfId="19572" hidden="1"/>
    <cellStyle name="Heading 2 3" xfId="19574" hidden="1"/>
    <cellStyle name="Heading 2 3" xfId="19563" hidden="1"/>
    <cellStyle name="Heading 2 3" xfId="19584" hidden="1"/>
    <cellStyle name="Heading 2 3" xfId="19582" hidden="1"/>
    <cellStyle name="Heading 2 3" xfId="19588" hidden="1"/>
    <cellStyle name="Heading 2 3" xfId="19586" hidden="1"/>
    <cellStyle name="Heading 2 3" xfId="19591" hidden="1"/>
    <cellStyle name="Heading 2 3" xfId="19590" hidden="1"/>
    <cellStyle name="Heading 2 3" xfId="19613" hidden="1"/>
    <cellStyle name="Heading 2 3" xfId="19611" hidden="1"/>
    <cellStyle name="Heading 2 3" xfId="19617" hidden="1"/>
    <cellStyle name="Heading 2 3" xfId="19615" hidden="1"/>
    <cellStyle name="Heading 2 3" xfId="19621" hidden="1"/>
    <cellStyle name="Heading 2 3" xfId="19619" hidden="1"/>
    <cellStyle name="Heading 2 3" xfId="19610" hidden="1"/>
    <cellStyle name="Heading 2 3" xfId="19593" hidden="1"/>
    <cellStyle name="Heading 2 3" xfId="19624" hidden="1"/>
    <cellStyle name="Heading 2 3" xfId="19633" hidden="1"/>
    <cellStyle name="Heading 2 3" xfId="19628" hidden="1"/>
    <cellStyle name="Heading 2 3" xfId="19637" hidden="1"/>
    <cellStyle name="Heading 2 3" xfId="19635" hidden="1"/>
    <cellStyle name="Heading 2 3" xfId="19609" hidden="1"/>
    <cellStyle name="Heading 2 3" xfId="19603" hidden="1"/>
    <cellStyle name="Heading 2 3" xfId="19642" hidden="1"/>
    <cellStyle name="Heading 2 3" xfId="19595" hidden="1"/>
    <cellStyle name="Heading 2 3" xfId="19606" hidden="1"/>
    <cellStyle name="Heading 2 3" xfId="19641" hidden="1"/>
    <cellStyle name="Heading 2 3" xfId="19602" hidden="1"/>
    <cellStyle name="Heading 2 3" xfId="19601" hidden="1"/>
    <cellStyle name="Heading 2 3" xfId="19627" hidden="1"/>
    <cellStyle name="Heading 2 3" xfId="19653" hidden="1"/>
    <cellStyle name="Heading 2 3" xfId="19654" hidden="1"/>
    <cellStyle name="Heading 2 3" xfId="19657" hidden="1"/>
    <cellStyle name="Heading 2 3" xfId="19630" hidden="1"/>
    <cellStyle name="Heading 2 3" xfId="19597" hidden="1"/>
    <cellStyle name="Heading 2 3" xfId="19643" hidden="1"/>
    <cellStyle name="Heading 2 3" xfId="19668" hidden="1"/>
    <cellStyle name="Heading 2 3" xfId="19596" hidden="1"/>
    <cellStyle name="Heading 2 3" xfId="19649" hidden="1"/>
    <cellStyle name="Heading 2 3" xfId="19667" hidden="1"/>
    <cellStyle name="Heading 2 3" xfId="19640" hidden="1"/>
    <cellStyle name="Heading 2 3" xfId="19622" hidden="1"/>
    <cellStyle name="Heading 2 3" xfId="19659" hidden="1"/>
    <cellStyle name="Heading 2 3" xfId="19679" hidden="1"/>
    <cellStyle name="Heading 2 3" xfId="19680" hidden="1"/>
    <cellStyle name="Heading 2 3" xfId="19683" hidden="1"/>
    <cellStyle name="Heading 2 3" xfId="19662" hidden="1"/>
    <cellStyle name="Heading 2 3" xfId="19652" hidden="1"/>
    <cellStyle name="Heading 2 3" xfId="19669" hidden="1"/>
    <cellStyle name="Heading 2 3" xfId="19694" hidden="1"/>
    <cellStyle name="Heading 2 3" xfId="19598" hidden="1"/>
    <cellStyle name="Heading 2 3" xfId="19675" hidden="1"/>
    <cellStyle name="Heading 2 3" xfId="19693" hidden="1"/>
    <cellStyle name="Heading 2 3" xfId="19666" hidden="1"/>
    <cellStyle name="Heading 2 3" xfId="19651" hidden="1"/>
    <cellStyle name="Heading 2 3" xfId="19685" hidden="1"/>
    <cellStyle name="Heading 2 3" xfId="19705" hidden="1"/>
    <cellStyle name="Heading 2 3" xfId="19706" hidden="1"/>
    <cellStyle name="Heading 2 3" xfId="19709" hidden="1"/>
    <cellStyle name="Heading 2 3" xfId="19688" hidden="1"/>
    <cellStyle name="Heading 2 3" xfId="19678" hidden="1"/>
    <cellStyle name="Heading 2 3" xfId="19695" hidden="1"/>
    <cellStyle name="Heading 2 3" xfId="19719" hidden="1"/>
    <cellStyle name="Heading 2 3" xfId="19638" hidden="1"/>
    <cellStyle name="Heading 2 3" xfId="19701" hidden="1"/>
    <cellStyle name="Heading 2 3" xfId="19718" hidden="1"/>
    <cellStyle name="Heading 2 3" xfId="19692" hidden="1"/>
    <cellStyle name="Heading 2 3" xfId="19677" hidden="1"/>
    <cellStyle name="Heading 2 3" xfId="19711" hidden="1"/>
    <cellStyle name="Heading 2 3" xfId="19729" hidden="1"/>
    <cellStyle name="Heading 2 3" xfId="19730" hidden="1"/>
    <cellStyle name="Heading 2 3" xfId="19733" hidden="1"/>
    <cellStyle name="Heading 2 3" xfId="19714" hidden="1"/>
    <cellStyle name="Heading 2 3" xfId="19704" hidden="1"/>
    <cellStyle name="Heading 2 3" xfId="19720" hidden="1"/>
    <cellStyle name="Heading 2 3" xfId="19743" hidden="1"/>
    <cellStyle name="Heading 2 3" xfId="19664" hidden="1"/>
    <cellStyle name="Heading 2 3" xfId="19726" hidden="1"/>
    <cellStyle name="Heading 2 3" xfId="19742" hidden="1"/>
    <cellStyle name="Heading 2 3" xfId="19717" hidden="1"/>
    <cellStyle name="Heading 2 3" xfId="19703" hidden="1"/>
    <cellStyle name="Heading 2 3" xfId="19735" hidden="1"/>
    <cellStyle name="Heading 2 3" xfId="19751" hidden="1"/>
    <cellStyle name="Heading 2 3" xfId="19752" hidden="1"/>
    <cellStyle name="Heading 2 3" xfId="19754" hidden="1"/>
    <cellStyle name="Heading 2 3" xfId="19738" hidden="1"/>
    <cellStyle name="Heading 2 3" xfId="19728" hidden="1"/>
    <cellStyle name="Heading 2 3" xfId="19744" hidden="1"/>
    <cellStyle name="Heading 2 3" xfId="19763" hidden="1"/>
    <cellStyle name="Heading 2 3" xfId="19690" hidden="1"/>
    <cellStyle name="Heading 2 3" xfId="19750" hidden="1"/>
    <cellStyle name="Heading 2 3" xfId="19762" hidden="1"/>
    <cellStyle name="Heading 2 3" xfId="19741" hidden="1"/>
    <cellStyle name="Heading 2 3" xfId="19727" hidden="1"/>
    <cellStyle name="Heading 2 3" xfId="19756" hidden="1"/>
    <cellStyle name="Heading 2 3" xfId="19767" hidden="1"/>
    <cellStyle name="Heading 2 3" xfId="19768" hidden="1"/>
    <cellStyle name="Heading 2 3" xfId="19770" hidden="1"/>
    <cellStyle name="Heading 2 3" xfId="19759" hidden="1"/>
    <cellStyle name="Heading 2 3" xfId="19580" hidden="1"/>
    <cellStyle name="Heading 2 3" xfId="18399" hidden="1"/>
    <cellStyle name="Heading 2 3" xfId="18535" hidden="1"/>
    <cellStyle name="Heading 2 3" xfId="18503" hidden="1"/>
    <cellStyle name="Heading 2 3" xfId="19002" hidden="1"/>
    <cellStyle name="Heading 2 3" xfId="18844" hidden="1"/>
    <cellStyle name="Heading 2 3" xfId="19634" hidden="1"/>
    <cellStyle name="Heading 2 3" xfId="19646" hidden="1"/>
    <cellStyle name="Heading 2 3" xfId="19625" hidden="1"/>
    <cellStyle name="Heading 2 3" xfId="19592" hidden="1"/>
    <cellStyle name="Heading 2 3" xfId="19620" hidden="1"/>
    <cellStyle name="Heading 2 3" xfId="19607" hidden="1"/>
    <cellStyle name="Heading 2 3" xfId="19623" hidden="1"/>
    <cellStyle name="Heading 2 3" xfId="19671" hidden="1"/>
    <cellStyle name="Heading 2 3" xfId="19612" hidden="1"/>
    <cellStyle name="Heading 2 3" xfId="19573" hidden="1"/>
    <cellStyle name="Heading 2 3" xfId="19587" hidden="1"/>
    <cellStyle name="Heading 2 3" xfId="19536" hidden="1"/>
    <cellStyle name="Heading 2 3" xfId="19552" hidden="1"/>
    <cellStyle name="Heading 2 3" xfId="19605" hidden="1"/>
    <cellStyle name="Heading 2 3" xfId="19631" hidden="1"/>
    <cellStyle name="Heading 2 3" xfId="19543" hidden="1"/>
    <cellStyle name="Heading 2 3" xfId="19682" hidden="1"/>
    <cellStyle name="Heading 2 3" xfId="19656" hidden="1"/>
    <cellStyle name="Heading 2 3" xfId="19541" hidden="1"/>
    <cellStyle name="Heading 2 3" xfId="19629" hidden="1"/>
    <cellStyle name="Heading 2 3" xfId="19670" hidden="1"/>
    <cellStyle name="Heading 2 3" xfId="19585" hidden="1"/>
    <cellStyle name="Heading 2 3" xfId="19549" hidden="1"/>
    <cellStyle name="Heading 2 3" xfId="19518" hidden="1"/>
    <cellStyle name="Heading 2 3" xfId="19517" hidden="1"/>
    <cellStyle name="Heading 2 3" xfId="19562" hidden="1"/>
    <cellStyle name="Heading 2 3" xfId="19648" hidden="1"/>
    <cellStyle name="Heading 2 3" xfId="19550" hidden="1"/>
    <cellStyle name="Heading 2 3" xfId="19495" hidden="1"/>
    <cellStyle name="Heading 2 3" xfId="19647" hidden="1"/>
    <cellStyle name="Heading 2 3" xfId="19530" hidden="1"/>
    <cellStyle name="Heading 2 3" xfId="19493" hidden="1"/>
    <cellStyle name="Heading 2 3" xfId="19568" hidden="1"/>
    <cellStyle name="Heading 2 3" xfId="19614" hidden="1"/>
    <cellStyle name="Heading 2 3" xfId="19537" hidden="1"/>
    <cellStyle name="Heading 2 3" xfId="19502" hidden="1"/>
    <cellStyle name="Heading 2 3" xfId="19468" hidden="1"/>
    <cellStyle name="Heading 2 3" xfId="19467" hidden="1"/>
    <cellStyle name="Heading 2 3" xfId="19506" hidden="1"/>
    <cellStyle name="Heading 2 3" xfId="19551" hidden="1"/>
    <cellStyle name="Heading 2 3" xfId="19503" hidden="1"/>
    <cellStyle name="Heading 2 3" xfId="19437" hidden="1"/>
    <cellStyle name="Heading 2 3" xfId="19626" hidden="1"/>
    <cellStyle name="Heading 2 3" xfId="19481" hidden="1"/>
    <cellStyle name="Heading 2 3" xfId="19434" hidden="1"/>
    <cellStyle name="Heading 2 3" xfId="19526" hidden="1"/>
    <cellStyle name="Heading 2 3" xfId="19544" hidden="1"/>
    <cellStyle name="Heading 2 3" xfId="19489" hidden="1"/>
    <cellStyle name="Heading 2 3" xfId="19451" hidden="1"/>
    <cellStyle name="Heading 2 3" xfId="19441" hidden="1"/>
    <cellStyle name="Heading 2 3" xfId="19439" hidden="1"/>
    <cellStyle name="Heading 2 3" xfId="19455" hidden="1"/>
    <cellStyle name="Heading 2 3" xfId="19504" hidden="1"/>
    <cellStyle name="Heading 2 3" xfId="19452" hidden="1"/>
    <cellStyle name="Heading 2 3" xfId="19095" hidden="1"/>
    <cellStyle name="Heading 2 3" xfId="19565" hidden="1"/>
    <cellStyle name="Heading 2 3" xfId="19060" hidden="1"/>
    <cellStyle name="Heading 2 3" xfId="17822" hidden="1"/>
    <cellStyle name="Heading 2 3" xfId="19477" hidden="1"/>
    <cellStyle name="Heading 2 3" xfId="19497" hidden="1"/>
    <cellStyle name="Heading 2 3" xfId="18989" hidden="1"/>
    <cellStyle name="Heading 2 3" xfId="18931" hidden="1"/>
    <cellStyle name="Heading 2 3" xfId="18976" hidden="1"/>
    <cellStyle name="Heading 2 3" xfId="18995" hidden="1"/>
    <cellStyle name="Heading 2 3" xfId="18546" hidden="1"/>
    <cellStyle name="Heading 2 3" xfId="19453" hidden="1"/>
    <cellStyle name="Heading 2 3" xfId="17903" hidden="1"/>
    <cellStyle name="Heading 2 3" xfId="19778" hidden="1"/>
    <cellStyle name="Heading 2 3" xfId="19521" hidden="1"/>
    <cellStyle name="Heading 2 3" xfId="18268" hidden="1"/>
    <cellStyle name="Heading 2 3" xfId="19777" hidden="1"/>
    <cellStyle name="Heading 2 3" xfId="17854" hidden="1"/>
    <cellStyle name="Heading 2 3" xfId="19446" hidden="1"/>
    <cellStyle name="Heading 2 3" xfId="18997" hidden="1"/>
    <cellStyle name="Heading 2 3" xfId="19786" hidden="1"/>
    <cellStyle name="Heading 2 3" xfId="19787" hidden="1"/>
    <cellStyle name="Heading 2 3" xfId="19789" hidden="1"/>
    <cellStyle name="Heading 2 3" xfId="19773" hidden="1"/>
    <cellStyle name="Heading 2 3" xfId="18947" hidden="1"/>
    <cellStyle name="Heading 2 3" xfId="19779" hidden="1"/>
    <cellStyle name="Heading 2 3" xfId="19798" hidden="1"/>
    <cellStyle name="Heading 2 3" xfId="19472" hidden="1"/>
    <cellStyle name="Heading 2 3" xfId="19785" hidden="1"/>
    <cellStyle name="Heading 2 3" xfId="19797" hidden="1"/>
    <cellStyle name="Heading 2 3" xfId="19776" hidden="1"/>
    <cellStyle name="Heading 2 3" xfId="17816" hidden="1"/>
    <cellStyle name="Heading 2 3" xfId="19791" hidden="1"/>
    <cellStyle name="Heading 2 3" xfId="19802" hidden="1"/>
    <cellStyle name="Heading 2 3" xfId="19803" hidden="1"/>
    <cellStyle name="Heading 2 3" xfId="19805" hidden="1"/>
    <cellStyle name="Heading 2 3" xfId="19794" hidden="1"/>
    <cellStyle name="Heading 2 3" xfId="19814" hidden="1"/>
    <cellStyle name="Heading 2 3" xfId="19812" hidden="1"/>
    <cellStyle name="Heading 2 3" xfId="19818" hidden="1"/>
    <cellStyle name="Heading 2 3" xfId="19816" hidden="1"/>
    <cellStyle name="Heading 2 3" xfId="19822" hidden="1"/>
    <cellStyle name="Heading 2 3" xfId="19820" hidden="1"/>
    <cellStyle name="Heading 2 3" xfId="19845" hidden="1"/>
    <cellStyle name="Heading 2 3" xfId="19843" hidden="1"/>
    <cellStyle name="Heading 2 3" xfId="19849" hidden="1"/>
    <cellStyle name="Heading 2 3" xfId="19847" hidden="1"/>
    <cellStyle name="Heading 2 3" xfId="19853" hidden="1"/>
    <cellStyle name="Heading 2 3" xfId="19851" hidden="1"/>
    <cellStyle name="Heading 2 3" xfId="19841" hidden="1"/>
    <cellStyle name="Heading 2 3" xfId="19824" hidden="1"/>
    <cellStyle name="Heading 2 3" xfId="19856" hidden="1"/>
    <cellStyle name="Heading 2 3" xfId="19866" hidden="1"/>
    <cellStyle name="Heading 2 3" xfId="19860" hidden="1"/>
    <cellStyle name="Heading 2 3" xfId="19870" hidden="1"/>
    <cellStyle name="Heading 2 3" xfId="19868" hidden="1"/>
    <cellStyle name="Heading 2 3" xfId="19840" hidden="1"/>
    <cellStyle name="Heading 2 3" xfId="19834" hidden="1"/>
    <cellStyle name="Heading 2 3" xfId="19875" hidden="1"/>
    <cellStyle name="Heading 2 3" xfId="19826" hidden="1"/>
    <cellStyle name="Heading 2 3" xfId="19837" hidden="1"/>
    <cellStyle name="Heading 2 3" xfId="19874" hidden="1"/>
    <cellStyle name="Heading 2 3" xfId="19833" hidden="1"/>
    <cellStyle name="Heading 2 3" xfId="19832" hidden="1"/>
    <cellStyle name="Heading 2 3" xfId="19859" hidden="1"/>
    <cellStyle name="Heading 2 3" xfId="19886" hidden="1"/>
    <cellStyle name="Heading 2 3" xfId="19887" hidden="1"/>
    <cellStyle name="Heading 2 3" xfId="19890" hidden="1"/>
    <cellStyle name="Heading 2 3" xfId="19863" hidden="1"/>
    <cellStyle name="Heading 2 3" xfId="19828" hidden="1"/>
    <cellStyle name="Heading 2 3" xfId="19876" hidden="1"/>
    <cellStyle name="Heading 2 3" xfId="19901" hidden="1"/>
    <cellStyle name="Heading 2 3" xfId="19827" hidden="1"/>
    <cellStyle name="Heading 2 3" xfId="19882" hidden="1"/>
    <cellStyle name="Heading 2 3" xfId="19900" hidden="1"/>
    <cellStyle name="Heading 2 3" xfId="19873" hidden="1"/>
    <cellStyle name="Heading 2 3" xfId="19854" hidden="1"/>
    <cellStyle name="Heading 2 3" xfId="19892" hidden="1"/>
    <cellStyle name="Heading 2 3" xfId="19912" hidden="1"/>
    <cellStyle name="Heading 2 3" xfId="19913" hidden="1"/>
    <cellStyle name="Heading 2 3" xfId="19916" hidden="1"/>
    <cellStyle name="Heading 2 3" xfId="19895" hidden="1"/>
    <cellStyle name="Heading 2 3" xfId="19885" hidden="1"/>
    <cellStyle name="Heading 2 3" xfId="19902" hidden="1"/>
    <cellStyle name="Heading 2 3" xfId="19927" hidden="1"/>
    <cellStyle name="Heading 2 3" xfId="19829" hidden="1"/>
    <cellStyle name="Heading 2 3" xfId="19908" hidden="1"/>
    <cellStyle name="Heading 2 3" xfId="19926" hidden="1"/>
    <cellStyle name="Heading 2 3" xfId="19899" hidden="1"/>
    <cellStyle name="Heading 2 3" xfId="19884" hidden="1"/>
    <cellStyle name="Heading 2 3" xfId="19918" hidden="1"/>
    <cellStyle name="Heading 2 3" xfId="19938" hidden="1"/>
    <cellStyle name="Heading 2 3" xfId="19939" hidden="1"/>
    <cellStyle name="Heading 2 3" xfId="19942" hidden="1"/>
    <cellStyle name="Heading 2 3" xfId="19921" hidden="1"/>
    <cellStyle name="Heading 2 3" xfId="19911" hidden="1"/>
    <cellStyle name="Heading 2 3" xfId="19928" hidden="1"/>
    <cellStyle name="Heading 2 3" xfId="19952" hidden="1"/>
    <cellStyle name="Heading 2 3" xfId="19871" hidden="1"/>
    <cellStyle name="Heading 2 3" xfId="19934" hidden="1"/>
    <cellStyle name="Heading 2 3" xfId="19951" hidden="1"/>
    <cellStyle name="Heading 2 3" xfId="19925" hidden="1"/>
    <cellStyle name="Heading 2 3" xfId="19910" hidden="1"/>
    <cellStyle name="Heading 2 3" xfId="19944" hidden="1"/>
    <cellStyle name="Heading 2 3" xfId="19962" hidden="1"/>
    <cellStyle name="Heading 2 3" xfId="19963" hidden="1"/>
    <cellStyle name="Heading 2 3" xfId="19966" hidden="1"/>
    <cellStyle name="Heading 2 3" xfId="19947" hidden="1"/>
    <cellStyle name="Heading 2 3" xfId="19937" hidden="1"/>
    <cellStyle name="Heading 2 3" xfId="19953" hidden="1"/>
    <cellStyle name="Heading 2 3" xfId="19976" hidden="1"/>
    <cellStyle name="Heading 2 3" xfId="19897" hidden="1"/>
    <cellStyle name="Heading 2 3" xfId="19959" hidden="1"/>
    <cellStyle name="Heading 2 3" xfId="19975" hidden="1"/>
    <cellStyle name="Heading 2 3" xfId="19950" hidden="1"/>
    <cellStyle name="Heading 2 3" xfId="19936" hidden="1"/>
    <cellStyle name="Heading 2 3" xfId="19968" hidden="1"/>
    <cellStyle name="Heading 2 3" xfId="19984" hidden="1"/>
    <cellStyle name="Heading 2 3" xfId="19985" hidden="1"/>
    <cellStyle name="Heading 2 3" xfId="19987" hidden="1"/>
    <cellStyle name="Heading 2 3" xfId="19971" hidden="1"/>
    <cellStyle name="Heading 2 3" xfId="19961" hidden="1"/>
    <cellStyle name="Heading 2 3" xfId="19977" hidden="1"/>
    <cellStyle name="Heading 2 3" xfId="19996" hidden="1"/>
    <cellStyle name="Heading 2 3" xfId="19923" hidden="1"/>
    <cellStyle name="Heading 2 3" xfId="19983" hidden="1"/>
    <cellStyle name="Heading 2 3" xfId="19995" hidden="1"/>
    <cellStyle name="Heading 2 3" xfId="19974" hidden="1"/>
    <cellStyle name="Heading 2 3" xfId="19960" hidden="1"/>
    <cellStyle name="Heading 2 3" xfId="19989" hidden="1"/>
    <cellStyle name="Heading 2 3" xfId="20000" hidden="1"/>
    <cellStyle name="Heading 2 3" xfId="20001" hidden="1"/>
    <cellStyle name="Heading 2 3" xfId="20003" hidden="1"/>
    <cellStyle name="Heading 2 3" xfId="19992" hidden="1"/>
    <cellStyle name="Heading 2 3" xfId="19810" hidden="1"/>
    <cellStyle name="Heading 2 3" xfId="18980" hidden="1"/>
    <cellStyle name="Heading 2 3" xfId="19112" hidden="1"/>
    <cellStyle name="Heading 2 3" xfId="19076" hidden="1"/>
    <cellStyle name="Heading 2 3" xfId="19608" hidden="1"/>
    <cellStyle name="Heading 2 3" xfId="19117" hidden="1"/>
    <cellStyle name="Heading 2 3" xfId="18361" hidden="1"/>
    <cellStyle name="Heading 2 3" xfId="18416" hidden="1"/>
    <cellStyle name="Heading 2 3" xfId="19684" hidden="1"/>
    <cellStyle name="Heading 2 3" xfId="19689" hidden="1"/>
    <cellStyle name="Heading 2 3" xfId="19228" hidden="1"/>
    <cellStyle name="Heading 2 3" xfId="19686" hidden="1"/>
    <cellStyle name="Heading 2 3" xfId="18525" hidden="1"/>
    <cellStyle name="Heading 2 3" xfId="19616" hidden="1"/>
    <cellStyle name="Heading 2 3" xfId="20006" hidden="1"/>
    <cellStyle name="Heading 2 3" xfId="20017" hidden="1"/>
    <cellStyle name="Heading 2 3" xfId="20010" hidden="1"/>
    <cellStyle name="Heading 2 3" xfId="20021" hidden="1"/>
    <cellStyle name="Heading 2 3" xfId="20019" hidden="1"/>
    <cellStyle name="Heading 2 3" xfId="18474" hidden="1"/>
    <cellStyle name="Heading 2 3" xfId="19618" hidden="1"/>
    <cellStyle name="Heading 2 3" xfId="20026" hidden="1"/>
    <cellStyle name="Heading 2 3" xfId="19540" hidden="1"/>
    <cellStyle name="Heading 2 3" xfId="19644" hidden="1"/>
    <cellStyle name="Heading 2 3" xfId="20025" hidden="1"/>
    <cellStyle name="Heading 2 3" xfId="19594" hidden="1"/>
    <cellStyle name="Heading 2 3" xfId="19599" hidden="1"/>
    <cellStyle name="Heading 2 3" xfId="20009" hidden="1"/>
    <cellStyle name="Heading 2 3" xfId="20037" hidden="1"/>
    <cellStyle name="Heading 2 3" xfId="20038" hidden="1"/>
    <cellStyle name="Heading 2 3" xfId="20041" hidden="1"/>
    <cellStyle name="Heading 2 3" xfId="20013" hidden="1"/>
    <cellStyle name="Heading 2 3" xfId="19663" hidden="1"/>
    <cellStyle name="Heading 2 3" xfId="20027" hidden="1"/>
    <cellStyle name="Heading 2 3" xfId="20052" hidden="1"/>
    <cellStyle name="Heading 2 3" xfId="19553" hidden="1"/>
    <cellStyle name="Heading 2 3" xfId="20033" hidden="1"/>
    <cellStyle name="Heading 2 3" xfId="20051" hidden="1"/>
    <cellStyle name="Heading 2 3" xfId="20024" hidden="1"/>
    <cellStyle name="Heading 2 3" xfId="19229" hidden="1"/>
    <cellStyle name="Heading 2 3" xfId="20043" hidden="1"/>
    <cellStyle name="Heading 2 3" xfId="20062" hidden="1"/>
    <cellStyle name="Heading 2 3" xfId="20063" hidden="1"/>
    <cellStyle name="Heading 2 3" xfId="20066" hidden="1"/>
    <cellStyle name="Heading 2 3" xfId="20046" hidden="1"/>
    <cellStyle name="Heading 2 3" xfId="20036" hidden="1"/>
    <cellStyle name="Heading 2 3" xfId="20053" hidden="1"/>
    <cellStyle name="Heading 2 3" xfId="20076" hidden="1"/>
    <cellStyle name="Heading 2 3" xfId="19575" hidden="1"/>
    <cellStyle name="Heading 2 3" xfId="20059" hidden="1"/>
    <cellStyle name="Heading 2 3" xfId="20075" hidden="1"/>
    <cellStyle name="Heading 2 3" xfId="20050" hidden="1"/>
    <cellStyle name="Heading 2 3" xfId="20035" hidden="1"/>
    <cellStyle name="Heading 2 3" xfId="20068" hidden="1"/>
    <cellStyle name="Heading 2 3" xfId="20086" hidden="1"/>
    <cellStyle name="Heading 2 3" xfId="20087" hidden="1"/>
    <cellStyle name="Heading 2 3" xfId="20090" hidden="1"/>
    <cellStyle name="Heading 2 3" xfId="20070" hidden="1"/>
    <cellStyle name="Heading 2 3" xfId="20061" hidden="1"/>
    <cellStyle name="Heading 2 3" xfId="20077" hidden="1"/>
    <cellStyle name="Heading 2 3" xfId="20100" hidden="1"/>
    <cellStyle name="Heading 2 3" xfId="20022" hidden="1"/>
    <cellStyle name="Heading 2 3" xfId="20083" hidden="1"/>
    <cellStyle name="Heading 2 3" xfId="20099" hidden="1"/>
    <cellStyle name="Heading 2 3" xfId="20074" hidden="1"/>
    <cellStyle name="Heading 2 3" xfId="20060" hidden="1"/>
    <cellStyle name="Heading 2 3" xfId="20092" hidden="1"/>
    <cellStyle name="Heading 2 3" xfId="20109" hidden="1"/>
    <cellStyle name="Heading 2 3" xfId="20110" hidden="1"/>
    <cellStyle name="Heading 2 3" xfId="20113" hidden="1"/>
    <cellStyle name="Heading 2 3" xfId="20095" hidden="1"/>
    <cellStyle name="Heading 2 3" xfId="20085" hidden="1"/>
    <cellStyle name="Heading 2 3" xfId="20101" hidden="1"/>
    <cellStyle name="Heading 2 3" xfId="20122" hidden="1"/>
    <cellStyle name="Heading 2 3" xfId="20048" hidden="1"/>
    <cellStyle name="Heading 2 3" xfId="20106" hidden="1"/>
    <cellStyle name="Heading 2 3" xfId="20121" hidden="1"/>
    <cellStyle name="Heading 2 3" xfId="20098" hidden="1"/>
    <cellStyle name="Heading 2 3" xfId="20084" hidden="1"/>
    <cellStyle name="Heading 2 3" xfId="20114" hidden="1"/>
    <cellStyle name="Heading 2 3" xfId="20130" hidden="1"/>
    <cellStyle name="Heading 2 3" xfId="20131" hidden="1"/>
    <cellStyle name="Heading 2 3" xfId="20133" hidden="1"/>
    <cellStyle name="Heading 2 3" xfId="20117" hidden="1"/>
    <cellStyle name="Heading 2 3" xfId="20108" hidden="1"/>
    <cellStyle name="Heading 2 3" xfId="20123" hidden="1"/>
    <cellStyle name="Heading 2 3" xfId="20140" hidden="1"/>
    <cellStyle name="Heading 2 3" xfId="20072" hidden="1"/>
    <cellStyle name="Heading 2 3" xfId="20129" hidden="1"/>
    <cellStyle name="Heading 2 3" xfId="20139" hidden="1"/>
    <cellStyle name="Heading 2 3" xfId="20120" hidden="1"/>
    <cellStyle name="Heading 2 3" xfId="20107" hidden="1"/>
    <cellStyle name="Heading 2 3" xfId="20134" hidden="1"/>
    <cellStyle name="Heading 2 3" xfId="20144" hidden="1"/>
    <cellStyle name="Heading 2 3" xfId="20145" hidden="1"/>
    <cellStyle name="Heading 2 3" xfId="20147" hidden="1"/>
    <cellStyle name="Heading 2 3" xfId="20137" hidden="1"/>
    <cellStyle name="Heading 2 3" xfId="20156" hidden="1"/>
    <cellStyle name="Heading 2 3" xfId="20154" hidden="1"/>
    <cellStyle name="Heading 2 3" xfId="20160" hidden="1"/>
    <cellStyle name="Heading 2 3" xfId="20158" hidden="1"/>
    <cellStyle name="Heading 2 3" xfId="20163" hidden="1"/>
    <cellStyle name="Heading 2 3" xfId="20162" hidden="1"/>
    <cellStyle name="Heading 2 3" xfId="20184" hidden="1"/>
    <cellStyle name="Heading 2 3" xfId="20182" hidden="1"/>
    <cellStyle name="Heading 2 3" xfId="20188" hidden="1"/>
    <cellStyle name="Heading 2 3" xfId="20186" hidden="1"/>
    <cellStyle name="Heading 2 3" xfId="20192" hidden="1"/>
    <cellStyle name="Heading 2 3" xfId="20190" hidden="1"/>
    <cellStyle name="Heading 2 3" xfId="20181" hidden="1"/>
    <cellStyle name="Heading 2 3" xfId="20165" hidden="1"/>
    <cellStyle name="Heading 2 3" xfId="20195" hidden="1"/>
    <cellStyle name="Heading 2 3" xfId="20204" hidden="1"/>
    <cellStyle name="Heading 2 3" xfId="20199" hidden="1"/>
    <cellStyle name="Heading 2 3" xfId="20207" hidden="1"/>
    <cellStyle name="Heading 2 3" xfId="20206" hidden="1"/>
    <cellStyle name="Heading 2 3" xfId="20180" hidden="1"/>
    <cellStyle name="Heading 2 3" xfId="20174" hidden="1"/>
    <cellStyle name="Heading 2 3" xfId="20212" hidden="1"/>
    <cellStyle name="Heading 2 3" xfId="20167" hidden="1"/>
    <cellStyle name="Heading 2 3" xfId="20177" hidden="1"/>
    <cellStyle name="Heading 2 3" xfId="20211" hidden="1"/>
    <cellStyle name="Heading 2 3" xfId="20173" hidden="1"/>
    <cellStyle name="Heading 2 3" xfId="20172" hidden="1"/>
    <cellStyle name="Heading 2 3" xfId="20198" hidden="1"/>
    <cellStyle name="Heading 2 3" xfId="20222" hidden="1"/>
    <cellStyle name="Heading 2 3" xfId="20223" hidden="1"/>
    <cellStyle name="Heading 2 3" xfId="20226" hidden="1"/>
    <cellStyle name="Heading 2 3" xfId="20201" hidden="1"/>
    <cellStyle name="Heading 2 3" xfId="20169" hidden="1"/>
    <cellStyle name="Heading 2 3" xfId="20213" hidden="1"/>
    <cellStyle name="Heading 2 3" xfId="20235" hidden="1"/>
    <cellStyle name="Heading 2 3" xfId="20168" hidden="1"/>
    <cellStyle name="Heading 2 3" xfId="20218" hidden="1"/>
    <cellStyle name="Heading 2 3" xfId="20234" hidden="1"/>
    <cellStyle name="Heading 2 3" xfId="20210" hidden="1"/>
    <cellStyle name="Heading 2 3" xfId="20193" hidden="1"/>
    <cellStyle name="Heading 2 3" xfId="20228" hidden="1"/>
    <cellStyle name="Heading 2 3" xfId="20246" hidden="1"/>
    <cellStyle name="Heading 2 3" xfId="20247" hidden="1"/>
    <cellStyle name="Heading 2 3" xfId="20250" hidden="1"/>
    <cellStyle name="Heading 2 3" xfId="20230" hidden="1"/>
    <cellStyle name="Heading 2 3" xfId="20221" hidden="1"/>
    <cellStyle name="Heading 2 3" xfId="20236" hidden="1"/>
    <cellStyle name="Heading 2 3" xfId="20260" hidden="1"/>
    <cellStyle name="Heading 2 3" xfId="20170" hidden="1"/>
    <cellStyle name="Heading 2 3" xfId="20242" hidden="1"/>
    <cellStyle name="Heading 2 3" xfId="20259" hidden="1"/>
    <cellStyle name="Heading 2 3" xfId="20233" hidden="1"/>
    <cellStyle name="Heading 2 3" xfId="20220" hidden="1"/>
    <cellStyle name="Heading 2 3" xfId="20252" hidden="1"/>
    <cellStyle name="Heading 2 3" xfId="20269" hidden="1"/>
    <cellStyle name="Heading 2 3" xfId="20270" hidden="1"/>
    <cellStyle name="Heading 2 3" xfId="20272" hidden="1"/>
    <cellStyle name="Heading 2 3" xfId="20254" hidden="1"/>
    <cellStyle name="Heading 2 3" xfId="20245" hidden="1"/>
    <cellStyle name="Heading 2 3" xfId="20261" hidden="1"/>
    <cellStyle name="Heading 2 3" xfId="20282" hidden="1"/>
    <cellStyle name="Heading 2 3" xfId="20208" hidden="1"/>
    <cellStyle name="Heading 2 3" xfId="20265" hidden="1"/>
    <cellStyle name="Heading 2 3" xfId="20281" hidden="1"/>
    <cellStyle name="Heading 2 3" xfId="20258" hidden="1"/>
    <cellStyle name="Heading 2 3" xfId="20244" hidden="1"/>
    <cellStyle name="Heading 2 3" xfId="20274" hidden="1"/>
    <cellStyle name="Heading 2 3" xfId="20292" hidden="1"/>
    <cellStyle name="Heading 2 3" xfId="20293" hidden="1"/>
    <cellStyle name="Heading 2 3" xfId="20296" hidden="1"/>
    <cellStyle name="Heading 2 3" xfId="20277" hidden="1"/>
    <cellStyle name="Heading 2 3" xfId="20268" hidden="1"/>
    <cellStyle name="Heading 2 3" xfId="20283" hidden="1"/>
    <cellStyle name="Heading 2 3" xfId="20306" hidden="1"/>
    <cellStyle name="Heading 2 3" xfId="20232" hidden="1"/>
    <cellStyle name="Heading 2 3" xfId="20289" hidden="1"/>
    <cellStyle name="Heading 2 3" xfId="20305" hidden="1"/>
    <cellStyle name="Heading 2 3" xfId="20280" hidden="1"/>
    <cellStyle name="Heading 2 3" xfId="20267" hidden="1"/>
    <cellStyle name="Heading 2 3" xfId="20298" hidden="1"/>
    <cellStyle name="Heading 2 3" xfId="20314" hidden="1"/>
    <cellStyle name="Heading 2 3" xfId="20315" hidden="1"/>
    <cellStyle name="Heading 2 3" xfId="20317" hidden="1"/>
    <cellStyle name="Heading 2 3" xfId="20301" hidden="1"/>
    <cellStyle name="Heading 2 3" xfId="20291" hidden="1"/>
    <cellStyle name="Heading 2 3" xfId="20307" hidden="1"/>
    <cellStyle name="Heading 2 3" xfId="20326" hidden="1"/>
    <cellStyle name="Heading 2 3" xfId="20256" hidden="1"/>
    <cellStyle name="Heading 2 3" xfId="20313" hidden="1"/>
    <cellStyle name="Heading 2 3" xfId="20325" hidden="1"/>
    <cellStyle name="Heading 2 3" xfId="20304" hidden="1"/>
    <cellStyle name="Heading 2 3" xfId="20290" hidden="1"/>
    <cellStyle name="Heading 2 3" xfId="20319" hidden="1"/>
    <cellStyle name="Heading 2 3" xfId="20330" hidden="1"/>
    <cellStyle name="Heading 2 3" xfId="20331" hidden="1"/>
    <cellStyle name="Heading 2 3" xfId="20333" hidden="1"/>
    <cellStyle name="Heading 2 3" xfId="20322" hidden="1"/>
    <cellStyle name="Heading 2 3" xfId="20153" hidden="1"/>
    <cellStyle name="Heading 2 3" xfId="18983" hidden="1"/>
    <cellStyle name="Heading 2 3" xfId="19118" hidden="1"/>
    <cellStyle name="Heading 2 3" xfId="19086" hidden="1"/>
    <cellStyle name="Heading 2 3" xfId="19583" hidden="1"/>
    <cellStyle name="Heading 2 3" xfId="19427" hidden="1"/>
    <cellStyle name="Heading 2 3" xfId="20205" hidden="1"/>
    <cellStyle name="Heading 2 3" xfId="20215" hidden="1"/>
    <cellStyle name="Heading 2 3" xfId="20196" hidden="1"/>
    <cellStyle name="Heading 2 3" xfId="20164" hidden="1"/>
    <cellStyle name="Heading 2 3" xfId="20191" hidden="1"/>
    <cellStyle name="Heading 2 3" xfId="20178" hidden="1"/>
    <cellStyle name="Heading 2 3" xfId="20194" hidden="1"/>
    <cellStyle name="Heading 2 3" xfId="20238" hidden="1"/>
    <cellStyle name="Heading 2 3" xfId="20183" hidden="1"/>
    <cellStyle name="Heading 2 3" xfId="20146" hidden="1"/>
    <cellStyle name="Heading 2 3" xfId="20159" hidden="1"/>
    <cellStyle name="Heading 2 3" xfId="20111" hidden="1"/>
    <cellStyle name="Heading 2 3" xfId="20127" hidden="1"/>
    <cellStyle name="Heading 2 3" xfId="20176" hidden="1"/>
    <cellStyle name="Heading 2 3" xfId="20202" hidden="1"/>
    <cellStyle name="Heading 2 3" xfId="20118" hidden="1"/>
    <cellStyle name="Heading 2 3" xfId="20249" hidden="1"/>
    <cellStyle name="Heading 2 3" xfId="20225" hidden="1"/>
    <cellStyle name="Heading 2 3" xfId="20116" hidden="1"/>
    <cellStyle name="Heading 2 3" xfId="20200" hidden="1"/>
    <cellStyle name="Heading 2 3" xfId="20237" hidden="1"/>
    <cellStyle name="Heading 2 3" xfId="20157" hidden="1"/>
    <cellStyle name="Heading 2 3" xfId="20124" hidden="1"/>
    <cellStyle name="Heading 2 3" xfId="20094" hidden="1"/>
    <cellStyle name="Heading 2 3" xfId="20093" hidden="1"/>
    <cellStyle name="Heading 2 3" xfId="20136" hidden="1"/>
    <cellStyle name="Heading 2 3" xfId="20217" hidden="1"/>
    <cellStyle name="Heading 2 3" xfId="20125" hidden="1"/>
    <cellStyle name="Heading 2 3" xfId="20071" hidden="1"/>
    <cellStyle name="Heading 2 3" xfId="20216" hidden="1"/>
    <cellStyle name="Heading 2 3" xfId="20105" hidden="1"/>
    <cellStyle name="Heading 2 3" xfId="20069" hidden="1"/>
    <cellStyle name="Heading 2 3" xfId="20141" hidden="1"/>
    <cellStyle name="Heading 2 3" xfId="20185" hidden="1"/>
    <cellStyle name="Heading 2 3" xfId="20112" hidden="1"/>
    <cellStyle name="Heading 2 3" xfId="20078" hidden="1"/>
    <cellStyle name="Heading 2 3" xfId="20045" hidden="1"/>
    <cellStyle name="Heading 2 3" xfId="20044" hidden="1"/>
    <cellStyle name="Heading 2 3" xfId="20082" hidden="1"/>
    <cellStyle name="Heading 2 3" xfId="20126" hidden="1"/>
    <cellStyle name="Heading 2 3" xfId="20079" hidden="1"/>
    <cellStyle name="Heading 2 3" xfId="20014" hidden="1"/>
    <cellStyle name="Heading 2 3" xfId="20197" hidden="1"/>
    <cellStyle name="Heading 2 3" xfId="20058" hidden="1"/>
    <cellStyle name="Heading 2 3" xfId="20012" hidden="1"/>
    <cellStyle name="Heading 2 3" xfId="20102" hidden="1"/>
    <cellStyle name="Heading 2 3" xfId="20119" hidden="1"/>
    <cellStyle name="Heading 2 3" xfId="20065" hidden="1"/>
    <cellStyle name="Heading 2 3" xfId="20028" hidden="1"/>
    <cellStyle name="Heading 2 3" xfId="20018" hidden="1"/>
    <cellStyle name="Heading 2 3" xfId="20016" hidden="1"/>
    <cellStyle name="Heading 2 3" xfId="20032" hidden="1"/>
    <cellStyle name="Heading 2 3" xfId="20080" hidden="1"/>
    <cellStyle name="Heading 2 3" xfId="20029" hidden="1"/>
    <cellStyle name="Heading 2 3" xfId="19674" hidden="1"/>
    <cellStyle name="Heading 2 3" xfId="20138" hidden="1"/>
    <cellStyle name="Heading 2 3" xfId="19639" hidden="1"/>
    <cellStyle name="Heading 2 3" xfId="18341" hidden="1"/>
    <cellStyle name="Heading 2 3" xfId="20054" hidden="1"/>
    <cellStyle name="Heading 2 3" xfId="20073" hidden="1"/>
    <cellStyle name="Heading 2 3" xfId="19570" hidden="1"/>
    <cellStyle name="Heading 2 3" xfId="19513" hidden="1"/>
    <cellStyle name="Heading 2 3" xfId="19557" hidden="1"/>
    <cellStyle name="Heading 2 3" xfId="19576" hidden="1"/>
    <cellStyle name="Heading 2 3" xfId="19129" hidden="1"/>
    <cellStyle name="Heading 2 3" xfId="20030" hidden="1"/>
    <cellStyle name="Heading 2 3" xfId="18466" hidden="1"/>
    <cellStyle name="Heading 2 3" xfId="20341" hidden="1"/>
    <cellStyle name="Heading 2 3" xfId="20097" hidden="1"/>
    <cellStyle name="Heading 2 3" xfId="18853" hidden="1"/>
    <cellStyle name="Heading 2 3" xfId="20340" hidden="1"/>
    <cellStyle name="Heading 2 3" xfId="18373" hidden="1"/>
    <cellStyle name="Heading 2 3" xfId="20023" hidden="1"/>
    <cellStyle name="Heading 2 3" xfId="19578" hidden="1"/>
    <cellStyle name="Heading 2 3" xfId="20349" hidden="1"/>
    <cellStyle name="Heading 2 3" xfId="20350" hidden="1"/>
    <cellStyle name="Heading 2 3" xfId="20352" hidden="1"/>
    <cellStyle name="Heading 2 3" xfId="20336" hidden="1"/>
    <cellStyle name="Heading 2 3" xfId="19529" hidden="1"/>
    <cellStyle name="Heading 2 3" xfId="20342" hidden="1"/>
    <cellStyle name="Heading 2 3" xfId="20361" hidden="1"/>
    <cellStyle name="Heading 2 3" xfId="20049" hidden="1"/>
    <cellStyle name="Heading 2 3" xfId="20348" hidden="1"/>
    <cellStyle name="Heading 2 3" xfId="20360" hidden="1"/>
    <cellStyle name="Heading 2 3" xfId="20339" hidden="1"/>
    <cellStyle name="Heading 2 3" xfId="17911" hidden="1"/>
    <cellStyle name="Heading 2 3" xfId="20354" hidden="1"/>
    <cellStyle name="Heading 2 3" xfId="20365" hidden="1"/>
    <cellStyle name="Heading 2 3" xfId="20366" hidden="1"/>
    <cellStyle name="Heading 2 3" xfId="20368" hidden="1"/>
    <cellStyle name="Heading 2 3" xfId="20357" hidden="1"/>
    <cellStyle name="Heading 2 3" xfId="20377" hidden="1"/>
    <cellStyle name="Heading 2 3" xfId="20375" hidden="1"/>
    <cellStyle name="Heading 2 3" xfId="20381" hidden="1"/>
    <cellStyle name="Heading 2 3" xfId="20379" hidden="1"/>
    <cellStyle name="Heading 2 3" xfId="20385" hidden="1"/>
    <cellStyle name="Heading 2 3" xfId="20383" hidden="1"/>
    <cellStyle name="Heading 2 3" xfId="20408" hidden="1"/>
    <cellStyle name="Heading 2 3" xfId="20406" hidden="1"/>
    <cellStyle name="Heading 2 3" xfId="20412" hidden="1"/>
    <cellStyle name="Heading 2 3" xfId="20410" hidden="1"/>
    <cellStyle name="Heading 2 3" xfId="20416" hidden="1"/>
    <cellStyle name="Heading 2 3" xfId="20414" hidden="1"/>
    <cellStyle name="Heading 2 3" xfId="20404" hidden="1"/>
    <cellStyle name="Heading 2 3" xfId="20387" hidden="1"/>
    <cellStyle name="Heading 2 3" xfId="20419" hidden="1"/>
    <cellStyle name="Heading 2 3" xfId="20429" hidden="1"/>
    <cellStyle name="Heading 2 3" xfId="20423" hidden="1"/>
    <cellStyle name="Heading 2 3" xfId="20433" hidden="1"/>
    <cellStyle name="Heading 2 3" xfId="20431" hidden="1"/>
    <cellStyle name="Heading 2 3" xfId="20403" hidden="1"/>
    <cellStyle name="Heading 2 3" xfId="20397" hidden="1"/>
    <cellStyle name="Heading 2 3" xfId="20438" hidden="1"/>
    <cellStyle name="Heading 2 3" xfId="20389" hidden="1"/>
    <cellStyle name="Heading 2 3" xfId="20400" hidden="1"/>
    <cellStyle name="Heading 2 3" xfId="20437" hidden="1"/>
    <cellStyle name="Heading 2 3" xfId="20396" hidden="1"/>
    <cellStyle name="Heading 2 3" xfId="20395" hidden="1"/>
    <cellStyle name="Heading 2 3" xfId="20422" hidden="1"/>
    <cellStyle name="Heading 2 3" xfId="20449" hidden="1"/>
    <cellStyle name="Heading 2 3" xfId="20450" hidden="1"/>
    <cellStyle name="Heading 2 3" xfId="20453" hidden="1"/>
    <cellStyle name="Heading 2 3" xfId="20426" hidden="1"/>
    <cellStyle name="Heading 2 3" xfId="20391" hidden="1"/>
    <cellStyle name="Heading 2 3" xfId="20439" hidden="1"/>
    <cellStyle name="Heading 2 3" xfId="20464" hidden="1"/>
    <cellStyle name="Heading 2 3" xfId="20390" hidden="1"/>
    <cellStyle name="Heading 2 3" xfId="20445" hidden="1"/>
    <cellStyle name="Heading 2 3" xfId="20463" hidden="1"/>
    <cellStyle name="Heading 2 3" xfId="20436" hidden="1"/>
    <cellStyle name="Heading 2 3" xfId="20417" hidden="1"/>
    <cellStyle name="Heading 2 3" xfId="20455" hidden="1"/>
    <cellStyle name="Heading 2 3" xfId="20475" hidden="1"/>
    <cellStyle name="Heading 2 3" xfId="20476" hidden="1"/>
    <cellStyle name="Heading 2 3" xfId="20479" hidden="1"/>
    <cellStyle name="Heading 2 3" xfId="20458" hidden="1"/>
    <cellStyle name="Heading 2 3" xfId="20448" hidden="1"/>
    <cellStyle name="Heading 2 3" xfId="20465" hidden="1"/>
    <cellStyle name="Heading 2 3" xfId="20490" hidden="1"/>
    <cellStyle name="Heading 2 3" xfId="20392" hidden="1"/>
    <cellStyle name="Heading 2 3" xfId="20471" hidden="1"/>
    <cellStyle name="Heading 2 3" xfId="20489" hidden="1"/>
    <cellStyle name="Heading 2 3" xfId="20462" hidden="1"/>
    <cellStyle name="Heading 2 3" xfId="20447" hidden="1"/>
    <cellStyle name="Heading 2 3" xfId="20481" hidden="1"/>
    <cellStyle name="Heading 2 3" xfId="20501" hidden="1"/>
    <cellStyle name="Heading 2 3" xfId="20502" hidden="1"/>
    <cellStyle name="Heading 2 3" xfId="20505" hidden="1"/>
    <cellStyle name="Heading 2 3" xfId="20484" hidden="1"/>
    <cellStyle name="Heading 2 3" xfId="20474" hidden="1"/>
    <cellStyle name="Heading 2 3" xfId="20491" hidden="1"/>
    <cellStyle name="Heading 2 3" xfId="20515" hidden="1"/>
    <cellStyle name="Heading 2 3" xfId="20434" hidden="1"/>
    <cellStyle name="Heading 2 3" xfId="20497" hidden="1"/>
    <cellStyle name="Heading 2 3" xfId="20514" hidden="1"/>
    <cellStyle name="Heading 2 3" xfId="20488" hidden="1"/>
    <cellStyle name="Heading 2 3" xfId="20473" hidden="1"/>
    <cellStyle name="Heading 2 3" xfId="20507" hidden="1"/>
    <cellStyle name="Heading 2 3" xfId="20525" hidden="1"/>
    <cellStyle name="Heading 2 3" xfId="20526" hidden="1"/>
    <cellStyle name="Heading 2 3" xfId="20529" hidden="1"/>
    <cellStyle name="Heading 2 3" xfId="20510" hidden="1"/>
    <cellStyle name="Heading 2 3" xfId="20500" hidden="1"/>
    <cellStyle name="Heading 2 3" xfId="20516" hidden="1"/>
    <cellStyle name="Heading 2 3" xfId="20539" hidden="1"/>
    <cellStyle name="Heading 2 3" xfId="20460" hidden="1"/>
    <cellStyle name="Heading 2 3" xfId="20522" hidden="1"/>
    <cellStyle name="Heading 2 3" xfId="20538" hidden="1"/>
    <cellStyle name="Heading 2 3" xfId="20513" hidden="1"/>
    <cellStyle name="Heading 2 3" xfId="20499" hidden="1"/>
    <cellStyle name="Heading 2 3" xfId="20531" hidden="1"/>
    <cellStyle name="Heading 2 3" xfId="20547" hidden="1"/>
    <cellStyle name="Heading 2 3" xfId="20548" hidden="1"/>
    <cellStyle name="Heading 2 3" xfId="20550" hidden="1"/>
    <cellStyle name="Heading 2 3" xfId="20534" hidden="1"/>
    <cellStyle name="Heading 2 3" xfId="20524" hidden="1"/>
    <cellStyle name="Heading 2 3" xfId="20540" hidden="1"/>
    <cellStyle name="Heading 2 3" xfId="20559" hidden="1"/>
    <cellStyle name="Heading 2 3" xfId="20486" hidden="1"/>
    <cellStyle name="Heading 2 3" xfId="20546" hidden="1"/>
    <cellStyle name="Heading 2 3" xfId="20558" hidden="1"/>
    <cellStyle name="Heading 2 3" xfId="20537" hidden="1"/>
    <cellStyle name="Heading 2 3" xfId="20523" hidden="1"/>
    <cellStyle name="Heading 2 3" xfId="20552" hidden="1"/>
    <cellStyle name="Heading 2 3" xfId="20563" hidden="1"/>
    <cellStyle name="Heading 2 3" xfId="20564" hidden="1"/>
    <cellStyle name="Heading 2 3" xfId="20566" hidden="1"/>
    <cellStyle name="Heading 2 3" xfId="20555" hidden="1"/>
    <cellStyle name="Heading 2 3" xfId="20373" hidden="1"/>
    <cellStyle name="Heading 2 3" xfId="19561" hidden="1"/>
    <cellStyle name="Heading 2 3" xfId="19691" hidden="1"/>
    <cellStyle name="Heading 2 3" xfId="19655" hidden="1"/>
    <cellStyle name="Heading 2 3" xfId="20179" hidden="1"/>
    <cellStyle name="Heading 2 3" xfId="19696" hidden="1"/>
    <cellStyle name="Heading 2 3" xfId="18945" hidden="1"/>
    <cellStyle name="Heading 2 3" xfId="19000" hidden="1"/>
    <cellStyle name="Heading 2 3" xfId="20251" hidden="1"/>
    <cellStyle name="Heading 2 3" xfId="20255" hidden="1"/>
    <cellStyle name="Heading 2 3" xfId="19807" hidden="1"/>
    <cellStyle name="Heading 2 3" xfId="20253" hidden="1"/>
    <cellStyle name="Heading 2 3" xfId="19108" hidden="1"/>
    <cellStyle name="Heading 2 3" xfId="20187" hidden="1"/>
    <cellStyle name="Heading 2 3" xfId="20568" hidden="1"/>
    <cellStyle name="Heading 2 3" xfId="20578" hidden="1"/>
    <cellStyle name="Heading 2 3" xfId="20572" hidden="1"/>
    <cellStyle name="Heading 2 3" xfId="20582" hidden="1"/>
    <cellStyle name="Heading 2 3" xfId="20580" hidden="1"/>
    <cellStyle name="Heading 2 3" xfId="19057" hidden="1"/>
    <cellStyle name="Heading 2 3" xfId="20189" hidden="1"/>
    <cellStyle name="Heading 2 3" xfId="20587" hidden="1"/>
    <cellStyle name="Heading 2 3" xfId="20115" hidden="1"/>
    <cellStyle name="Heading 2 3" xfId="20214" hidden="1"/>
    <cellStyle name="Heading 2 3" xfId="20586" hidden="1"/>
    <cellStyle name="Heading 2 3" xfId="20166" hidden="1"/>
    <cellStyle name="Heading 2 3" xfId="20171" hidden="1"/>
    <cellStyle name="Heading 2 3" xfId="20571" hidden="1"/>
    <cellStyle name="Heading 2 3" xfId="20598" hidden="1"/>
    <cellStyle name="Heading 2 3" xfId="20599" hidden="1"/>
    <cellStyle name="Heading 2 3" xfId="20602" hidden="1"/>
    <cellStyle name="Heading 2 3" xfId="20575" hidden="1"/>
    <cellStyle name="Heading 2 3" xfId="20231" hidden="1"/>
    <cellStyle name="Heading 2 3" xfId="20588" hidden="1"/>
    <cellStyle name="Heading 2 3" xfId="20613" hidden="1"/>
    <cellStyle name="Heading 2 3" xfId="20128" hidden="1"/>
    <cellStyle name="Heading 2 3" xfId="20594" hidden="1"/>
    <cellStyle name="Heading 2 3" xfId="20612" hidden="1"/>
    <cellStyle name="Heading 2 3" xfId="20585" hidden="1"/>
    <cellStyle name="Heading 2 3" xfId="19808" hidden="1"/>
    <cellStyle name="Heading 2 3" xfId="20604" hidden="1"/>
    <cellStyle name="Heading 2 3" xfId="20623" hidden="1"/>
    <cellStyle name="Heading 2 3" xfId="20624" hidden="1"/>
    <cellStyle name="Heading 2 3" xfId="20627" hidden="1"/>
    <cellStyle name="Heading 2 3" xfId="20607" hidden="1"/>
    <cellStyle name="Heading 2 3" xfId="20597" hidden="1"/>
    <cellStyle name="Heading 2 3" xfId="20614" hidden="1"/>
    <cellStyle name="Heading 2 3" xfId="20637" hidden="1"/>
    <cellStyle name="Heading 2 3" xfId="20148" hidden="1"/>
    <cellStyle name="Heading 2 3" xfId="20620" hidden="1"/>
    <cellStyle name="Heading 2 3" xfId="20636" hidden="1"/>
    <cellStyle name="Heading 2 3" xfId="20611" hidden="1"/>
    <cellStyle name="Heading 2 3" xfId="20596" hidden="1"/>
    <cellStyle name="Heading 2 3" xfId="20629" hidden="1"/>
    <cellStyle name="Heading 2 3" xfId="20647" hidden="1"/>
    <cellStyle name="Heading 2 3" xfId="20648" hidden="1"/>
    <cellStyle name="Heading 2 3" xfId="20650" hidden="1"/>
    <cellStyle name="Heading 2 3" xfId="20631" hidden="1"/>
    <cellStyle name="Heading 2 3" xfId="20622" hidden="1"/>
    <cellStyle name="Heading 2 3" xfId="20638" hidden="1"/>
    <cellStyle name="Heading 2 3" xfId="20660" hidden="1"/>
    <cellStyle name="Heading 2 3" xfId="20583" hidden="1"/>
    <cellStyle name="Heading 2 3" xfId="20644" hidden="1"/>
    <cellStyle name="Heading 2 3" xfId="20659" hidden="1"/>
    <cellStyle name="Heading 2 3" xfId="20635" hidden="1"/>
    <cellStyle name="Heading 2 3" xfId="20621" hidden="1"/>
    <cellStyle name="Heading 2 3" xfId="20652" hidden="1"/>
    <cellStyle name="Heading 2 3" xfId="20667" hidden="1"/>
    <cellStyle name="Heading 2 3" xfId="20668" hidden="1"/>
    <cellStyle name="Heading 2 3" xfId="20671" hidden="1"/>
    <cellStyle name="Heading 2 3" xfId="20655" hidden="1"/>
    <cellStyle name="Heading 2 3" xfId="20646" hidden="1"/>
    <cellStyle name="Heading 2 3" xfId="20661" hidden="1"/>
    <cellStyle name="Heading 2 3" xfId="20680" hidden="1"/>
    <cellStyle name="Heading 2 3" xfId="20609" hidden="1"/>
    <cellStyle name="Heading 2 3" xfId="20664" hidden="1"/>
    <cellStyle name="Heading 2 3" xfId="20679" hidden="1"/>
    <cellStyle name="Heading 2 3" xfId="20658" hidden="1"/>
    <cellStyle name="Heading 2 3" xfId="20645" hidden="1"/>
    <cellStyle name="Heading 2 3" xfId="20672" hidden="1"/>
    <cellStyle name="Heading 2 3" xfId="20688" hidden="1"/>
    <cellStyle name="Heading 2 3" xfId="20689" hidden="1"/>
    <cellStyle name="Heading 2 3" xfId="20690" hidden="1"/>
    <cellStyle name="Heading 2 3" xfId="20675" hidden="1"/>
    <cellStyle name="Heading 2 3" xfId="20666" hidden="1"/>
    <cellStyle name="Heading 2 3" xfId="20681" hidden="1"/>
    <cellStyle name="Heading 2 3" xfId="20696" hidden="1"/>
    <cellStyle name="Heading 2 3" xfId="20633" hidden="1"/>
    <cellStyle name="Heading 2 3" xfId="20687" hidden="1"/>
    <cellStyle name="Heading 2 3" xfId="20695" hidden="1"/>
    <cellStyle name="Heading 2 3" xfId="20678" hidden="1"/>
    <cellStyle name="Heading 2 3" xfId="20665" hidden="1"/>
    <cellStyle name="Heading 2 3" xfId="20691" hidden="1"/>
    <cellStyle name="Heading 2 3" xfId="20698" hidden="1"/>
    <cellStyle name="Heading 2 3" xfId="20699" hidden="1"/>
    <cellStyle name="Heading 2 3" xfId="20701" hidden="1"/>
    <cellStyle name="Heading 2 3" xfId="20693" hidden="1"/>
    <cellStyle name="Heading 2 3" xfId="20706" hidden="1"/>
    <cellStyle name="Heading 2 3" xfId="20705" hidden="1"/>
    <cellStyle name="Heading 2 3" xfId="20710" hidden="1"/>
    <cellStyle name="Heading 2 3" xfId="20708" hidden="1"/>
    <cellStyle name="Heading 2 3" xfId="20712" hidden="1"/>
    <cellStyle name="Heading 2 3" xfId="20711" hidden="1"/>
    <cellStyle name="Heading 2 3" xfId="20733" hidden="1"/>
    <cellStyle name="Heading 2 3" xfId="20731" hidden="1"/>
    <cellStyle name="Heading 2 3" xfId="20737" hidden="1"/>
    <cellStyle name="Heading 2 3" xfId="20735" hidden="1"/>
    <cellStyle name="Heading 2 3" xfId="20741" hidden="1"/>
    <cellStyle name="Heading 2 3" xfId="20739" hidden="1"/>
    <cellStyle name="Heading 2 3" xfId="20730" hidden="1"/>
    <cellStyle name="Heading 2 3" xfId="20714" hidden="1"/>
    <cellStyle name="Heading 2 3" xfId="20744" hidden="1"/>
    <cellStyle name="Heading 2 3" xfId="20752" hidden="1"/>
    <cellStyle name="Heading 2 3" xfId="20748" hidden="1"/>
    <cellStyle name="Heading 2 3" xfId="20755" hidden="1"/>
    <cellStyle name="Heading 2 3" xfId="20754" hidden="1"/>
    <cellStyle name="Heading 2 3" xfId="20729" hidden="1"/>
    <cellStyle name="Heading 2 3" xfId="20723" hidden="1"/>
    <cellStyle name="Heading 2 3" xfId="20759" hidden="1"/>
    <cellStyle name="Heading 2 3" xfId="20716" hidden="1"/>
    <cellStyle name="Heading 2 3" xfId="20726" hidden="1"/>
    <cellStyle name="Heading 2 3" xfId="20758" hidden="1"/>
    <cellStyle name="Heading 2 3" xfId="20722" hidden="1"/>
    <cellStyle name="Heading 2 3" xfId="20721" hidden="1"/>
    <cellStyle name="Heading 2 3" xfId="20747" hidden="1"/>
    <cellStyle name="Heading 2 3" xfId="20769" hidden="1"/>
    <cellStyle name="Heading 2 3" xfId="20770" hidden="1"/>
    <cellStyle name="Heading 2 3" xfId="20772" hidden="1"/>
    <cellStyle name="Heading 2 3" xfId="20750" hidden="1"/>
    <cellStyle name="Heading 2 3" xfId="20718" hidden="1"/>
    <cellStyle name="Heading 2 3" xfId="20760" hidden="1"/>
    <cellStyle name="Heading 2 3" xfId="20779" hidden="1"/>
    <cellStyle name="Heading 2 3" xfId="20717" hidden="1"/>
    <cellStyle name="Heading 2 3" xfId="20765" hidden="1"/>
    <cellStyle name="Heading 2 3" xfId="20778" hidden="1"/>
    <cellStyle name="Heading 2 3" xfId="20757" hidden="1"/>
    <cellStyle name="Heading 2 3" xfId="20742" hidden="1"/>
    <cellStyle name="Heading 2 3" xfId="20773" hidden="1"/>
    <cellStyle name="Heading 2 3" xfId="20788" hidden="1"/>
    <cellStyle name="Heading 2 3" xfId="20789" hidden="1"/>
    <cellStyle name="Heading 2 3" xfId="20792" hidden="1"/>
    <cellStyle name="Heading 2 3" xfId="20774" hidden="1"/>
    <cellStyle name="Heading 2 3" xfId="20768" hidden="1"/>
    <cellStyle name="Heading 2 3" xfId="20780" hidden="1"/>
    <cellStyle name="Heading 2 3" xfId="20801" hidden="1"/>
    <cellStyle name="Heading 2 3" xfId="20719" hidden="1"/>
    <cellStyle name="Heading 2 3" xfId="20784" hidden="1"/>
    <cellStyle name="Heading 2 3" xfId="20800" hidden="1"/>
    <cellStyle name="Heading 2 3" xfId="20777" hidden="1"/>
    <cellStyle name="Heading 2 3" xfId="20767" hidden="1"/>
    <cellStyle name="Heading 2 3" xfId="20794" hidden="1"/>
    <cellStyle name="Heading 2 3" xfId="20809" hidden="1"/>
    <cellStyle name="Heading 2 3" xfId="20810" hidden="1"/>
    <cellStyle name="Heading 2 3" xfId="20812" hidden="1"/>
    <cellStyle name="Heading 2 3" xfId="20796" hidden="1"/>
    <cellStyle name="Heading 2 3" xfId="20787" hidden="1"/>
    <cellStyle name="Heading 2 3" xfId="20802" hidden="1"/>
    <cellStyle name="Heading 2 3" xfId="20821" hidden="1"/>
    <cellStyle name="Heading 2 3" xfId="20756" hidden="1"/>
    <cellStyle name="Heading 2 3" xfId="20805" hidden="1"/>
    <cellStyle name="Heading 2 3" xfId="20820" hidden="1"/>
    <cellStyle name="Heading 2 3" xfId="20799" hidden="1"/>
    <cellStyle name="Heading 2 3" xfId="20786" hidden="1"/>
    <cellStyle name="Heading 2 3" xfId="20813" hidden="1"/>
    <cellStyle name="Heading 2 3" xfId="20831" hidden="1"/>
    <cellStyle name="Heading 2 3" xfId="20832" hidden="1"/>
    <cellStyle name="Heading 2 3" xfId="20835" hidden="1"/>
    <cellStyle name="Heading 2 3" xfId="20816" hidden="1"/>
    <cellStyle name="Heading 2 3" xfId="20808" hidden="1"/>
    <cellStyle name="Heading 2 3" xfId="20822" hidden="1"/>
    <cellStyle name="Heading 2 3" xfId="20845" hidden="1"/>
    <cellStyle name="Heading 2 3" xfId="20776" hidden="1"/>
    <cellStyle name="Heading 2 3" xfId="20828" hidden="1"/>
    <cellStyle name="Heading 2 3" xfId="20844" hidden="1"/>
    <cellStyle name="Heading 2 3" xfId="20819" hidden="1"/>
    <cellStyle name="Heading 2 3" xfId="20807" hidden="1"/>
    <cellStyle name="Heading 2 3" xfId="20837" hidden="1"/>
    <cellStyle name="Heading 2 3" xfId="20853" hidden="1"/>
    <cellStyle name="Heading 2 3" xfId="20854" hidden="1"/>
    <cellStyle name="Heading 2 3" xfId="20856" hidden="1"/>
    <cellStyle name="Heading 2 3" xfId="20840" hidden="1"/>
    <cellStyle name="Heading 2 3" xfId="20830" hidden="1"/>
    <cellStyle name="Heading 2 3" xfId="20846" hidden="1"/>
    <cellStyle name="Heading 2 3" xfId="20865" hidden="1"/>
    <cellStyle name="Heading 2 3" xfId="20798" hidden="1"/>
    <cellStyle name="Heading 2 3" xfId="20852" hidden="1"/>
    <cellStyle name="Heading 2 3" xfId="20864" hidden="1"/>
    <cellStyle name="Heading 2 3" xfId="20843" hidden="1"/>
    <cellStyle name="Heading 2 3" xfId="20829" hidden="1"/>
    <cellStyle name="Heading 2 3" xfId="20858" hidden="1"/>
    <cellStyle name="Heading 2 3" xfId="20869" hidden="1"/>
    <cellStyle name="Heading 2 3" xfId="20870" hidden="1"/>
    <cellStyle name="Heading 2 3" xfId="20872" hidden="1"/>
    <cellStyle name="Heading 2 3" xfId="20861" hidden="1"/>
    <cellStyle name="Heading 2 3" xfId="20704" hidden="1"/>
    <cellStyle name="Heading 2 3" xfId="19564" hidden="1"/>
    <cellStyle name="Heading 2 3" xfId="19697" hidden="1"/>
    <cellStyle name="Heading 2 3" xfId="19665" hidden="1"/>
    <cellStyle name="Heading 2 3" xfId="20155" hidden="1"/>
    <cellStyle name="Heading 2 3" xfId="20005" hidden="1"/>
    <cellStyle name="Heading 2 3" xfId="20753" hidden="1"/>
    <cellStyle name="Heading 2 3" xfId="20762" hidden="1"/>
    <cellStyle name="Heading 2 3" xfId="20745" hidden="1"/>
    <cellStyle name="Heading 2 3" xfId="20713" hidden="1"/>
    <cellStyle name="Heading 2 3" xfId="20740" hidden="1"/>
    <cellStyle name="Heading 2 3" xfId="20727" hidden="1"/>
    <cellStyle name="Heading 2 3" xfId="20743" hidden="1"/>
    <cellStyle name="Heading 2 3" xfId="20782" hidden="1"/>
    <cellStyle name="Heading 2 3" xfId="20732" hidden="1"/>
    <cellStyle name="Heading 2 3" xfId="20700" hidden="1"/>
    <cellStyle name="Heading 2 3" xfId="20709" hidden="1"/>
    <cellStyle name="Heading 2 3" xfId="20669" hidden="1"/>
    <cellStyle name="Heading 2 3" xfId="20685" hidden="1"/>
    <cellStyle name="Heading 2 3" xfId="20725" hidden="1"/>
    <cellStyle name="Heading 2 3" xfId="20751" hidden="1"/>
    <cellStyle name="Heading 2 3" xfId="20676" hidden="1"/>
    <cellStyle name="Heading 2 3" xfId="20791" hidden="1"/>
    <cellStyle name="Heading 2 3" xfId="20771" hidden="1"/>
    <cellStyle name="Heading 2 3" xfId="20674" hidden="1"/>
    <cellStyle name="Heading 2 3" xfId="20749" hidden="1"/>
    <cellStyle name="Heading 2 3" xfId="20781" hidden="1"/>
    <cellStyle name="Heading 2 3" xfId="20707" hidden="1"/>
    <cellStyle name="Heading 2 3" xfId="20682" hidden="1"/>
    <cellStyle name="Heading 2 3" xfId="20654" hidden="1"/>
    <cellStyle name="Heading 2 3" xfId="20653" hidden="1"/>
    <cellStyle name="Heading 2 3" xfId="20692" hidden="1"/>
    <cellStyle name="Heading 2 3" xfId="20764" hidden="1"/>
    <cellStyle name="Heading 2 3" xfId="20683" hidden="1"/>
    <cellStyle name="Heading 2 3" xfId="20632" hidden="1"/>
    <cellStyle name="Heading 2 3" xfId="20763" hidden="1"/>
    <cellStyle name="Heading 2 3" xfId="20663" hidden="1"/>
    <cellStyle name="Heading 2 3" xfId="20630" hidden="1"/>
    <cellStyle name="Heading 2 3" xfId="20697" hidden="1"/>
    <cellStyle name="Heading 2 3" xfId="20734" hidden="1"/>
    <cellStyle name="Heading 2 3" xfId="20670" hidden="1"/>
    <cellStyle name="Heading 2 3" xfId="20639" hidden="1"/>
    <cellStyle name="Heading 2 3" xfId="20606" hidden="1"/>
    <cellStyle name="Heading 2 3" xfId="20605" hidden="1"/>
    <cellStyle name="Heading 2 3" xfId="20643" hidden="1"/>
    <cellStyle name="Heading 2 3" xfId="20684" hidden="1"/>
    <cellStyle name="Heading 2 3" xfId="20640" hidden="1"/>
    <cellStyle name="Heading 2 3" xfId="20576" hidden="1"/>
    <cellStyle name="Heading 2 3" xfId="20746" hidden="1"/>
    <cellStyle name="Heading 2 3" xfId="20619" hidden="1"/>
    <cellStyle name="Heading 2 3" xfId="20574" hidden="1"/>
    <cellStyle name="Heading 2 3" xfId="20662" hidden="1"/>
    <cellStyle name="Heading 2 3" xfId="20677" hidden="1"/>
    <cellStyle name="Heading 2 3" xfId="20626" hidden="1"/>
    <cellStyle name="Heading 2 3" xfId="20589" hidden="1"/>
    <cellStyle name="Heading 2 3" xfId="20579" hidden="1"/>
    <cellStyle name="Heading 2 3" xfId="20577" hidden="1"/>
    <cellStyle name="Heading 2 3" xfId="20593" hidden="1"/>
    <cellStyle name="Heading 2 3" xfId="20641" hidden="1"/>
    <cellStyle name="Heading 2 3" xfId="20590" hidden="1"/>
    <cellStyle name="Heading 2 3" xfId="20241" hidden="1"/>
    <cellStyle name="Heading 2 3" xfId="20694" hidden="1"/>
    <cellStyle name="Heading 2 3" xfId="20209" hidden="1"/>
    <cellStyle name="Heading 2 3" xfId="18925" hidden="1"/>
    <cellStyle name="Heading 2 3" xfId="20615" hidden="1"/>
    <cellStyle name="Heading 2 3" xfId="20634" hidden="1"/>
    <cellStyle name="Heading 2 3" xfId="20143" hidden="1"/>
    <cellStyle name="Heading 2 3" xfId="20089" hidden="1"/>
    <cellStyle name="Heading 2 3" xfId="20132" hidden="1"/>
    <cellStyle name="Heading 2 3" xfId="20149" hidden="1"/>
    <cellStyle name="Heading 2 3" xfId="19708" hidden="1"/>
    <cellStyle name="Heading 2 3" xfId="20591" hidden="1"/>
    <cellStyle name="Heading 2 3" xfId="19049" hidden="1"/>
    <cellStyle name="Heading 2 3" xfId="20880" hidden="1"/>
    <cellStyle name="Heading 2 3" xfId="20657" hidden="1"/>
    <cellStyle name="Heading 2 3" xfId="19436" hidden="1"/>
    <cellStyle name="Heading 2 3" xfId="20879" hidden="1"/>
    <cellStyle name="Heading 2 3" xfId="18957" hidden="1"/>
    <cellStyle name="Heading 2 3" xfId="20584" hidden="1"/>
    <cellStyle name="Heading 2 3" xfId="20151" hidden="1"/>
    <cellStyle name="Heading 2 3" xfId="20888" hidden="1"/>
    <cellStyle name="Heading 2 3" xfId="20889" hidden="1"/>
    <cellStyle name="Heading 2 3" xfId="20891" hidden="1"/>
    <cellStyle name="Heading 2 3" xfId="20875" hidden="1"/>
    <cellStyle name="Heading 2 3" xfId="20104" hidden="1"/>
    <cellStyle name="Heading 2 3" xfId="20881" hidden="1"/>
    <cellStyle name="Heading 2 3" xfId="20900" hidden="1"/>
    <cellStyle name="Heading 2 3" xfId="20610" hidden="1"/>
    <cellStyle name="Heading 2 3" xfId="20887" hidden="1"/>
    <cellStyle name="Heading 2 3" xfId="20899" hidden="1"/>
    <cellStyle name="Heading 2 3" xfId="20878" hidden="1"/>
    <cellStyle name="Heading 2 3" xfId="18426" hidden="1"/>
    <cellStyle name="Heading 2 3" xfId="20893" hidden="1"/>
    <cellStyle name="Heading 2 3" xfId="20904" hidden="1"/>
    <cellStyle name="Heading 2 3" xfId="20905" hidden="1"/>
    <cellStyle name="Heading 2 3" xfId="20907" hidden="1"/>
    <cellStyle name="Heading 2 3" xfId="20896" hidden="1"/>
    <cellStyle name="Heading 2 3" xfId="20914" hidden="1"/>
    <cellStyle name="Heading 2 3" xfId="20912" hidden="1"/>
    <cellStyle name="Heading 2 3" xfId="20918" hidden="1"/>
    <cellStyle name="Heading 2 3" xfId="20916" hidden="1"/>
    <cellStyle name="Heading 2 3" xfId="20922" hidden="1"/>
    <cellStyle name="Heading 2 3" xfId="20920" hidden="1"/>
    <cellStyle name="Heading 2 3" xfId="20945" hidden="1"/>
    <cellStyle name="Heading 2 3" xfId="20943" hidden="1"/>
    <cellStyle name="Heading 2 3" xfId="20949" hidden="1"/>
    <cellStyle name="Heading 2 3" xfId="20947" hidden="1"/>
    <cellStyle name="Heading 2 3" xfId="20953" hidden="1"/>
    <cellStyle name="Heading 2 3" xfId="20951" hidden="1"/>
    <cellStyle name="Heading 2 3" xfId="20941" hidden="1"/>
    <cellStyle name="Heading 2 3" xfId="20924" hidden="1"/>
    <cellStyle name="Heading 2 3" xfId="20956" hidden="1"/>
    <cellStyle name="Heading 2 3" xfId="20966" hidden="1"/>
    <cellStyle name="Heading 2 3" xfId="20960" hidden="1"/>
    <cellStyle name="Heading 2 3" xfId="20970" hidden="1"/>
    <cellStyle name="Heading 2 3" xfId="20968" hidden="1"/>
    <cellStyle name="Heading 2 3" xfId="20940" hidden="1"/>
    <cellStyle name="Heading 2 3" xfId="20934" hidden="1"/>
    <cellStyle name="Heading 2 3" xfId="20975" hidden="1"/>
    <cellStyle name="Heading 2 3" xfId="20926" hidden="1"/>
    <cellStyle name="Heading 2 3" xfId="20937" hidden="1"/>
    <cellStyle name="Heading 2 3" xfId="20974" hidden="1"/>
    <cellStyle name="Heading 2 3" xfId="20933" hidden="1"/>
    <cellStyle name="Heading 2 3" xfId="20932" hidden="1"/>
    <cellStyle name="Heading 2 3" xfId="20959" hidden="1"/>
    <cellStyle name="Heading 2 3" xfId="20986" hidden="1"/>
    <cellStyle name="Heading 2 3" xfId="20987" hidden="1"/>
    <cellStyle name="Heading 2 3" xfId="20990" hidden="1"/>
    <cellStyle name="Heading 2 3" xfId="20963" hidden="1"/>
    <cellStyle name="Heading 2 3" xfId="20928" hidden="1"/>
    <cellStyle name="Heading 2 3" xfId="20976" hidden="1"/>
    <cellStyle name="Heading 2 3" xfId="21001" hidden="1"/>
    <cellStyle name="Heading 2 3" xfId="20927" hidden="1"/>
    <cellStyle name="Heading 2 3" xfId="20982" hidden="1"/>
    <cellStyle name="Heading 2 3" xfId="21000" hidden="1"/>
    <cellStyle name="Heading 2 3" xfId="20973" hidden="1"/>
    <cellStyle name="Heading 2 3" xfId="20954" hidden="1"/>
    <cellStyle name="Heading 2 3" xfId="20992" hidden="1"/>
    <cellStyle name="Heading 2 3" xfId="21012" hidden="1"/>
    <cellStyle name="Heading 2 3" xfId="21013" hidden="1"/>
    <cellStyle name="Heading 2 3" xfId="21016" hidden="1"/>
    <cellStyle name="Heading 2 3" xfId="20995" hidden="1"/>
    <cellStyle name="Heading 2 3" xfId="20985" hidden="1"/>
    <cellStyle name="Heading 2 3" xfId="21002" hidden="1"/>
    <cellStyle name="Heading 2 3" xfId="21027" hidden="1"/>
    <cellStyle name="Heading 2 3" xfId="20929" hidden="1"/>
    <cellStyle name="Heading 2 3" xfId="21008" hidden="1"/>
    <cellStyle name="Heading 2 3" xfId="21026" hidden="1"/>
    <cellStyle name="Heading 2 3" xfId="20999" hidden="1"/>
    <cellStyle name="Heading 2 3" xfId="20984" hidden="1"/>
    <cellStyle name="Heading 2 3" xfId="21018" hidden="1"/>
    <cellStyle name="Heading 2 3" xfId="21038" hidden="1"/>
    <cellStyle name="Heading 2 3" xfId="21039" hidden="1"/>
    <cellStyle name="Heading 2 3" xfId="21042" hidden="1"/>
    <cellStyle name="Heading 2 3" xfId="21021" hidden="1"/>
    <cellStyle name="Heading 2 3" xfId="21011" hidden="1"/>
    <cellStyle name="Heading 2 3" xfId="21028" hidden="1"/>
    <cellStyle name="Heading 2 3" xfId="21052" hidden="1"/>
    <cellStyle name="Heading 2 3" xfId="20971" hidden="1"/>
    <cellStyle name="Heading 2 3" xfId="21034" hidden="1"/>
    <cellStyle name="Heading 2 3" xfId="21051" hidden="1"/>
    <cellStyle name="Heading 2 3" xfId="21025" hidden="1"/>
    <cellStyle name="Heading 2 3" xfId="21010" hidden="1"/>
    <cellStyle name="Heading 2 3" xfId="21044" hidden="1"/>
    <cellStyle name="Heading 2 3" xfId="21062" hidden="1"/>
    <cellStyle name="Heading 2 3" xfId="21063" hidden="1"/>
    <cellStyle name="Heading 2 3" xfId="21066" hidden="1"/>
    <cellStyle name="Heading 2 3" xfId="21047" hidden="1"/>
    <cellStyle name="Heading 2 3" xfId="21037" hidden="1"/>
    <cellStyle name="Heading 2 3" xfId="21053" hidden="1"/>
    <cellStyle name="Heading 2 3" xfId="21076" hidden="1"/>
    <cellStyle name="Heading 2 3" xfId="20997" hidden="1"/>
    <cellStyle name="Heading 2 3" xfId="21059" hidden="1"/>
    <cellStyle name="Heading 2 3" xfId="21075" hidden="1"/>
    <cellStyle name="Heading 2 3" xfId="21050" hidden="1"/>
    <cellStyle name="Heading 2 3" xfId="21036" hidden="1"/>
    <cellStyle name="Heading 2 3" xfId="21068" hidden="1"/>
    <cellStyle name="Heading 2 3" xfId="21084" hidden="1"/>
    <cellStyle name="Heading 2 3" xfId="21085" hidden="1"/>
    <cellStyle name="Heading 2 3" xfId="21087" hidden="1"/>
    <cellStyle name="Heading 2 3" xfId="21071" hidden="1"/>
    <cellStyle name="Heading 2 3" xfId="21061" hidden="1"/>
    <cellStyle name="Heading 2 3" xfId="21077" hidden="1"/>
    <cellStyle name="Heading 2 3" xfId="21096" hidden="1"/>
    <cellStyle name="Heading 2 3" xfId="21023" hidden="1"/>
    <cellStyle name="Heading 2 3" xfId="21083" hidden="1"/>
    <cellStyle name="Heading 2 3" xfId="21095" hidden="1"/>
    <cellStyle name="Heading 2 3" xfId="21074" hidden="1"/>
    <cellStyle name="Heading 2 3" xfId="21060" hidden="1"/>
    <cellStyle name="Heading 2 3" xfId="21089" hidden="1"/>
    <cellStyle name="Heading 2 3" xfId="21100" hidden="1"/>
    <cellStyle name="Heading 2 3" xfId="21101" hidden="1"/>
    <cellStyle name="Heading 2 3" xfId="21103" hidden="1"/>
    <cellStyle name="Heading 2 3" xfId="21092" hidden="1"/>
    <cellStyle name="Heading 2 3" xfId="20910" hidden="1"/>
    <cellStyle name="Heading 2 3" xfId="20135" hidden="1"/>
    <cellStyle name="Heading 2 3" xfId="20257" hidden="1"/>
    <cellStyle name="Heading 2 3" xfId="20224" hidden="1"/>
    <cellStyle name="Heading 2 3" xfId="20728" hidden="1"/>
    <cellStyle name="Heading 2 3" xfId="20262" hidden="1"/>
    <cellStyle name="Heading 2 3" xfId="19527" hidden="1"/>
    <cellStyle name="Heading 2 3" xfId="19581" hidden="1"/>
    <cellStyle name="Heading 2 3" xfId="20793" hidden="1"/>
    <cellStyle name="Heading 2 3" xfId="20797" hidden="1"/>
    <cellStyle name="Heading 2 3" xfId="20370" hidden="1"/>
    <cellStyle name="Heading 2 3" xfId="20795" hidden="1"/>
    <cellStyle name="Heading 2 3" xfId="19687" hidden="1"/>
    <cellStyle name="Heading 2 3" xfId="20736" hidden="1"/>
    <cellStyle name="Heading 2 3" xfId="21105" hidden="1"/>
    <cellStyle name="Heading 2 3" xfId="21109" hidden="1"/>
    <cellStyle name="Heading 2 3" xfId="21107" hidden="1"/>
    <cellStyle name="Heading 2 3" xfId="21111" hidden="1"/>
    <cellStyle name="Heading 2 3" xfId="21110" hidden="1"/>
    <cellStyle name="Heading 2 3" xfId="19636" hidden="1"/>
    <cellStyle name="Heading 2 3" xfId="20738" hidden="1"/>
    <cellStyle name="Heading 2 3" xfId="21115" hidden="1"/>
    <cellStyle name="Heading 2 3" xfId="20673" hidden="1"/>
    <cellStyle name="Heading 2 3" xfId="20761" hidden="1"/>
    <cellStyle name="Heading 2 3" xfId="21114" hidden="1"/>
    <cellStyle name="Heading 2 3" xfId="20715" hidden="1"/>
    <cellStyle name="Heading 2 3" xfId="20720" hidden="1"/>
    <cellStyle name="Heading 2 3" xfId="21106" hidden="1"/>
    <cellStyle name="Heading 2 3" xfId="21120" hidden="1"/>
    <cellStyle name="Heading 2 3" xfId="21121" hidden="1"/>
    <cellStyle name="Heading 2 3" xfId="21122" hidden="1"/>
    <cellStyle name="Heading 2 3" xfId="21108" hidden="1"/>
    <cellStyle name="Heading 2 3" xfId="20775" hidden="1"/>
    <cellStyle name="Heading 2 3" xfId="21116" hidden="1"/>
    <cellStyle name="Heading 2 3" xfId="21128" hidden="1"/>
    <cellStyle name="Heading 2 3" xfId="20686" hidden="1"/>
    <cellStyle name="Heading 2 3" xfId="21117" hidden="1"/>
    <cellStyle name="Heading 2 3" xfId="21127" hidden="1"/>
    <cellStyle name="Heading 2 3" xfId="21113" hidden="1"/>
    <cellStyle name="Heading 2 3" xfId="20371" hidden="1"/>
    <cellStyle name="Heading 2 3" xfId="21123" hidden="1"/>
    <cellStyle name="Heading 2 3" xfId="21133" hidden="1"/>
    <cellStyle name="Heading 2 3" xfId="21134" hidden="1"/>
    <cellStyle name="Heading 2 3" xfId="21135" hidden="1"/>
    <cellStyle name="Heading 2 3" xfId="21124" hidden="1"/>
    <cellStyle name="Heading 2 3" xfId="21119" hidden="1"/>
    <cellStyle name="Heading 2 3" xfId="21129" hidden="1"/>
    <cellStyle name="Heading 2 3" xfId="21141" hidden="1"/>
    <cellStyle name="Heading 2 3" xfId="20702" hidden="1"/>
    <cellStyle name="Heading 2 3" xfId="21130" hidden="1"/>
    <cellStyle name="Heading 2 3" xfId="21140" hidden="1"/>
    <cellStyle name="Heading 2 3" xfId="21126" hidden="1"/>
    <cellStyle name="Heading 2 3" xfId="21118" hidden="1"/>
    <cellStyle name="Heading 2 3" xfId="21136" hidden="1"/>
    <cellStyle name="Heading 2 3" xfId="21146" hidden="1"/>
    <cellStyle name="Heading 2 3" xfId="21147" hidden="1"/>
    <cellStyle name="Heading 2 3" xfId="21148" hidden="1"/>
    <cellStyle name="Heading 2 3" xfId="21137" hidden="1"/>
    <cellStyle name="Heading 2 3" xfId="21132" hidden="1"/>
    <cellStyle name="Heading 2 3" xfId="21142" hidden="1"/>
    <cellStyle name="Heading 2 3" xfId="21153" hidden="1"/>
    <cellStyle name="Heading 2 3" xfId="21112" hidden="1"/>
    <cellStyle name="Heading 2 3" xfId="21143" hidden="1"/>
    <cellStyle name="Heading 2 3" xfId="21152" hidden="1"/>
    <cellStyle name="Heading 2 3" xfId="21139" hidden="1"/>
    <cellStyle name="Heading 2 3" xfId="21131" hidden="1"/>
    <cellStyle name="Heading 2 3" xfId="21149" hidden="1"/>
    <cellStyle name="Heading 2 3" xfId="21158" hidden="1"/>
    <cellStyle name="Heading 2 3" xfId="21159" hidden="1"/>
    <cellStyle name="Heading 2 3" xfId="21160" hidden="1"/>
    <cellStyle name="Heading 2 3" xfId="21150" hidden="1"/>
    <cellStyle name="Heading 2 3" xfId="21145" hidden="1"/>
    <cellStyle name="Heading 2 3" xfId="21154" hidden="1"/>
    <cellStyle name="Heading 2 3" xfId="21165" hidden="1"/>
    <cellStyle name="Heading 2 3" xfId="21125" hidden="1"/>
    <cellStyle name="Heading 2 3" xfId="21155" hidden="1"/>
    <cellStyle name="Heading 2 3" xfId="21164" hidden="1"/>
    <cellStyle name="Heading 2 3" xfId="21151" hidden="1"/>
    <cellStyle name="Heading 2 3" xfId="21144" hidden="1"/>
    <cellStyle name="Heading 2 3" xfId="21161" hidden="1"/>
    <cellStyle name="Heading 2 3" xfId="21168" hidden="1"/>
    <cellStyle name="Heading 2 3" xfId="21169" hidden="1"/>
    <cellStyle name="Heading 2 3" xfId="21170" hidden="1"/>
    <cellStyle name="Heading 2 3" xfId="21162" hidden="1"/>
    <cellStyle name="Heading 2 3" xfId="21157" hidden="1"/>
    <cellStyle name="Heading 2 3" xfId="21166" hidden="1"/>
    <cellStyle name="Heading 2 3" xfId="21174" hidden="1"/>
    <cellStyle name="Heading 2 3" xfId="21138" hidden="1"/>
    <cellStyle name="Heading 2 3" xfId="21167" hidden="1"/>
    <cellStyle name="Heading 2 3" xfId="21173" hidden="1"/>
    <cellStyle name="Heading 2 3" xfId="21163" hidden="1"/>
    <cellStyle name="Heading 2 3" xfId="21156" hidden="1"/>
    <cellStyle name="Heading 2 3" xfId="21171" hidden="1"/>
    <cellStyle name="Heading 2 3" xfId="21175" hidden="1"/>
    <cellStyle name="Heading 2 3" xfId="21176" hidden="1"/>
    <cellStyle name="Heading 2 3" xfId="21177" hidden="1"/>
    <cellStyle name="Heading 2 3" xfId="21172" hidden="1"/>
    <cellStyle name="Heading 2 3" xfId="21181" hidden="1"/>
    <cellStyle name="Heading 2 3" xfId="21180" hidden="1"/>
    <cellStyle name="Heading 2 3" xfId="21183" hidden="1"/>
    <cellStyle name="Heading 2 3" xfId="21182" hidden="1"/>
    <cellStyle name="Heading 2 3" xfId="21185" hidden="1"/>
    <cellStyle name="Heading 2 3" xfId="21184" hidden="1"/>
    <cellStyle name="Heading 2 3" xfId="21198" hidden="1"/>
    <cellStyle name="Heading 2 3" xfId="21197" hidden="1"/>
    <cellStyle name="Heading 2 3" xfId="21200" hidden="1"/>
    <cellStyle name="Heading 2 3" xfId="21199" hidden="1"/>
    <cellStyle name="Heading 2 3" xfId="21202" hidden="1"/>
    <cellStyle name="Heading 2 3" xfId="21201" hidden="1"/>
    <cellStyle name="Heading 2 3" xfId="21196" hidden="1"/>
    <cellStyle name="Heading 2 3" xfId="21186" hidden="1"/>
    <cellStyle name="Heading 2 3" xfId="21204" hidden="1"/>
    <cellStyle name="Heading 2 3" xfId="21208" hidden="1"/>
    <cellStyle name="Heading 2 3" xfId="21206" hidden="1"/>
    <cellStyle name="Heading 2 3" xfId="21210" hidden="1"/>
    <cellStyle name="Heading 2 3" xfId="21209" hidden="1"/>
    <cellStyle name="Heading 2 3" xfId="21195" hidden="1"/>
    <cellStyle name="Heading 2 3" xfId="21193" hidden="1"/>
    <cellStyle name="Heading 2 3" xfId="21214" hidden="1"/>
    <cellStyle name="Heading 2 3" xfId="21187" hidden="1"/>
    <cellStyle name="Heading 2 3" xfId="21194" hidden="1"/>
    <cellStyle name="Heading 2 3" xfId="21213" hidden="1"/>
    <cellStyle name="Heading 2 3" xfId="21192" hidden="1"/>
    <cellStyle name="Heading 2 3" xfId="21191" hidden="1"/>
    <cellStyle name="Heading 2 3" xfId="21205" hidden="1"/>
    <cellStyle name="Heading 2 3" xfId="21220" hidden="1"/>
    <cellStyle name="Heading 2 3" xfId="21221" hidden="1"/>
    <cellStyle name="Heading 2 3" xfId="21222" hidden="1"/>
    <cellStyle name="Heading 2 3" xfId="21207" hidden="1"/>
    <cellStyle name="Heading 2 3" xfId="21189" hidden="1"/>
    <cellStyle name="Heading 2 3" xfId="21215" hidden="1"/>
    <cellStyle name="Heading 2 3" xfId="21228" hidden="1"/>
    <cellStyle name="Heading 2 3" xfId="21188" hidden="1"/>
    <cellStyle name="Heading 2 3" xfId="21216" hidden="1"/>
    <cellStyle name="Heading 2 3" xfId="21227" hidden="1"/>
    <cellStyle name="Heading 2 3" xfId="21212" hidden="1"/>
    <cellStyle name="Heading 2 3" xfId="21203" hidden="1"/>
    <cellStyle name="Heading 2 3" xfId="21223" hidden="1"/>
    <cellStyle name="Heading 2 3" xfId="21234" hidden="1"/>
    <cellStyle name="Heading 2 3" xfId="21235" hidden="1"/>
    <cellStyle name="Heading 2 3" xfId="21237" hidden="1"/>
    <cellStyle name="Heading 2 3" xfId="21224" hidden="1"/>
    <cellStyle name="Heading 2 3" xfId="21219" hidden="1"/>
    <cellStyle name="Heading 2 3" xfId="21229" hidden="1"/>
    <cellStyle name="Heading 2 3" xfId="21243" hidden="1"/>
    <cellStyle name="Heading 2 3" xfId="21190" hidden="1"/>
    <cellStyle name="Heading 2 3" xfId="21230" hidden="1"/>
    <cellStyle name="Heading 2 3" xfId="21242" hidden="1"/>
    <cellStyle name="Heading 2 3" xfId="21226" hidden="1"/>
    <cellStyle name="Heading 2 3" xfId="21218" hidden="1"/>
    <cellStyle name="Heading 2 3" xfId="21238" hidden="1"/>
    <cellStyle name="Heading 2 3" xfId="21251" hidden="1"/>
    <cellStyle name="Heading 2 3" xfId="21252" hidden="1"/>
    <cellStyle name="Heading 2 3" xfId="21254" hidden="1"/>
    <cellStyle name="Heading 2 3" xfId="21239" hidden="1"/>
    <cellStyle name="Heading 2 3" xfId="21233" hidden="1"/>
    <cellStyle name="Heading 2 3" xfId="21244" hidden="1"/>
    <cellStyle name="Heading 2 3" xfId="21263" hidden="1"/>
    <cellStyle name="Heading 2 3" xfId="21211" hidden="1"/>
    <cellStyle name="Heading 2 3" xfId="21247" hidden="1"/>
    <cellStyle name="Heading 2 3" xfId="21262" hidden="1"/>
    <cellStyle name="Heading 2 3" xfId="21241" hidden="1"/>
    <cellStyle name="Heading 2 3" xfId="21232" hidden="1"/>
    <cellStyle name="Heading 2 3" xfId="21255" hidden="1"/>
    <cellStyle name="Heading 2 3" xfId="21273" hidden="1"/>
    <cellStyle name="Heading 2 3" xfId="21274" hidden="1"/>
    <cellStyle name="Heading 2 3" xfId="21277" hidden="1"/>
    <cellStyle name="Heading 2 3" xfId="21258" hidden="1"/>
    <cellStyle name="Heading 2 3" xfId="21250" hidden="1"/>
    <cellStyle name="Heading 2 3" xfId="21264" hidden="1"/>
    <cellStyle name="Heading 2 3" xfId="21287" hidden="1"/>
    <cellStyle name="Heading 2 3" xfId="21225" hidden="1"/>
    <cellStyle name="Heading 2 3" xfId="21270" hidden="1"/>
    <cellStyle name="Heading 2 3" xfId="21286" hidden="1"/>
    <cellStyle name="Heading 2 3" xfId="21261" hidden="1"/>
    <cellStyle name="Heading 2 3" xfId="21249" hidden="1"/>
    <cellStyle name="Heading 2 3" xfId="21279" hidden="1"/>
    <cellStyle name="Heading 2 3" xfId="21295" hidden="1"/>
    <cellStyle name="Heading 2 3" xfId="21296" hidden="1"/>
    <cellStyle name="Heading 2 3" xfId="21298" hidden="1"/>
    <cellStyle name="Heading 2 3" xfId="21282" hidden="1"/>
    <cellStyle name="Heading 2 3" xfId="21272" hidden="1"/>
    <cellStyle name="Heading 2 3" xfId="21288" hidden="1"/>
    <cellStyle name="Heading 2 3" xfId="21307" hidden="1"/>
    <cellStyle name="Heading 2 3" xfId="21240" hidden="1"/>
    <cellStyle name="Heading 2 3" xfId="21294" hidden="1"/>
    <cellStyle name="Heading 2 3" xfId="21306" hidden="1"/>
    <cellStyle name="Heading 2 3" xfId="21285" hidden="1"/>
    <cellStyle name="Heading 2 3" xfId="21271" hidden="1"/>
    <cellStyle name="Heading 2 3" xfId="21300" hidden="1"/>
    <cellStyle name="Heading 2 3" xfId="21311" hidden="1"/>
    <cellStyle name="Heading 2 3" xfId="21312" hidden="1"/>
    <cellStyle name="Heading 2 3" xfId="21314" hidden="1"/>
    <cellStyle name="Heading 2 3" xfId="21303" hidden="1"/>
    <cellStyle name="Heading 2 3" xfId="21179" hidden="1"/>
    <cellStyle name="Heading 2 3" xfId="21316" hidden="1"/>
    <cellStyle name="Heading 2 3" xfId="21318" hidden="1"/>
    <cellStyle name="Heading 2 3" xfId="21317" hidden="1"/>
    <cellStyle name="Heading 2 3" xfId="21320" hidden="1"/>
    <cellStyle name="Heading 2 3" xfId="21319" hidden="1"/>
    <cellStyle name="Heading 2 3" xfId="21335" hidden="1"/>
    <cellStyle name="Heading 2 3" xfId="21334" hidden="1"/>
    <cellStyle name="Heading 2 3" xfId="21337" hidden="1"/>
    <cellStyle name="Heading 2 3" xfId="21336" hidden="1"/>
    <cellStyle name="Heading 2 3" xfId="21339" hidden="1"/>
    <cellStyle name="Heading 2 3" xfId="21338" hidden="1"/>
    <cellStyle name="Heading 2 3" xfId="21333" hidden="1"/>
    <cellStyle name="Heading 2 3" xfId="21321" hidden="1"/>
    <cellStyle name="Heading 2 3" xfId="21341" hidden="1"/>
    <cellStyle name="Heading 2 3" xfId="21345" hidden="1"/>
    <cellStyle name="Heading 2 3" xfId="21343" hidden="1"/>
    <cellStyle name="Heading 2 3" xfId="21347" hidden="1"/>
    <cellStyle name="Heading 2 3" xfId="21346" hidden="1"/>
    <cellStyle name="Heading 2 3" xfId="21332" hidden="1"/>
    <cellStyle name="Heading 2 3" xfId="21329" hidden="1"/>
    <cellStyle name="Heading 2 3" xfId="21351" hidden="1"/>
    <cellStyle name="Heading 2 3" xfId="21322" hidden="1"/>
    <cellStyle name="Heading 2 3" xfId="21330" hidden="1"/>
    <cellStyle name="Heading 2 3" xfId="21350" hidden="1"/>
    <cellStyle name="Heading 2 3" xfId="21328" hidden="1"/>
    <cellStyle name="Heading 2 3" xfId="21327" hidden="1"/>
    <cellStyle name="Heading 2 3" xfId="21342" hidden="1"/>
    <cellStyle name="Heading 2 3" xfId="21357" hidden="1"/>
    <cellStyle name="Heading 2 3" xfId="21358" hidden="1"/>
    <cellStyle name="Heading 2 3" xfId="21360" hidden="1"/>
    <cellStyle name="Heading 2 3" xfId="21344" hidden="1"/>
    <cellStyle name="Heading 2 3" xfId="21324" hidden="1"/>
    <cellStyle name="Heading 2 3" xfId="21352" hidden="1"/>
    <cellStyle name="Heading 2 3" xfId="21369" hidden="1"/>
    <cellStyle name="Heading 2 3" xfId="21323" hidden="1"/>
    <cellStyle name="Heading 2 3" xfId="21353" hidden="1"/>
    <cellStyle name="Heading 2 3" xfId="21368" hidden="1"/>
    <cellStyle name="Heading 2 3" xfId="21349" hidden="1"/>
    <cellStyle name="Heading 2 3" xfId="21340" hidden="1"/>
    <cellStyle name="Heading 2 3" xfId="21361" hidden="1"/>
    <cellStyle name="Heading 2 3" xfId="21378" hidden="1"/>
    <cellStyle name="Heading 2 3" xfId="21379" hidden="1"/>
    <cellStyle name="Heading 2 3" xfId="21382" hidden="1"/>
    <cellStyle name="Heading 2 3" xfId="21364" hidden="1"/>
    <cellStyle name="Heading 2 3" xfId="21356" hidden="1"/>
    <cellStyle name="Heading 2 3" xfId="21370" hidden="1"/>
    <cellStyle name="Heading 2 3" xfId="21393" hidden="1"/>
    <cellStyle name="Heading 2 3" xfId="21325" hidden="1"/>
    <cellStyle name="Heading 2 3" xfId="21374" hidden="1"/>
    <cellStyle name="Heading 2 3" xfId="21392" hidden="1"/>
    <cellStyle name="Heading 2 3" xfId="21367" hidden="1"/>
    <cellStyle name="Heading 2 3" xfId="21355" hidden="1"/>
    <cellStyle name="Heading 2 3" xfId="21384" hidden="1"/>
    <cellStyle name="Heading 2 3" xfId="21404" hidden="1"/>
    <cellStyle name="Heading 2 3" xfId="21405" hidden="1"/>
    <cellStyle name="Heading 2 3" xfId="21408" hidden="1"/>
    <cellStyle name="Heading 2 3" xfId="21387" hidden="1"/>
    <cellStyle name="Heading 2 3" xfId="21377" hidden="1"/>
    <cellStyle name="Heading 2 3" xfId="21394" hidden="1"/>
    <cellStyle name="Heading 2 3" xfId="21418" hidden="1"/>
    <cellStyle name="Heading 2 3" xfId="21348" hidden="1"/>
    <cellStyle name="Heading 2 3" xfId="21400" hidden="1"/>
    <cellStyle name="Heading 2 3" xfId="21417" hidden="1"/>
    <cellStyle name="Heading 2 3" xfId="21391" hidden="1"/>
    <cellStyle name="Heading 2 3" xfId="21376" hidden="1"/>
    <cellStyle name="Heading 2 3" xfId="21410" hidden="1"/>
    <cellStyle name="Heading 2 3" xfId="21428" hidden="1"/>
    <cellStyle name="Heading 2 3" xfId="21429" hidden="1"/>
    <cellStyle name="Heading 2 3" xfId="21432" hidden="1"/>
    <cellStyle name="Heading 2 3" xfId="21413" hidden="1"/>
    <cellStyle name="Heading 2 3" xfId="21403" hidden="1"/>
    <cellStyle name="Heading 2 3" xfId="21419" hidden="1"/>
    <cellStyle name="Heading 2 3" xfId="21442" hidden="1"/>
    <cellStyle name="Heading 2 3" xfId="21366" hidden="1"/>
    <cellStyle name="Heading 2 3" xfId="21425" hidden="1"/>
    <cellStyle name="Heading 2 3" xfId="21441" hidden="1"/>
    <cellStyle name="Heading 2 3" xfId="21416" hidden="1"/>
    <cellStyle name="Heading 2 3" xfId="21402" hidden="1"/>
    <cellStyle name="Heading 2 3" xfId="21434" hidden="1"/>
    <cellStyle name="Heading 2 3" xfId="21450" hidden="1"/>
    <cellStyle name="Heading 2 3" xfId="21451" hidden="1"/>
    <cellStyle name="Heading 2 3" xfId="21453" hidden="1"/>
    <cellStyle name="Heading 2 3" xfId="21437" hidden="1"/>
    <cellStyle name="Heading 2 3" xfId="21427" hidden="1"/>
    <cellStyle name="Heading 2 3" xfId="21443" hidden="1"/>
    <cellStyle name="Heading 2 3" xfId="21462" hidden="1"/>
    <cellStyle name="Heading 2 3" xfId="21389" hidden="1"/>
    <cellStyle name="Heading 2 3" xfId="21449" hidden="1"/>
    <cellStyle name="Heading 2 3" xfId="21461" hidden="1"/>
    <cellStyle name="Heading 2 3" xfId="21440" hidden="1"/>
    <cellStyle name="Heading 2 3" xfId="21426" hidden="1"/>
    <cellStyle name="Heading 2 3" xfId="21455" hidden="1"/>
    <cellStyle name="Heading 2 3" xfId="21466" hidden="1"/>
    <cellStyle name="Heading 2 3" xfId="21467" hidden="1"/>
    <cellStyle name="Heading 2 3" xfId="21469" hidden="1"/>
    <cellStyle name="Heading 2 3" xfId="21458" hidden="1"/>
    <cellStyle name="Heading 2 3" xfId="21477" hidden="1"/>
    <cellStyle name="Heading 2 3" xfId="21475" hidden="1"/>
    <cellStyle name="Heading 2 3" xfId="21481" hidden="1"/>
    <cellStyle name="Heading 2 3" xfId="21479" hidden="1"/>
    <cellStyle name="Heading 2 3" xfId="21485" hidden="1"/>
    <cellStyle name="Heading 2 3" xfId="21483" hidden="1"/>
    <cellStyle name="Heading 2 3" xfId="21508" hidden="1"/>
    <cellStyle name="Heading 2 3" xfId="21506" hidden="1"/>
    <cellStyle name="Heading 2 3" xfId="21512" hidden="1"/>
    <cellStyle name="Heading 2 3" xfId="21510" hidden="1"/>
    <cellStyle name="Heading 2 3" xfId="21516" hidden="1"/>
    <cellStyle name="Heading 2 3" xfId="21514" hidden="1"/>
    <cellStyle name="Heading 2 3" xfId="21504" hidden="1"/>
    <cellStyle name="Heading 2 3" xfId="21487" hidden="1"/>
    <cellStyle name="Heading 2 3" xfId="21519" hidden="1"/>
    <cellStyle name="Heading 2 3" xfId="21529" hidden="1"/>
    <cellStyle name="Heading 2 3" xfId="21523" hidden="1"/>
    <cellStyle name="Heading 2 3" xfId="21533" hidden="1"/>
    <cellStyle name="Heading 2 3" xfId="21531" hidden="1"/>
    <cellStyle name="Heading 2 3" xfId="21503" hidden="1"/>
    <cellStyle name="Heading 2 3" xfId="21497" hidden="1"/>
    <cellStyle name="Heading 2 3" xfId="21538" hidden="1"/>
    <cellStyle name="Heading 2 3" xfId="21489" hidden="1"/>
    <cellStyle name="Heading 2 3" xfId="21500" hidden="1"/>
    <cellStyle name="Heading 2 3" xfId="21537" hidden="1"/>
    <cellStyle name="Heading 2 3" xfId="21496" hidden="1"/>
    <cellStyle name="Heading 2 3" xfId="21495" hidden="1"/>
    <cellStyle name="Heading 2 3" xfId="21522" hidden="1"/>
    <cellStyle name="Heading 2 3" xfId="21549" hidden="1"/>
    <cellStyle name="Heading 2 3" xfId="21550" hidden="1"/>
    <cellStyle name="Heading 2 3" xfId="21553" hidden="1"/>
    <cellStyle name="Heading 2 3" xfId="21526" hidden="1"/>
    <cellStyle name="Heading 2 3" xfId="21491" hidden="1"/>
    <cellStyle name="Heading 2 3" xfId="21539" hidden="1"/>
    <cellStyle name="Heading 2 3" xfId="21564" hidden="1"/>
    <cellStyle name="Heading 2 3" xfId="21490" hidden="1"/>
    <cellStyle name="Heading 2 3" xfId="21545" hidden="1"/>
    <cellStyle name="Heading 2 3" xfId="21563" hidden="1"/>
    <cellStyle name="Heading 2 3" xfId="21536" hidden="1"/>
    <cellStyle name="Heading 2 3" xfId="21517" hidden="1"/>
    <cellStyle name="Heading 2 3" xfId="21555" hidden="1"/>
    <cellStyle name="Heading 2 3" xfId="21575" hidden="1"/>
    <cellStyle name="Heading 2 3" xfId="21576" hidden="1"/>
    <cellStyle name="Heading 2 3" xfId="21579" hidden="1"/>
    <cellStyle name="Heading 2 3" xfId="21558" hidden="1"/>
    <cellStyle name="Heading 2 3" xfId="21548" hidden="1"/>
    <cellStyle name="Heading 2 3" xfId="21565" hidden="1"/>
    <cellStyle name="Heading 2 3" xfId="21590" hidden="1"/>
    <cellStyle name="Heading 2 3" xfId="21492" hidden="1"/>
    <cellStyle name="Heading 2 3" xfId="21571" hidden="1"/>
    <cellStyle name="Heading 2 3" xfId="21589" hidden="1"/>
    <cellStyle name="Heading 2 3" xfId="21562" hidden="1"/>
    <cellStyle name="Heading 2 3" xfId="21547" hidden="1"/>
    <cellStyle name="Heading 2 3" xfId="21581" hidden="1"/>
    <cellStyle name="Heading 2 3" xfId="21601" hidden="1"/>
    <cellStyle name="Heading 2 3" xfId="21602" hidden="1"/>
    <cellStyle name="Heading 2 3" xfId="21605" hidden="1"/>
    <cellStyle name="Heading 2 3" xfId="21584" hidden="1"/>
    <cellStyle name="Heading 2 3" xfId="21574" hidden="1"/>
    <cellStyle name="Heading 2 3" xfId="21591" hidden="1"/>
    <cellStyle name="Heading 2 3" xfId="21615" hidden="1"/>
    <cellStyle name="Heading 2 3" xfId="21534" hidden="1"/>
    <cellStyle name="Heading 2 3" xfId="21597" hidden="1"/>
    <cellStyle name="Heading 2 3" xfId="21614" hidden="1"/>
    <cellStyle name="Heading 2 3" xfId="21588" hidden="1"/>
    <cellStyle name="Heading 2 3" xfId="21573" hidden="1"/>
    <cellStyle name="Heading 2 3" xfId="21607" hidden="1"/>
    <cellStyle name="Heading 2 3" xfId="21625" hidden="1"/>
    <cellStyle name="Heading 2 3" xfId="21626" hidden="1"/>
    <cellStyle name="Heading 2 3" xfId="21629" hidden="1"/>
    <cellStyle name="Heading 2 3" xfId="21610" hidden="1"/>
    <cellStyle name="Heading 2 3" xfId="21600" hidden="1"/>
    <cellStyle name="Heading 2 3" xfId="21616" hidden="1"/>
    <cellStyle name="Heading 2 3" xfId="21639" hidden="1"/>
    <cellStyle name="Heading 2 3" xfId="21560" hidden="1"/>
    <cellStyle name="Heading 2 3" xfId="21622" hidden="1"/>
    <cellStyle name="Heading 2 3" xfId="21638" hidden="1"/>
    <cellStyle name="Heading 2 3" xfId="21613" hidden="1"/>
    <cellStyle name="Heading 2 3" xfId="21599" hidden="1"/>
    <cellStyle name="Heading 2 3" xfId="21631" hidden="1"/>
    <cellStyle name="Heading 2 3" xfId="21647" hidden="1"/>
    <cellStyle name="Heading 2 3" xfId="21648" hidden="1"/>
    <cellStyle name="Heading 2 3" xfId="21650" hidden="1"/>
    <cellStyle name="Heading 2 3" xfId="21634" hidden="1"/>
    <cellStyle name="Heading 2 3" xfId="21624" hidden="1"/>
    <cellStyle name="Heading 2 3" xfId="21640" hidden="1"/>
    <cellStyle name="Heading 2 3" xfId="21659" hidden="1"/>
    <cellStyle name="Heading 2 3" xfId="21586" hidden="1"/>
    <cellStyle name="Heading 2 3" xfId="21646" hidden="1"/>
    <cellStyle name="Heading 2 3" xfId="21658" hidden="1"/>
    <cellStyle name="Heading 2 3" xfId="21637" hidden="1"/>
    <cellStyle name="Heading 2 3" xfId="21623" hidden="1"/>
    <cellStyle name="Heading 2 3" xfId="21652" hidden="1"/>
    <cellStyle name="Heading 2 3" xfId="21663" hidden="1"/>
    <cellStyle name="Heading 2 3" xfId="21664" hidden="1"/>
    <cellStyle name="Heading 2 3" xfId="21666" hidden="1"/>
    <cellStyle name="Heading 2 3" xfId="21655" hidden="1"/>
    <cellStyle name="Heading 2 3" xfId="21473"/>
    <cellStyle name="Heading 2 4" xfId="330"/>
    <cellStyle name="Heading 2 5" xfId="725"/>
    <cellStyle name="Heading 2 5 2" xfId="2102" hidden="1"/>
    <cellStyle name="Heading 2 6" xfId="2103" hidden="1"/>
    <cellStyle name="Heading 2 6" xfId="111"/>
    <cellStyle name="Heading 2 7" xfId="2104"/>
    <cellStyle name="Heading 2 8" xfId="2105"/>
    <cellStyle name="Heading 2 9" xfId="2106"/>
    <cellStyle name="Heading 3" xfId="9"/>
    <cellStyle name="Heading 3 2" xfId="9713"/>
    <cellStyle name="Heading 4" xfId="10"/>
    <cellStyle name="Heading 4 2" xfId="9714"/>
    <cellStyle name="HeadingTable" xfId="57"/>
    <cellStyle name="HeadingTable 2" xfId="2107"/>
    <cellStyle name="HeadingTable 2 2" xfId="2108"/>
    <cellStyle name="HeadingTable 2 2 2" xfId="2109"/>
    <cellStyle name="HeadingTable 2 2 3" xfId="2110"/>
    <cellStyle name="HeadingTable 2 3" xfId="2111"/>
    <cellStyle name="HeadingTable 2 3 2" xfId="2112"/>
    <cellStyle name="HeadingTable 2 3 3" xfId="2113"/>
    <cellStyle name="HeadingTable 2 4" xfId="2114"/>
    <cellStyle name="HeadingTable 2 4 2" xfId="2115"/>
    <cellStyle name="HeadingTable 2 4 3" xfId="2116"/>
    <cellStyle name="HeadingTable 2 5" xfId="2117"/>
    <cellStyle name="HeadingTable 2 5 2" xfId="2118"/>
    <cellStyle name="HeadingTable 2 5 3" xfId="2119"/>
    <cellStyle name="HeadingTable 2 6" xfId="2120"/>
    <cellStyle name="HeadingTable 2 6 2" xfId="2121"/>
    <cellStyle name="HeadingTable 2 6 3" xfId="2122"/>
    <cellStyle name="HeadingTable 2 7" xfId="2123"/>
    <cellStyle name="HeadingTable 2 7 2" xfId="2124"/>
    <cellStyle name="HeadingTable 2 8" xfId="2125"/>
    <cellStyle name="HeadingTable 3" xfId="133"/>
    <cellStyle name="HeadingTable 3 2" xfId="2126"/>
    <cellStyle name="HeadingTable 3 2 2" xfId="2127"/>
    <cellStyle name="HeadingTable 3 2 3" xfId="2128"/>
    <cellStyle name="HeadingTable 3 3" xfId="2129"/>
    <cellStyle name="HeadingTable 3 3 2" xfId="2130"/>
    <cellStyle name="HeadingTable 3 3 3" xfId="2131"/>
    <cellStyle name="HeadingTable 3 4" xfId="2132"/>
    <cellStyle name="HeadingTable 3 4 2" xfId="2133"/>
    <cellStyle name="HeadingTable 3 4 3" xfId="2134"/>
    <cellStyle name="HeadingTable 3 5" xfId="2135"/>
    <cellStyle name="HeadingTable 3 5 2" xfId="2136"/>
    <cellStyle name="HeadingTable 3 5 3" xfId="2137"/>
    <cellStyle name="HeadingTable 3 6" xfId="2138"/>
    <cellStyle name="HeadingTable 3 7" xfId="2139"/>
    <cellStyle name="HeadingTable 4" xfId="2140"/>
    <cellStyle name="HeadingTable 4 2" xfId="2141"/>
    <cellStyle name="HeadingTable 4 3" xfId="2142"/>
    <cellStyle name="HeadingTable 5" xfId="2143"/>
    <cellStyle name="HeadingTable 5 2" xfId="2144"/>
    <cellStyle name="HeadingTable 5 3" xfId="2145"/>
    <cellStyle name="HeadingTable 6" xfId="2146"/>
    <cellStyle name="HeadingTable 6 2" xfId="2147"/>
    <cellStyle name="HeadingTable 6 3" xfId="2148"/>
    <cellStyle name="HeadingTable 7" xfId="2149"/>
    <cellStyle name="HeadingTable 7 2" xfId="2150"/>
    <cellStyle name="highlightExposure" xfId="58"/>
    <cellStyle name="highlightPD" xfId="59"/>
    <cellStyle name="highlightPercentage" xfId="60"/>
    <cellStyle name="highlightText" xfId="61"/>
    <cellStyle name="Hyperlink" xfId="11" builtinId="8"/>
    <cellStyle name="Hyperlink 2" xfId="2151"/>
    <cellStyle name="Hyperlink 3" xfId="2152"/>
    <cellStyle name="Hyperlink 4" xfId="9730"/>
    <cellStyle name="Input" xfId="21" builtinId="20" customBuiltin="1"/>
    <cellStyle name="inputDate" xfId="62"/>
    <cellStyle name="inputExposure" xfId="63"/>
    <cellStyle name="inputMaturity" xfId="64"/>
    <cellStyle name="inputParameterE" xfId="65"/>
    <cellStyle name="inputPD" xfId="66"/>
    <cellStyle name="inputPercentage" xfId="67"/>
    <cellStyle name="inputPercentageL" xfId="68"/>
    <cellStyle name="inputPercentageS" xfId="69"/>
    <cellStyle name="inputSelection" xfId="70"/>
    <cellStyle name="inputText" xfId="71"/>
    <cellStyle name="inputText 2" xfId="2153"/>
    <cellStyle name="Komma 2" xfId="2154"/>
    <cellStyle name="Kopf einzelne" xfId="2155"/>
    <cellStyle name="Linked Cell" xfId="24" builtinId="24" customBuiltin="1"/>
    <cellStyle name="MAND_x000d_CHECK.COMMAND_x000e_RENAME.COMMAND_x0008_SHOW.BAR_x000b_DELETE.MENU_x000e_DELETE.COMMAND_x000e_GET.CHA" xfId="2156"/>
    <cellStyle name="Migliaia 2" xfId="2157"/>
    <cellStyle name="Neutral" xfId="20" builtinId="28" customBuiltin="1"/>
    <cellStyle name="Normal" xfId="0" builtinId="0"/>
    <cellStyle name="Normal 10" xfId="2158"/>
    <cellStyle name="Normal 11" xfId="2159"/>
    <cellStyle name="Normal 12" xfId="2160"/>
    <cellStyle name="Normal 13" xfId="9707"/>
    <cellStyle name="Normal 13 2" xfId="16905"/>
    <cellStyle name="Normal 14" xfId="9710"/>
    <cellStyle name="Normal 14 2" xfId="16908"/>
    <cellStyle name="Normal 15" xfId="16909"/>
    <cellStyle name="Normal 16" xfId="1981"/>
    <cellStyle name="Normal 17" xfId="16912"/>
    <cellStyle name="Normal 18" xfId="17069"/>
    <cellStyle name="Normal 19" xfId="52"/>
    <cellStyle name="Normal 2" xfId="127"/>
    <cellStyle name="Normal 2 10" xfId="2161"/>
    <cellStyle name="Normal 2 10 2" xfId="2162"/>
    <cellStyle name="Normal 2 10 2 2" xfId="2163"/>
    <cellStyle name="Normal 2 10 2 2 2" xfId="2164"/>
    <cellStyle name="Normal 2 10 2 2 2 2" xfId="2165"/>
    <cellStyle name="Normal 2 10 2 2 2 2 2" xfId="9817"/>
    <cellStyle name="Normal 2 10 2 2 2 3" xfId="2166"/>
    <cellStyle name="Normal 2 10 2 2 2 3 2" xfId="9818"/>
    <cellStyle name="Normal 2 10 2 2 2 4" xfId="9816"/>
    <cellStyle name="Normal 2 10 2 2 3" xfId="2167"/>
    <cellStyle name="Normal 2 10 2 2 3 2" xfId="2168"/>
    <cellStyle name="Normal 2 10 2 2 3 2 2" xfId="9820"/>
    <cellStyle name="Normal 2 10 2 2 3 3" xfId="2169"/>
    <cellStyle name="Normal 2 10 2 2 3 3 2" xfId="9821"/>
    <cellStyle name="Normal 2 10 2 2 3 4" xfId="9819"/>
    <cellStyle name="Normal 2 10 2 2 4" xfId="2170"/>
    <cellStyle name="Normal 2 10 2 2 4 2" xfId="9822"/>
    <cellStyle name="Normal 2 10 2 2 5" xfId="2171"/>
    <cellStyle name="Normal 2 10 2 2 5 2" xfId="9823"/>
    <cellStyle name="Normal 2 10 2 2 6" xfId="9815"/>
    <cellStyle name="Normal 2 10 2 3" xfId="2172"/>
    <cellStyle name="Normal 2 10 2 3 2" xfId="2173"/>
    <cellStyle name="Normal 2 10 2 3 2 2" xfId="9825"/>
    <cellStyle name="Normal 2 10 2 3 3" xfId="2174"/>
    <cellStyle name="Normal 2 10 2 3 3 2" xfId="9826"/>
    <cellStyle name="Normal 2 10 2 3 4" xfId="9824"/>
    <cellStyle name="Normal 2 10 2 4" xfId="2175"/>
    <cellStyle name="Normal 2 10 2 4 2" xfId="2176"/>
    <cellStyle name="Normal 2 10 2 4 2 2" xfId="9828"/>
    <cellStyle name="Normal 2 10 2 4 3" xfId="2177"/>
    <cellStyle name="Normal 2 10 2 4 3 2" xfId="9829"/>
    <cellStyle name="Normal 2 10 2 4 4" xfId="9827"/>
    <cellStyle name="Normal 2 10 2 5" xfId="2178"/>
    <cellStyle name="Normal 2 10 2 5 2" xfId="9830"/>
    <cellStyle name="Normal 2 10 2 6" xfId="2179"/>
    <cellStyle name="Normal 2 10 2 6 2" xfId="9831"/>
    <cellStyle name="Normal 2 10 2 7" xfId="9814"/>
    <cellStyle name="Normal 2 10 3" xfId="2180"/>
    <cellStyle name="Normal 2 10 3 2" xfId="2181"/>
    <cellStyle name="Normal 2 10 3 2 2" xfId="2182"/>
    <cellStyle name="Normal 2 10 3 2 2 2" xfId="9834"/>
    <cellStyle name="Normal 2 10 3 2 3" xfId="2183"/>
    <cellStyle name="Normal 2 10 3 2 3 2" xfId="9835"/>
    <cellStyle name="Normal 2 10 3 2 4" xfId="9833"/>
    <cellStyle name="Normal 2 10 3 3" xfId="2184"/>
    <cellStyle name="Normal 2 10 3 3 2" xfId="2185"/>
    <cellStyle name="Normal 2 10 3 3 2 2" xfId="9837"/>
    <cellStyle name="Normal 2 10 3 3 3" xfId="2186"/>
    <cellStyle name="Normal 2 10 3 3 3 2" xfId="9838"/>
    <cellStyle name="Normal 2 10 3 3 4" xfId="9836"/>
    <cellStyle name="Normal 2 10 3 4" xfId="2187"/>
    <cellStyle name="Normal 2 10 3 4 2" xfId="9839"/>
    <cellStyle name="Normal 2 10 3 5" xfId="2188"/>
    <cellStyle name="Normal 2 10 3 5 2" xfId="9840"/>
    <cellStyle name="Normal 2 10 3 6" xfId="9832"/>
    <cellStyle name="Normal 2 10 4" xfId="2189"/>
    <cellStyle name="Normal 2 10 4 2" xfId="2190"/>
    <cellStyle name="Normal 2 10 4 2 2" xfId="2191"/>
    <cellStyle name="Normal 2 10 4 2 2 2" xfId="9843"/>
    <cellStyle name="Normal 2 10 4 2 3" xfId="2192"/>
    <cellStyle name="Normal 2 10 4 2 3 2" xfId="9844"/>
    <cellStyle name="Normal 2 10 4 2 4" xfId="9842"/>
    <cellStyle name="Normal 2 10 4 3" xfId="2193"/>
    <cellStyle name="Normal 2 10 4 3 2" xfId="2194"/>
    <cellStyle name="Normal 2 10 4 3 2 2" xfId="9846"/>
    <cellStyle name="Normal 2 10 4 3 3" xfId="2195"/>
    <cellStyle name="Normal 2 10 4 3 3 2" xfId="9847"/>
    <cellStyle name="Normal 2 10 4 3 4" xfId="9845"/>
    <cellStyle name="Normal 2 10 4 4" xfId="2196"/>
    <cellStyle name="Normal 2 10 4 4 2" xfId="9848"/>
    <cellStyle name="Normal 2 10 4 5" xfId="2197"/>
    <cellStyle name="Normal 2 10 4 5 2" xfId="9849"/>
    <cellStyle name="Normal 2 10 4 6" xfId="9841"/>
    <cellStyle name="Normal 2 10 5" xfId="2198"/>
    <cellStyle name="Normal 2 10 5 2" xfId="2199"/>
    <cellStyle name="Normal 2 10 5 2 2" xfId="9851"/>
    <cellStyle name="Normal 2 10 5 3" xfId="2200"/>
    <cellStyle name="Normal 2 10 5 3 2" xfId="9852"/>
    <cellStyle name="Normal 2 10 5 4" xfId="9850"/>
    <cellStyle name="Normal 2 10 6" xfId="2201"/>
    <cellStyle name="Normal 2 10 6 2" xfId="2202"/>
    <cellStyle name="Normal 2 10 6 2 2" xfId="9854"/>
    <cellStyle name="Normal 2 10 6 3" xfId="2203"/>
    <cellStyle name="Normal 2 10 6 3 2" xfId="9855"/>
    <cellStyle name="Normal 2 10 6 4" xfId="9853"/>
    <cellStyle name="Normal 2 10 7" xfId="2204"/>
    <cellStyle name="Normal 2 10 7 2" xfId="9856"/>
    <cellStyle name="Normal 2 10 8" xfId="2205"/>
    <cellStyle name="Normal 2 10 8 2" xfId="9857"/>
    <cellStyle name="Normal 2 10 9" xfId="9813"/>
    <cellStyle name="Normal 2 11" xfId="2206"/>
    <cellStyle name="Normal 2 11 2" xfId="2207"/>
    <cellStyle name="Normal 2 11 2 2" xfId="2208"/>
    <cellStyle name="Normal 2 11 2 2 2" xfId="2209"/>
    <cellStyle name="Normal 2 11 2 2 2 2" xfId="2210"/>
    <cellStyle name="Normal 2 11 2 2 2 2 2" xfId="9862"/>
    <cellStyle name="Normal 2 11 2 2 2 3" xfId="2211"/>
    <cellStyle name="Normal 2 11 2 2 2 3 2" xfId="9863"/>
    <cellStyle name="Normal 2 11 2 2 2 4" xfId="9861"/>
    <cellStyle name="Normal 2 11 2 2 3" xfId="2212"/>
    <cellStyle name="Normal 2 11 2 2 3 2" xfId="2213"/>
    <cellStyle name="Normal 2 11 2 2 3 2 2" xfId="9865"/>
    <cellStyle name="Normal 2 11 2 2 3 3" xfId="2214"/>
    <cellStyle name="Normal 2 11 2 2 3 3 2" xfId="9866"/>
    <cellStyle name="Normal 2 11 2 2 3 4" xfId="9864"/>
    <cellStyle name="Normal 2 11 2 2 4" xfId="2215"/>
    <cellStyle name="Normal 2 11 2 2 4 2" xfId="9867"/>
    <cellStyle name="Normal 2 11 2 2 5" xfId="2216"/>
    <cellStyle name="Normal 2 11 2 2 5 2" xfId="9868"/>
    <cellStyle name="Normal 2 11 2 2 6" xfId="9860"/>
    <cellStyle name="Normal 2 11 2 3" xfId="2217"/>
    <cellStyle name="Normal 2 11 2 3 2" xfId="2218"/>
    <cellStyle name="Normal 2 11 2 3 2 2" xfId="9870"/>
    <cellStyle name="Normal 2 11 2 3 3" xfId="2219"/>
    <cellStyle name="Normal 2 11 2 3 3 2" xfId="9871"/>
    <cellStyle name="Normal 2 11 2 3 4" xfId="9869"/>
    <cellStyle name="Normal 2 11 2 4" xfId="2220"/>
    <cellStyle name="Normal 2 11 2 4 2" xfId="2221"/>
    <cellStyle name="Normal 2 11 2 4 2 2" xfId="9873"/>
    <cellStyle name="Normal 2 11 2 4 3" xfId="2222"/>
    <cellStyle name="Normal 2 11 2 4 3 2" xfId="9874"/>
    <cellStyle name="Normal 2 11 2 4 4" xfId="9872"/>
    <cellStyle name="Normal 2 11 2 5" xfId="2223"/>
    <cellStyle name="Normal 2 11 2 5 2" xfId="9875"/>
    <cellStyle name="Normal 2 11 2 6" xfId="2224"/>
    <cellStyle name="Normal 2 11 2 6 2" xfId="9876"/>
    <cellStyle name="Normal 2 11 2 7" xfId="9859"/>
    <cellStyle name="Normal 2 11 3" xfId="2225"/>
    <cellStyle name="Normal 2 11 3 2" xfId="2226"/>
    <cellStyle name="Normal 2 11 3 2 2" xfId="2227"/>
    <cellStyle name="Normal 2 11 3 2 2 2" xfId="9879"/>
    <cellStyle name="Normal 2 11 3 2 3" xfId="2228"/>
    <cellStyle name="Normal 2 11 3 2 3 2" xfId="9880"/>
    <cellStyle name="Normal 2 11 3 2 4" xfId="9878"/>
    <cellStyle name="Normal 2 11 3 3" xfId="2229"/>
    <cellStyle name="Normal 2 11 3 3 2" xfId="2230"/>
    <cellStyle name="Normal 2 11 3 3 2 2" xfId="9882"/>
    <cellStyle name="Normal 2 11 3 3 3" xfId="2231"/>
    <cellStyle name="Normal 2 11 3 3 3 2" xfId="9883"/>
    <cellStyle name="Normal 2 11 3 3 4" xfId="9881"/>
    <cellStyle name="Normal 2 11 3 4" xfId="2232"/>
    <cellStyle name="Normal 2 11 3 4 2" xfId="9884"/>
    <cellStyle name="Normal 2 11 3 5" xfId="2233"/>
    <cellStyle name="Normal 2 11 3 5 2" xfId="9885"/>
    <cellStyle name="Normal 2 11 3 6" xfId="9877"/>
    <cellStyle name="Normal 2 11 4" xfId="2234"/>
    <cellStyle name="Normal 2 11 4 2" xfId="2235"/>
    <cellStyle name="Normal 2 11 4 2 2" xfId="2236"/>
    <cellStyle name="Normal 2 11 4 2 2 2" xfId="9888"/>
    <cellStyle name="Normal 2 11 4 2 3" xfId="2237"/>
    <cellStyle name="Normal 2 11 4 2 3 2" xfId="9889"/>
    <cellStyle name="Normal 2 11 4 2 4" xfId="9887"/>
    <cellStyle name="Normal 2 11 4 3" xfId="2238"/>
    <cellStyle name="Normal 2 11 4 3 2" xfId="2239"/>
    <cellStyle name="Normal 2 11 4 3 2 2" xfId="9891"/>
    <cellStyle name="Normal 2 11 4 3 3" xfId="2240"/>
    <cellStyle name="Normal 2 11 4 3 3 2" xfId="9892"/>
    <cellStyle name="Normal 2 11 4 3 4" xfId="9890"/>
    <cellStyle name="Normal 2 11 4 4" xfId="2241"/>
    <cellStyle name="Normal 2 11 4 4 2" xfId="9893"/>
    <cellStyle name="Normal 2 11 4 5" xfId="2242"/>
    <cellStyle name="Normal 2 11 4 5 2" xfId="9894"/>
    <cellStyle name="Normal 2 11 4 6" xfId="9886"/>
    <cellStyle name="Normal 2 11 5" xfId="2243"/>
    <cellStyle name="Normal 2 11 5 2" xfId="2244"/>
    <cellStyle name="Normal 2 11 5 2 2" xfId="9896"/>
    <cellStyle name="Normal 2 11 5 3" xfId="2245"/>
    <cellStyle name="Normal 2 11 5 3 2" xfId="9897"/>
    <cellStyle name="Normal 2 11 5 4" xfId="9895"/>
    <cellStyle name="Normal 2 11 6" xfId="2246"/>
    <cellStyle name="Normal 2 11 6 2" xfId="2247"/>
    <cellStyle name="Normal 2 11 6 2 2" xfId="9899"/>
    <cellStyle name="Normal 2 11 6 3" xfId="2248"/>
    <cellStyle name="Normal 2 11 6 3 2" xfId="9900"/>
    <cellStyle name="Normal 2 11 6 4" xfId="9898"/>
    <cellStyle name="Normal 2 11 7" xfId="2249"/>
    <cellStyle name="Normal 2 11 7 2" xfId="9901"/>
    <cellStyle name="Normal 2 11 8" xfId="2250"/>
    <cellStyle name="Normal 2 11 8 2" xfId="9902"/>
    <cellStyle name="Normal 2 11 9" xfId="9858"/>
    <cellStyle name="Normal 2 12" xfId="2251"/>
    <cellStyle name="Normal 2 12 2" xfId="2252"/>
    <cellStyle name="Normal 2 12 2 2" xfId="2253"/>
    <cellStyle name="Normal 2 12 2 2 2" xfId="2254"/>
    <cellStyle name="Normal 2 12 2 2 2 2" xfId="2255"/>
    <cellStyle name="Normal 2 12 2 2 2 2 2" xfId="9907"/>
    <cellStyle name="Normal 2 12 2 2 2 3" xfId="2256"/>
    <cellStyle name="Normal 2 12 2 2 2 3 2" xfId="9908"/>
    <cellStyle name="Normal 2 12 2 2 2 4" xfId="9906"/>
    <cellStyle name="Normal 2 12 2 2 3" xfId="2257"/>
    <cellStyle name="Normal 2 12 2 2 3 2" xfId="2258"/>
    <cellStyle name="Normal 2 12 2 2 3 2 2" xfId="9910"/>
    <cellStyle name="Normal 2 12 2 2 3 3" xfId="2259"/>
    <cellStyle name="Normal 2 12 2 2 3 3 2" xfId="9911"/>
    <cellStyle name="Normal 2 12 2 2 3 4" xfId="9909"/>
    <cellStyle name="Normal 2 12 2 2 4" xfId="2260"/>
    <cellStyle name="Normal 2 12 2 2 4 2" xfId="9912"/>
    <cellStyle name="Normal 2 12 2 2 5" xfId="2261"/>
    <cellStyle name="Normal 2 12 2 2 5 2" xfId="9913"/>
    <cellStyle name="Normal 2 12 2 2 6" xfId="9905"/>
    <cellStyle name="Normal 2 12 2 3" xfId="2262"/>
    <cellStyle name="Normal 2 12 2 3 2" xfId="2263"/>
    <cellStyle name="Normal 2 12 2 3 2 2" xfId="9915"/>
    <cellStyle name="Normal 2 12 2 3 3" xfId="2264"/>
    <cellStyle name="Normal 2 12 2 3 3 2" xfId="9916"/>
    <cellStyle name="Normal 2 12 2 3 4" xfId="9914"/>
    <cellStyle name="Normal 2 12 2 4" xfId="2265"/>
    <cellStyle name="Normal 2 12 2 4 2" xfId="2266"/>
    <cellStyle name="Normal 2 12 2 4 2 2" xfId="9918"/>
    <cellStyle name="Normal 2 12 2 4 3" xfId="2267"/>
    <cellStyle name="Normal 2 12 2 4 3 2" xfId="9919"/>
    <cellStyle name="Normal 2 12 2 4 4" xfId="9917"/>
    <cellStyle name="Normal 2 12 2 5" xfId="2268"/>
    <cellStyle name="Normal 2 12 2 5 2" xfId="9920"/>
    <cellStyle name="Normal 2 12 2 6" xfId="2269"/>
    <cellStyle name="Normal 2 12 2 6 2" xfId="9921"/>
    <cellStyle name="Normal 2 12 2 7" xfId="9904"/>
    <cellStyle name="Normal 2 12 3" xfId="2270"/>
    <cellStyle name="Normal 2 12 3 2" xfId="2271"/>
    <cellStyle name="Normal 2 12 3 2 2" xfId="2272"/>
    <cellStyle name="Normal 2 12 3 2 2 2" xfId="9924"/>
    <cellStyle name="Normal 2 12 3 2 3" xfId="2273"/>
    <cellStyle name="Normal 2 12 3 2 3 2" xfId="9925"/>
    <cellStyle name="Normal 2 12 3 2 4" xfId="9923"/>
    <cellStyle name="Normal 2 12 3 3" xfId="2274"/>
    <cellStyle name="Normal 2 12 3 3 2" xfId="2275"/>
    <cellStyle name="Normal 2 12 3 3 2 2" xfId="9927"/>
    <cellStyle name="Normal 2 12 3 3 3" xfId="2276"/>
    <cellStyle name="Normal 2 12 3 3 3 2" xfId="9928"/>
    <cellStyle name="Normal 2 12 3 3 4" xfId="9926"/>
    <cellStyle name="Normal 2 12 3 4" xfId="2277"/>
    <cellStyle name="Normal 2 12 3 4 2" xfId="9929"/>
    <cellStyle name="Normal 2 12 3 5" xfId="2278"/>
    <cellStyle name="Normal 2 12 3 5 2" xfId="9930"/>
    <cellStyle name="Normal 2 12 3 6" xfId="9922"/>
    <cellStyle name="Normal 2 12 4" xfId="2279"/>
    <cellStyle name="Normal 2 12 4 2" xfId="2280"/>
    <cellStyle name="Normal 2 12 4 2 2" xfId="2281"/>
    <cellStyle name="Normal 2 12 4 2 2 2" xfId="9933"/>
    <cellStyle name="Normal 2 12 4 2 3" xfId="2282"/>
    <cellStyle name="Normal 2 12 4 2 3 2" xfId="9934"/>
    <cellStyle name="Normal 2 12 4 2 4" xfId="9932"/>
    <cellStyle name="Normal 2 12 4 3" xfId="2283"/>
    <cellStyle name="Normal 2 12 4 3 2" xfId="2284"/>
    <cellStyle name="Normal 2 12 4 3 2 2" xfId="9936"/>
    <cellStyle name="Normal 2 12 4 3 3" xfId="2285"/>
    <cellStyle name="Normal 2 12 4 3 3 2" xfId="9937"/>
    <cellStyle name="Normal 2 12 4 3 4" xfId="9935"/>
    <cellStyle name="Normal 2 12 4 4" xfId="2286"/>
    <cellStyle name="Normal 2 12 4 4 2" xfId="9938"/>
    <cellStyle name="Normal 2 12 4 5" xfId="2287"/>
    <cellStyle name="Normal 2 12 4 5 2" xfId="9939"/>
    <cellStyle name="Normal 2 12 4 6" xfId="9931"/>
    <cellStyle name="Normal 2 12 5" xfId="2288"/>
    <cellStyle name="Normal 2 12 5 2" xfId="2289"/>
    <cellStyle name="Normal 2 12 5 2 2" xfId="9941"/>
    <cellStyle name="Normal 2 12 5 3" xfId="2290"/>
    <cellStyle name="Normal 2 12 5 3 2" xfId="9942"/>
    <cellStyle name="Normal 2 12 5 4" xfId="9940"/>
    <cellStyle name="Normal 2 12 6" xfId="2291"/>
    <cellStyle name="Normal 2 12 6 2" xfId="2292"/>
    <cellStyle name="Normal 2 12 6 2 2" xfId="9944"/>
    <cellStyle name="Normal 2 12 6 3" xfId="2293"/>
    <cellStyle name="Normal 2 12 6 3 2" xfId="9945"/>
    <cellStyle name="Normal 2 12 6 4" xfId="9943"/>
    <cellStyle name="Normal 2 12 7" xfId="2294"/>
    <cellStyle name="Normal 2 12 7 2" xfId="9946"/>
    <cellStyle name="Normal 2 12 8" xfId="2295"/>
    <cellStyle name="Normal 2 12 8 2" xfId="9947"/>
    <cellStyle name="Normal 2 12 9" xfId="9903"/>
    <cellStyle name="Normal 2 13" xfId="2296"/>
    <cellStyle name="Normal 2 13 2" xfId="2297"/>
    <cellStyle name="Normal 2 13 2 2" xfId="2298"/>
    <cellStyle name="Normal 2 13 2 2 2" xfId="2299"/>
    <cellStyle name="Normal 2 13 2 2 2 2" xfId="9951"/>
    <cellStyle name="Normal 2 13 2 2 3" xfId="2300"/>
    <cellStyle name="Normal 2 13 2 2 3 2" xfId="9952"/>
    <cellStyle name="Normal 2 13 2 2 4" xfId="9950"/>
    <cellStyle name="Normal 2 13 2 3" xfId="2301"/>
    <cellStyle name="Normal 2 13 2 3 2" xfId="2302"/>
    <cellStyle name="Normal 2 13 2 3 2 2" xfId="9954"/>
    <cellStyle name="Normal 2 13 2 3 3" xfId="2303"/>
    <cellStyle name="Normal 2 13 2 3 3 2" xfId="9955"/>
    <cellStyle name="Normal 2 13 2 3 4" xfId="9953"/>
    <cellStyle name="Normal 2 13 2 4" xfId="2304"/>
    <cellStyle name="Normal 2 13 2 4 2" xfId="9956"/>
    <cellStyle name="Normal 2 13 2 5" xfId="2305"/>
    <cellStyle name="Normal 2 13 2 5 2" xfId="9957"/>
    <cellStyle name="Normal 2 13 2 6" xfId="9949"/>
    <cellStyle name="Normal 2 13 3" xfId="2306"/>
    <cellStyle name="Normal 2 13 3 2" xfId="2307"/>
    <cellStyle name="Normal 2 13 3 2 2" xfId="2308"/>
    <cellStyle name="Normal 2 13 3 2 2 2" xfId="9960"/>
    <cellStyle name="Normal 2 13 3 2 3" xfId="2309"/>
    <cellStyle name="Normal 2 13 3 2 3 2" xfId="9961"/>
    <cellStyle name="Normal 2 13 3 2 4" xfId="9959"/>
    <cellStyle name="Normal 2 13 3 3" xfId="2310"/>
    <cellStyle name="Normal 2 13 3 3 2" xfId="2311"/>
    <cellStyle name="Normal 2 13 3 3 2 2" xfId="9963"/>
    <cellStyle name="Normal 2 13 3 3 3" xfId="2312"/>
    <cellStyle name="Normal 2 13 3 3 3 2" xfId="9964"/>
    <cellStyle name="Normal 2 13 3 3 4" xfId="9962"/>
    <cellStyle name="Normal 2 13 3 4" xfId="2313"/>
    <cellStyle name="Normal 2 13 3 4 2" xfId="9965"/>
    <cellStyle name="Normal 2 13 3 5" xfId="2314"/>
    <cellStyle name="Normal 2 13 3 5 2" xfId="9966"/>
    <cellStyle name="Normal 2 13 3 6" xfId="9958"/>
    <cellStyle name="Normal 2 13 4" xfId="2315"/>
    <cellStyle name="Normal 2 13 4 2" xfId="2316"/>
    <cellStyle name="Normal 2 13 4 2 2" xfId="9968"/>
    <cellStyle name="Normal 2 13 4 3" xfId="2317"/>
    <cellStyle name="Normal 2 13 4 3 2" xfId="9969"/>
    <cellStyle name="Normal 2 13 4 4" xfId="9967"/>
    <cellStyle name="Normal 2 13 5" xfId="2318"/>
    <cellStyle name="Normal 2 13 5 2" xfId="2319"/>
    <cellStyle name="Normal 2 13 5 2 2" xfId="9971"/>
    <cellStyle name="Normal 2 13 5 3" xfId="2320"/>
    <cellStyle name="Normal 2 13 5 3 2" xfId="9972"/>
    <cellStyle name="Normal 2 13 5 4" xfId="9970"/>
    <cellStyle name="Normal 2 13 6" xfId="2321"/>
    <cellStyle name="Normal 2 13 6 2" xfId="9973"/>
    <cellStyle name="Normal 2 13 7" xfId="2322"/>
    <cellStyle name="Normal 2 13 7 2" xfId="9974"/>
    <cellStyle name="Normal 2 13 8" xfId="9948"/>
    <cellStyle name="Normal 2 14" xfId="2323"/>
    <cellStyle name="Normal 2 15" xfId="2324"/>
    <cellStyle name="Normal 2 15 2" xfId="2325"/>
    <cellStyle name="Normal 2 15 2 2" xfId="2326"/>
    <cellStyle name="Normal 2 15 2 2 2" xfId="9977"/>
    <cellStyle name="Normal 2 15 2 3" xfId="2327"/>
    <cellStyle name="Normal 2 15 2 3 2" xfId="9978"/>
    <cellStyle name="Normal 2 15 2 4" xfId="9976"/>
    <cellStyle name="Normal 2 15 3" xfId="2328"/>
    <cellStyle name="Normal 2 15 3 2" xfId="2329"/>
    <cellStyle name="Normal 2 15 3 2 2" xfId="9980"/>
    <cellStyle name="Normal 2 15 3 3" xfId="2330"/>
    <cellStyle name="Normal 2 15 3 3 2" xfId="9981"/>
    <cellStyle name="Normal 2 15 3 4" xfId="9979"/>
    <cellStyle name="Normal 2 15 4" xfId="2331"/>
    <cellStyle name="Normal 2 15 4 2" xfId="9982"/>
    <cellStyle name="Normal 2 15 5" xfId="2332"/>
    <cellStyle name="Normal 2 15 5 2" xfId="9983"/>
    <cellStyle name="Normal 2 15 6" xfId="9975"/>
    <cellStyle name="Normal 2 16" xfId="2333"/>
    <cellStyle name="Normal 2 16 2" xfId="2334"/>
    <cellStyle name="Normal 2 16 2 2" xfId="2335"/>
    <cellStyle name="Normal 2 16 2 2 2" xfId="9986"/>
    <cellStyle name="Normal 2 16 2 3" xfId="2336"/>
    <cellStyle name="Normal 2 16 2 3 2" xfId="9987"/>
    <cellStyle name="Normal 2 16 2 4" xfId="9985"/>
    <cellStyle name="Normal 2 16 3" xfId="2337"/>
    <cellStyle name="Normal 2 16 3 2" xfId="2338"/>
    <cellStyle name="Normal 2 16 3 2 2" xfId="9989"/>
    <cellStyle name="Normal 2 16 3 3" xfId="2339"/>
    <cellStyle name="Normal 2 16 3 3 2" xfId="9990"/>
    <cellStyle name="Normal 2 16 3 4" xfId="9988"/>
    <cellStyle name="Normal 2 16 4" xfId="2340"/>
    <cellStyle name="Normal 2 16 4 2" xfId="9991"/>
    <cellStyle name="Normal 2 16 5" xfId="2341"/>
    <cellStyle name="Normal 2 16 5 2" xfId="9992"/>
    <cellStyle name="Normal 2 16 6" xfId="9984"/>
    <cellStyle name="Normal 2 17" xfId="2342"/>
    <cellStyle name="Normal 2 17 2" xfId="2343"/>
    <cellStyle name="Normal 2 17 2 2" xfId="9994"/>
    <cellStyle name="Normal 2 17 3" xfId="2344"/>
    <cellStyle name="Normal 2 17 3 2" xfId="9995"/>
    <cellStyle name="Normal 2 17 4" xfId="9993"/>
    <cellStyle name="Normal 2 18" xfId="2345"/>
    <cellStyle name="Normal 2 18 2" xfId="2346"/>
    <cellStyle name="Normal 2 18 2 2" xfId="9997"/>
    <cellStyle name="Normal 2 18 3" xfId="2347"/>
    <cellStyle name="Normal 2 18 3 2" xfId="9998"/>
    <cellStyle name="Normal 2 18 4" xfId="9996"/>
    <cellStyle name="Normal 2 19" xfId="2348"/>
    <cellStyle name="Normal 2 19 2" xfId="2349"/>
    <cellStyle name="Normal 2 19 2 2" xfId="10000"/>
    <cellStyle name="Normal 2 19 3" xfId="2350"/>
    <cellStyle name="Normal 2 19 3 2" xfId="10001"/>
    <cellStyle name="Normal 2 19 4" xfId="9999"/>
    <cellStyle name="Normal 2 2" xfId="130"/>
    <cellStyle name="Normal 2 2 10" xfId="2351"/>
    <cellStyle name="Normal 2 2 10 2" xfId="2352"/>
    <cellStyle name="Normal 2 2 10 2 2" xfId="2353"/>
    <cellStyle name="Normal 2 2 10 2 2 2" xfId="2354"/>
    <cellStyle name="Normal 2 2 10 2 2 2 2" xfId="2355"/>
    <cellStyle name="Normal 2 2 10 2 2 2 2 2" xfId="10006"/>
    <cellStyle name="Normal 2 2 10 2 2 2 3" xfId="2356"/>
    <cellStyle name="Normal 2 2 10 2 2 2 3 2" xfId="10007"/>
    <cellStyle name="Normal 2 2 10 2 2 2 4" xfId="10005"/>
    <cellStyle name="Normal 2 2 10 2 2 3" xfId="2357"/>
    <cellStyle name="Normal 2 2 10 2 2 3 2" xfId="2358"/>
    <cellStyle name="Normal 2 2 10 2 2 3 2 2" xfId="10009"/>
    <cellStyle name="Normal 2 2 10 2 2 3 3" xfId="2359"/>
    <cellStyle name="Normal 2 2 10 2 2 3 3 2" xfId="10010"/>
    <cellStyle name="Normal 2 2 10 2 2 3 4" xfId="10008"/>
    <cellStyle name="Normal 2 2 10 2 2 4" xfId="2360"/>
    <cellStyle name="Normal 2 2 10 2 2 4 2" xfId="10011"/>
    <cellStyle name="Normal 2 2 10 2 2 5" xfId="2361"/>
    <cellStyle name="Normal 2 2 10 2 2 5 2" xfId="10012"/>
    <cellStyle name="Normal 2 2 10 2 2 6" xfId="10004"/>
    <cellStyle name="Normal 2 2 10 2 3" xfId="2362"/>
    <cellStyle name="Normal 2 2 10 2 3 2" xfId="2363"/>
    <cellStyle name="Normal 2 2 10 2 3 2 2" xfId="10014"/>
    <cellStyle name="Normal 2 2 10 2 3 3" xfId="2364"/>
    <cellStyle name="Normal 2 2 10 2 3 3 2" xfId="10015"/>
    <cellStyle name="Normal 2 2 10 2 3 4" xfId="10013"/>
    <cellStyle name="Normal 2 2 10 2 4" xfId="2365"/>
    <cellStyle name="Normal 2 2 10 2 4 2" xfId="2366"/>
    <cellStyle name="Normal 2 2 10 2 4 2 2" xfId="10017"/>
    <cellStyle name="Normal 2 2 10 2 4 3" xfId="2367"/>
    <cellStyle name="Normal 2 2 10 2 4 3 2" xfId="10018"/>
    <cellStyle name="Normal 2 2 10 2 4 4" xfId="10016"/>
    <cellStyle name="Normal 2 2 10 2 5" xfId="2368"/>
    <cellStyle name="Normal 2 2 10 2 5 2" xfId="10019"/>
    <cellStyle name="Normal 2 2 10 2 6" xfId="2369"/>
    <cellStyle name="Normal 2 2 10 2 6 2" xfId="10020"/>
    <cellStyle name="Normal 2 2 10 2 7" xfId="10003"/>
    <cellStyle name="Normal 2 2 10 3" xfId="2370"/>
    <cellStyle name="Normal 2 2 10 3 2" xfId="2371"/>
    <cellStyle name="Normal 2 2 10 3 2 2" xfId="2372"/>
    <cellStyle name="Normal 2 2 10 3 2 2 2" xfId="10023"/>
    <cellStyle name="Normal 2 2 10 3 2 3" xfId="2373"/>
    <cellStyle name="Normal 2 2 10 3 2 3 2" xfId="10024"/>
    <cellStyle name="Normal 2 2 10 3 2 4" xfId="10022"/>
    <cellStyle name="Normal 2 2 10 3 3" xfId="2374"/>
    <cellStyle name="Normal 2 2 10 3 3 2" xfId="2375"/>
    <cellStyle name="Normal 2 2 10 3 3 2 2" xfId="10026"/>
    <cellStyle name="Normal 2 2 10 3 3 3" xfId="2376"/>
    <cellStyle name="Normal 2 2 10 3 3 3 2" xfId="10027"/>
    <cellStyle name="Normal 2 2 10 3 3 4" xfId="10025"/>
    <cellStyle name="Normal 2 2 10 3 4" xfId="2377"/>
    <cellStyle name="Normal 2 2 10 3 4 2" xfId="10028"/>
    <cellStyle name="Normal 2 2 10 3 5" xfId="2378"/>
    <cellStyle name="Normal 2 2 10 3 5 2" xfId="10029"/>
    <cellStyle name="Normal 2 2 10 3 6" xfId="10021"/>
    <cellStyle name="Normal 2 2 10 4" xfId="2379"/>
    <cellStyle name="Normal 2 2 10 4 2" xfId="2380"/>
    <cellStyle name="Normal 2 2 10 4 2 2" xfId="2381"/>
    <cellStyle name="Normal 2 2 10 4 2 2 2" xfId="10032"/>
    <cellStyle name="Normal 2 2 10 4 2 3" xfId="2382"/>
    <cellStyle name="Normal 2 2 10 4 2 3 2" xfId="10033"/>
    <cellStyle name="Normal 2 2 10 4 2 4" xfId="10031"/>
    <cellStyle name="Normal 2 2 10 4 3" xfId="2383"/>
    <cellStyle name="Normal 2 2 10 4 3 2" xfId="2384"/>
    <cellStyle name="Normal 2 2 10 4 3 2 2" xfId="10035"/>
    <cellStyle name="Normal 2 2 10 4 3 3" xfId="2385"/>
    <cellStyle name="Normal 2 2 10 4 3 3 2" xfId="10036"/>
    <cellStyle name="Normal 2 2 10 4 3 4" xfId="10034"/>
    <cellStyle name="Normal 2 2 10 4 4" xfId="2386"/>
    <cellStyle name="Normal 2 2 10 4 4 2" xfId="10037"/>
    <cellStyle name="Normal 2 2 10 4 5" xfId="2387"/>
    <cellStyle name="Normal 2 2 10 4 5 2" xfId="10038"/>
    <cellStyle name="Normal 2 2 10 4 6" xfId="10030"/>
    <cellStyle name="Normal 2 2 10 5" xfId="2388"/>
    <cellStyle name="Normal 2 2 10 5 2" xfId="2389"/>
    <cellStyle name="Normal 2 2 10 5 2 2" xfId="10040"/>
    <cellStyle name="Normal 2 2 10 5 3" xfId="2390"/>
    <cellStyle name="Normal 2 2 10 5 3 2" xfId="10041"/>
    <cellStyle name="Normal 2 2 10 5 4" xfId="10039"/>
    <cellStyle name="Normal 2 2 10 6" xfId="2391"/>
    <cellStyle name="Normal 2 2 10 6 2" xfId="2392"/>
    <cellStyle name="Normal 2 2 10 6 2 2" xfId="10043"/>
    <cellStyle name="Normal 2 2 10 6 3" xfId="2393"/>
    <cellStyle name="Normal 2 2 10 6 3 2" xfId="10044"/>
    <cellStyle name="Normal 2 2 10 6 4" xfId="10042"/>
    <cellStyle name="Normal 2 2 10 7" xfId="2394"/>
    <cellStyle name="Normal 2 2 10 7 2" xfId="10045"/>
    <cellStyle name="Normal 2 2 10 8" xfId="2395"/>
    <cellStyle name="Normal 2 2 10 8 2" xfId="10046"/>
    <cellStyle name="Normal 2 2 10 9" xfId="10002"/>
    <cellStyle name="Normal 2 2 11" xfId="2396"/>
    <cellStyle name="Normal 2 2 11 2" xfId="2397"/>
    <cellStyle name="Normal 2 2 11 2 2" xfId="2398"/>
    <cellStyle name="Normal 2 2 11 2 2 2" xfId="2399"/>
    <cellStyle name="Normal 2 2 11 2 2 2 2" xfId="10050"/>
    <cellStyle name="Normal 2 2 11 2 2 3" xfId="2400"/>
    <cellStyle name="Normal 2 2 11 2 2 3 2" xfId="10051"/>
    <cellStyle name="Normal 2 2 11 2 2 4" xfId="10049"/>
    <cellStyle name="Normal 2 2 11 2 3" xfId="2401"/>
    <cellStyle name="Normal 2 2 11 2 3 2" xfId="2402"/>
    <cellStyle name="Normal 2 2 11 2 3 2 2" xfId="10053"/>
    <cellStyle name="Normal 2 2 11 2 3 3" xfId="2403"/>
    <cellStyle name="Normal 2 2 11 2 3 3 2" xfId="10054"/>
    <cellStyle name="Normal 2 2 11 2 3 4" xfId="10052"/>
    <cellStyle name="Normal 2 2 11 2 4" xfId="2404"/>
    <cellStyle name="Normal 2 2 11 2 4 2" xfId="10055"/>
    <cellStyle name="Normal 2 2 11 2 5" xfId="2405"/>
    <cellStyle name="Normal 2 2 11 2 5 2" xfId="10056"/>
    <cellStyle name="Normal 2 2 11 2 6" xfId="10048"/>
    <cellStyle name="Normal 2 2 11 3" xfId="2406"/>
    <cellStyle name="Normal 2 2 11 3 2" xfId="2407"/>
    <cellStyle name="Normal 2 2 11 3 2 2" xfId="2408"/>
    <cellStyle name="Normal 2 2 11 3 2 2 2" xfId="10059"/>
    <cellStyle name="Normal 2 2 11 3 2 3" xfId="2409"/>
    <cellStyle name="Normal 2 2 11 3 2 3 2" xfId="10060"/>
    <cellStyle name="Normal 2 2 11 3 2 4" xfId="10058"/>
    <cellStyle name="Normal 2 2 11 3 3" xfId="2410"/>
    <cellStyle name="Normal 2 2 11 3 3 2" xfId="2411"/>
    <cellStyle name="Normal 2 2 11 3 3 2 2" xfId="10062"/>
    <cellStyle name="Normal 2 2 11 3 3 3" xfId="2412"/>
    <cellStyle name="Normal 2 2 11 3 3 3 2" xfId="10063"/>
    <cellStyle name="Normal 2 2 11 3 3 4" xfId="10061"/>
    <cellStyle name="Normal 2 2 11 3 4" xfId="2413"/>
    <cellStyle name="Normal 2 2 11 3 4 2" xfId="10064"/>
    <cellStyle name="Normal 2 2 11 3 5" xfId="2414"/>
    <cellStyle name="Normal 2 2 11 3 5 2" xfId="10065"/>
    <cellStyle name="Normal 2 2 11 3 6" xfId="10057"/>
    <cellStyle name="Normal 2 2 11 4" xfId="2415"/>
    <cellStyle name="Normal 2 2 11 4 2" xfId="2416"/>
    <cellStyle name="Normal 2 2 11 4 2 2" xfId="10067"/>
    <cellStyle name="Normal 2 2 11 4 3" xfId="2417"/>
    <cellStyle name="Normal 2 2 11 4 3 2" xfId="10068"/>
    <cellStyle name="Normal 2 2 11 4 4" xfId="10066"/>
    <cellStyle name="Normal 2 2 11 5" xfId="2418"/>
    <cellStyle name="Normal 2 2 11 5 2" xfId="2419"/>
    <cellStyle name="Normal 2 2 11 5 2 2" xfId="10070"/>
    <cellStyle name="Normal 2 2 11 5 3" xfId="2420"/>
    <cellStyle name="Normal 2 2 11 5 3 2" xfId="10071"/>
    <cellStyle name="Normal 2 2 11 5 4" xfId="10069"/>
    <cellStyle name="Normal 2 2 11 6" xfId="2421"/>
    <cellStyle name="Normal 2 2 11 6 2" xfId="10072"/>
    <cellStyle name="Normal 2 2 11 7" xfId="2422"/>
    <cellStyle name="Normal 2 2 11 7 2" xfId="10073"/>
    <cellStyle name="Normal 2 2 11 8" xfId="10047"/>
    <cellStyle name="Normal 2 2 12" xfId="2423"/>
    <cellStyle name="Normal 2 2 13" xfId="2424"/>
    <cellStyle name="Normal 2 2 13 2" xfId="2425"/>
    <cellStyle name="Normal 2 2 13 2 2" xfId="2426"/>
    <cellStyle name="Normal 2 2 13 2 2 2" xfId="10076"/>
    <cellStyle name="Normal 2 2 13 2 3" xfId="2427"/>
    <cellStyle name="Normal 2 2 13 2 3 2" xfId="10077"/>
    <cellStyle name="Normal 2 2 13 2 4" xfId="10075"/>
    <cellStyle name="Normal 2 2 13 3" xfId="2428"/>
    <cellStyle name="Normal 2 2 13 3 2" xfId="2429"/>
    <cellStyle name="Normal 2 2 13 3 2 2" xfId="10079"/>
    <cellStyle name="Normal 2 2 13 3 3" xfId="2430"/>
    <cellStyle name="Normal 2 2 13 3 3 2" xfId="10080"/>
    <cellStyle name="Normal 2 2 13 3 4" xfId="10078"/>
    <cellStyle name="Normal 2 2 13 4" xfId="2431"/>
    <cellStyle name="Normal 2 2 13 4 2" xfId="10081"/>
    <cellStyle name="Normal 2 2 13 5" xfId="2432"/>
    <cellStyle name="Normal 2 2 13 5 2" xfId="10082"/>
    <cellStyle name="Normal 2 2 13 6" xfId="10074"/>
    <cellStyle name="Normal 2 2 14" xfId="2433"/>
    <cellStyle name="Normal 2 2 14 2" xfId="2434"/>
    <cellStyle name="Normal 2 2 14 2 2" xfId="2435"/>
    <cellStyle name="Normal 2 2 14 2 2 2" xfId="10085"/>
    <cellStyle name="Normal 2 2 14 2 3" xfId="2436"/>
    <cellStyle name="Normal 2 2 14 2 3 2" xfId="10086"/>
    <cellStyle name="Normal 2 2 14 2 4" xfId="10084"/>
    <cellStyle name="Normal 2 2 14 3" xfId="2437"/>
    <cellStyle name="Normal 2 2 14 3 2" xfId="2438"/>
    <cellStyle name="Normal 2 2 14 3 2 2" xfId="10088"/>
    <cellStyle name="Normal 2 2 14 3 3" xfId="2439"/>
    <cellStyle name="Normal 2 2 14 3 3 2" xfId="10089"/>
    <cellStyle name="Normal 2 2 14 3 4" xfId="10087"/>
    <cellStyle name="Normal 2 2 14 4" xfId="2440"/>
    <cellStyle name="Normal 2 2 14 4 2" xfId="10090"/>
    <cellStyle name="Normal 2 2 14 5" xfId="2441"/>
    <cellStyle name="Normal 2 2 14 5 2" xfId="10091"/>
    <cellStyle name="Normal 2 2 14 6" xfId="10083"/>
    <cellStyle name="Normal 2 2 15" xfId="2442"/>
    <cellStyle name="Normal 2 2 15 2" xfId="2443"/>
    <cellStyle name="Normal 2 2 15 2 2" xfId="10093"/>
    <cellStyle name="Normal 2 2 15 3" xfId="2444"/>
    <cellStyle name="Normal 2 2 15 3 2" xfId="10094"/>
    <cellStyle name="Normal 2 2 15 4" xfId="10092"/>
    <cellStyle name="Normal 2 2 16" xfId="2445"/>
    <cellStyle name="Normal 2 2 16 2" xfId="2446"/>
    <cellStyle name="Normal 2 2 16 2 2" xfId="10096"/>
    <cellStyle name="Normal 2 2 16 3" xfId="2447"/>
    <cellStyle name="Normal 2 2 16 3 2" xfId="10097"/>
    <cellStyle name="Normal 2 2 16 4" xfId="10095"/>
    <cellStyle name="Normal 2 2 17" xfId="2448"/>
    <cellStyle name="Normal 2 2 17 2" xfId="2449"/>
    <cellStyle name="Normal 2 2 17 2 2" xfId="10099"/>
    <cellStyle name="Normal 2 2 17 3" xfId="2450"/>
    <cellStyle name="Normal 2 2 17 3 2" xfId="10100"/>
    <cellStyle name="Normal 2 2 17 4" xfId="10098"/>
    <cellStyle name="Normal 2 2 2" xfId="2451"/>
    <cellStyle name="Normal 2 2 2 10" xfId="2452"/>
    <cellStyle name="Normal 2 2 2 10 2" xfId="2453"/>
    <cellStyle name="Normal 2 2 2 10 2 2" xfId="10102"/>
    <cellStyle name="Normal 2 2 2 10 3" xfId="2454"/>
    <cellStyle name="Normal 2 2 2 10 3 2" xfId="10103"/>
    <cellStyle name="Normal 2 2 2 10 4" xfId="10101"/>
    <cellStyle name="Normal 2 2 2 11" xfId="2455"/>
    <cellStyle name="Normal 2 2 2 11 2" xfId="2456"/>
    <cellStyle name="Normal 2 2 2 11 2 2" xfId="10105"/>
    <cellStyle name="Normal 2 2 2 11 3" xfId="2457"/>
    <cellStyle name="Normal 2 2 2 11 3 2" xfId="10106"/>
    <cellStyle name="Normal 2 2 2 11 4" xfId="10104"/>
    <cellStyle name="Normal 2 2 2 12" xfId="2458"/>
    <cellStyle name="Normal 2 2 2 12 2" xfId="2459"/>
    <cellStyle name="Normal 2 2 2 12 2 2" xfId="10108"/>
    <cellStyle name="Normal 2 2 2 12 3" xfId="2460"/>
    <cellStyle name="Normal 2 2 2 12 3 2" xfId="10109"/>
    <cellStyle name="Normal 2 2 2 12 4" xfId="10107"/>
    <cellStyle name="Normal 2 2 2 2" xfId="2461"/>
    <cellStyle name="Normal 2 2 2 2 10" xfId="2462"/>
    <cellStyle name="Normal 2 2 2 2 10 2" xfId="2463"/>
    <cellStyle name="Normal 2 2 2 2 10 2 2" xfId="10111"/>
    <cellStyle name="Normal 2 2 2 2 10 3" xfId="2464"/>
    <cellStyle name="Normal 2 2 2 2 10 3 2" xfId="10112"/>
    <cellStyle name="Normal 2 2 2 2 10 4" xfId="10110"/>
    <cellStyle name="Normal 2 2 2 2 11" xfId="2465"/>
    <cellStyle name="Normal 2 2 2 2 11 2" xfId="2466"/>
    <cellStyle name="Normal 2 2 2 2 11 2 2" xfId="10114"/>
    <cellStyle name="Normal 2 2 2 2 11 3" xfId="2467"/>
    <cellStyle name="Normal 2 2 2 2 11 3 2" xfId="10115"/>
    <cellStyle name="Normal 2 2 2 2 11 4" xfId="10113"/>
    <cellStyle name="Normal 2 2 2 2 2" xfId="2468"/>
    <cellStyle name="Normal 2 2 2 2 2 10" xfId="2469"/>
    <cellStyle name="Normal 2 2 2 2 2 10 2" xfId="10117"/>
    <cellStyle name="Normal 2 2 2 2 2 11" xfId="10116"/>
    <cellStyle name="Normal 2 2 2 2 2 2" xfId="2470"/>
    <cellStyle name="Normal 2 2 2 2 2 2 2" xfId="2471"/>
    <cellStyle name="Normal 2 2 2 2 2 2 2 2" xfId="2472"/>
    <cellStyle name="Normal 2 2 2 2 2 2 2 2 2" xfId="2473"/>
    <cellStyle name="Normal 2 2 2 2 2 2 2 2 2 2" xfId="2474"/>
    <cellStyle name="Normal 2 2 2 2 2 2 2 2 2 2 2" xfId="10122"/>
    <cellStyle name="Normal 2 2 2 2 2 2 2 2 2 3" xfId="2475"/>
    <cellStyle name="Normal 2 2 2 2 2 2 2 2 2 3 2" xfId="10123"/>
    <cellStyle name="Normal 2 2 2 2 2 2 2 2 2 4" xfId="10121"/>
    <cellStyle name="Normal 2 2 2 2 2 2 2 2 3" xfId="2476"/>
    <cellStyle name="Normal 2 2 2 2 2 2 2 2 3 2" xfId="2477"/>
    <cellStyle name="Normal 2 2 2 2 2 2 2 2 3 2 2" xfId="10125"/>
    <cellStyle name="Normal 2 2 2 2 2 2 2 2 3 3" xfId="2478"/>
    <cellStyle name="Normal 2 2 2 2 2 2 2 2 3 3 2" xfId="10126"/>
    <cellStyle name="Normal 2 2 2 2 2 2 2 2 3 4" xfId="10124"/>
    <cellStyle name="Normal 2 2 2 2 2 2 2 2 4" xfId="2479"/>
    <cellStyle name="Normal 2 2 2 2 2 2 2 2 4 2" xfId="10127"/>
    <cellStyle name="Normal 2 2 2 2 2 2 2 2 5" xfId="2480"/>
    <cellStyle name="Normal 2 2 2 2 2 2 2 2 5 2" xfId="10128"/>
    <cellStyle name="Normal 2 2 2 2 2 2 2 2 6" xfId="10120"/>
    <cellStyle name="Normal 2 2 2 2 2 2 2 3" xfId="2481"/>
    <cellStyle name="Normal 2 2 2 2 2 2 2 3 2" xfId="2482"/>
    <cellStyle name="Normal 2 2 2 2 2 2 2 3 2 2" xfId="10130"/>
    <cellStyle name="Normal 2 2 2 2 2 2 2 3 3" xfId="2483"/>
    <cellStyle name="Normal 2 2 2 2 2 2 2 3 3 2" xfId="10131"/>
    <cellStyle name="Normal 2 2 2 2 2 2 2 3 4" xfId="10129"/>
    <cellStyle name="Normal 2 2 2 2 2 2 2 4" xfId="2484"/>
    <cellStyle name="Normal 2 2 2 2 2 2 2 4 2" xfId="2485"/>
    <cellStyle name="Normal 2 2 2 2 2 2 2 4 2 2" xfId="10133"/>
    <cellStyle name="Normal 2 2 2 2 2 2 2 4 3" xfId="2486"/>
    <cellStyle name="Normal 2 2 2 2 2 2 2 4 3 2" xfId="10134"/>
    <cellStyle name="Normal 2 2 2 2 2 2 2 4 4" xfId="10132"/>
    <cellStyle name="Normal 2 2 2 2 2 2 2 5" xfId="2487"/>
    <cellStyle name="Normal 2 2 2 2 2 2 2 5 2" xfId="10135"/>
    <cellStyle name="Normal 2 2 2 2 2 2 2 6" xfId="2488"/>
    <cellStyle name="Normal 2 2 2 2 2 2 2 6 2" xfId="10136"/>
    <cellStyle name="Normal 2 2 2 2 2 2 2 7" xfId="10119"/>
    <cellStyle name="Normal 2 2 2 2 2 2 3" xfId="2489"/>
    <cellStyle name="Normal 2 2 2 2 2 2 3 2" xfId="2490"/>
    <cellStyle name="Normal 2 2 2 2 2 2 3 2 2" xfId="2491"/>
    <cellStyle name="Normal 2 2 2 2 2 2 3 2 2 2" xfId="10139"/>
    <cellStyle name="Normal 2 2 2 2 2 2 3 2 3" xfId="2492"/>
    <cellStyle name="Normal 2 2 2 2 2 2 3 2 3 2" xfId="10140"/>
    <cellStyle name="Normal 2 2 2 2 2 2 3 2 4" xfId="10138"/>
    <cellStyle name="Normal 2 2 2 2 2 2 3 3" xfId="2493"/>
    <cellStyle name="Normal 2 2 2 2 2 2 3 3 2" xfId="2494"/>
    <cellStyle name="Normal 2 2 2 2 2 2 3 3 2 2" xfId="10142"/>
    <cellStyle name="Normal 2 2 2 2 2 2 3 3 3" xfId="2495"/>
    <cellStyle name="Normal 2 2 2 2 2 2 3 3 3 2" xfId="10143"/>
    <cellStyle name="Normal 2 2 2 2 2 2 3 3 4" xfId="10141"/>
    <cellStyle name="Normal 2 2 2 2 2 2 3 4" xfId="2496"/>
    <cellStyle name="Normal 2 2 2 2 2 2 3 4 2" xfId="10144"/>
    <cellStyle name="Normal 2 2 2 2 2 2 3 5" xfId="2497"/>
    <cellStyle name="Normal 2 2 2 2 2 2 3 5 2" xfId="10145"/>
    <cellStyle name="Normal 2 2 2 2 2 2 3 6" xfId="10137"/>
    <cellStyle name="Normal 2 2 2 2 2 2 4" xfId="2498"/>
    <cellStyle name="Normal 2 2 2 2 2 2 4 2" xfId="2499"/>
    <cellStyle name="Normal 2 2 2 2 2 2 4 2 2" xfId="2500"/>
    <cellStyle name="Normal 2 2 2 2 2 2 4 2 2 2" xfId="10148"/>
    <cellStyle name="Normal 2 2 2 2 2 2 4 2 3" xfId="2501"/>
    <cellStyle name="Normal 2 2 2 2 2 2 4 2 3 2" xfId="10149"/>
    <cellStyle name="Normal 2 2 2 2 2 2 4 2 4" xfId="10147"/>
    <cellStyle name="Normal 2 2 2 2 2 2 4 3" xfId="2502"/>
    <cellStyle name="Normal 2 2 2 2 2 2 4 3 2" xfId="2503"/>
    <cellStyle name="Normal 2 2 2 2 2 2 4 3 2 2" xfId="10151"/>
    <cellStyle name="Normal 2 2 2 2 2 2 4 3 3" xfId="2504"/>
    <cellStyle name="Normal 2 2 2 2 2 2 4 3 3 2" xfId="10152"/>
    <cellStyle name="Normal 2 2 2 2 2 2 4 3 4" xfId="10150"/>
    <cellStyle name="Normal 2 2 2 2 2 2 4 4" xfId="2505"/>
    <cellStyle name="Normal 2 2 2 2 2 2 4 4 2" xfId="10153"/>
    <cellStyle name="Normal 2 2 2 2 2 2 4 5" xfId="2506"/>
    <cellStyle name="Normal 2 2 2 2 2 2 4 5 2" xfId="10154"/>
    <cellStyle name="Normal 2 2 2 2 2 2 4 6" xfId="10146"/>
    <cellStyle name="Normal 2 2 2 2 2 2 5" xfId="2507"/>
    <cellStyle name="Normal 2 2 2 2 2 2 5 2" xfId="2508"/>
    <cellStyle name="Normal 2 2 2 2 2 2 5 2 2" xfId="10156"/>
    <cellStyle name="Normal 2 2 2 2 2 2 5 3" xfId="2509"/>
    <cellStyle name="Normal 2 2 2 2 2 2 5 3 2" xfId="10157"/>
    <cellStyle name="Normal 2 2 2 2 2 2 5 4" xfId="10155"/>
    <cellStyle name="Normal 2 2 2 2 2 2 6" xfId="2510"/>
    <cellStyle name="Normal 2 2 2 2 2 2 6 2" xfId="2511"/>
    <cellStyle name="Normal 2 2 2 2 2 2 6 2 2" xfId="10159"/>
    <cellStyle name="Normal 2 2 2 2 2 2 6 3" xfId="2512"/>
    <cellStyle name="Normal 2 2 2 2 2 2 6 3 2" xfId="10160"/>
    <cellStyle name="Normal 2 2 2 2 2 2 6 4" xfId="10158"/>
    <cellStyle name="Normal 2 2 2 2 2 2 7" xfId="2513"/>
    <cellStyle name="Normal 2 2 2 2 2 2 7 2" xfId="10161"/>
    <cellStyle name="Normal 2 2 2 2 2 2 8" xfId="2514"/>
    <cellStyle name="Normal 2 2 2 2 2 2 8 2" xfId="10162"/>
    <cellStyle name="Normal 2 2 2 2 2 2 9" xfId="10118"/>
    <cellStyle name="Normal 2 2 2 2 2 3" xfId="2515"/>
    <cellStyle name="Normal 2 2 2 2 2 3 2" xfId="2516"/>
    <cellStyle name="Normal 2 2 2 2 2 3 2 2" xfId="2517"/>
    <cellStyle name="Normal 2 2 2 2 2 3 2 2 2" xfId="2518"/>
    <cellStyle name="Normal 2 2 2 2 2 3 2 2 2 2" xfId="2519"/>
    <cellStyle name="Normal 2 2 2 2 2 3 2 2 2 2 2" xfId="10167"/>
    <cellStyle name="Normal 2 2 2 2 2 3 2 2 2 3" xfId="2520"/>
    <cellStyle name="Normal 2 2 2 2 2 3 2 2 2 3 2" xfId="10168"/>
    <cellStyle name="Normal 2 2 2 2 2 3 2 2 2 4" xfId="10166"/>
    <cellStyle name="Normal 2 2 2 2 2 3 2 2 3" xfId="2521"/>
    <cellStyle name="Normal 2 2 2 2 2 3 2 2 3 2" xfId="2522"/>
    <cellStyle name="Normal 2 2 2 2 2 3 2 2 3 2 2" xfId="10170"/>
    <cellStyle name="Normal 2 2 2 2 2 3 2 2 3 3" xfId="2523"/>
    <cellStyle name="Normal 2 2 2 2 2 3 2 2 3 3 2" xfId="10171"/>
    <cellStyle name="Normal 2 2 2 2 2 3 2 2 3 4" xfId="10169"/>
    <cellStyle name="Normal 2 2 2 2 2 3 2 2 4" xfId="2524"/>
    <cellStyle name="Normal 2 2 2 2 2 3 2 2 4 2" xfId="10172"/>
    <cellStyle name="Normal 2 2 2 2 2 3 2 2 5" xfId="2525"/>
    <cellStyle name="Normal 2 2 2 2 2 3 2 2 5 2" xfId="10173"/>
    <cellStyle name="Normal 2 2 2 2 2 3 2 2 6" xfId="10165"/>
    <cellStyle name="Normal 2 2 2 2 2 3 2 3" xfId="2526"/>
    <cellStyle name="Normal 2 2 2 2 2 3 2 3 2" xfId="2527"/>
    <cellStyle name="Normal 2 2 2 2 2 3 2 3 2 2" xfId="10175"/>
    <cellStyle name="Normal 2 2 2 2 2 3 2 3 3" xfId="2528"/>
    <cellStyle name="Normal 2 2 2 2 2 3 2 3 3 2" xfId="10176"/>
    <cellStyle name="Normal 2 2 2 2 2 3 2 3 4" xfId="10174"/>
    <cellStyle name="Normal 2 2 2 2 2 3 2 4" xfId="2529"/>
    <cellStyle name="Normal 2 2 2 2 2 3 2 4 2" xfId="2530"/>
    <cellStyle name="Normal 2 2 2 2 2 3 2 4 2 2" xfId="10178"/>
    <cellStyle name="Normal 2 2 2 2 2 3 2 4 3" xfId="2531"/>
    <cellStyle name="Normal 2 2 2 2 2 3 2 4 3 2" xfId="10179"/>
    <cellStyle name="Normal 2 2 2 2 2 3 2 4 4" xfId="10177"/>
    <cellStyle name="Normal 2 2 2 2 2 3 2 5" xfId="2532"/>
    <cellStyle name="Normal 2 2 2 2 2 3 2 5 2" xfId="10180"/>
    <cellStyle name="Normal 2 2 2 2 2 3 2 6" xfId="2533"/>
    <cellStyle name="Normal 2 2 2 2 2 3 2 6 2" xfId="10181"/>
    <cellStyle name="Normal 2 2 2 2 2 3 2 7" xfId="10164"/>
    <cellStyle name="Normal 2 2 2 2 2 3 3" xfId="2534"/>
    <cellStyle name="Normal 2 2 2 2 2 3 3 2" xfId="2535"/>
    <cellStyle name="Normal 2 2 2 2 2 3 3 2 2" xfId="2536"/>
    <cellStyle name="Normal 2 2 2 2 2 3 3 2 2 2" xfId="10184"/>
    <cellStyle name="Normal 2 2 2 2 2 3 3 2 3" xfId="2537"/>
    <cellStyle name="Normal 2 2 2 2 2 3 3 2 3 2" xfId="10185"/>
    <cellStyle name="Normal 2 2 2 2 2 3 3 2 4" xfId="10183"/>
    <cellStyle name="Normal 2 2 2 2 2 3 3 3" xfId="2538"/>
    <cellStyle name="Normal 2 2 2 2 2 3 3 3 2" xfId="2539"/>
    <cellStyle name="Normal 2 2 2 2 2 3 3 3 2 2" xfId="10187"/>
    <cellStyle name="Normal 2 2 2 2 2 3 3 3 3" xfId="2540"/>
    <cellStyle name="Normal 2 2 2 2 2 3 3 3 3 2" xfId="10188"/>
    <cellStyle name="Normal 2 2 2 2 2 3 3 3 4" xfId="10186"/>
    <cellStyle name="Normal 2 2 2 2 2 3 3 4" xfId="2541"/>
    <cellStyle name="Normal 2 2 2 2 2 3 3 4 2" xfId="10189"/>
    <cellStyle name="Normal 2 2 2 2 2 3 3 5" xfId="2542"/>
    <cellStyle name="Normal 2 2 2 2 2 3 3 5 2" xfId="10190"/>
    <cellStyle name="Normal 2 2 2 2 2 3 3 6" xfId="10182"/>
    <cellStyle name="Normal 2 2 2 2 2 3 4" xfId="2543"/>
    <cellStyle name="Normal 2 2 2 2 2 3 4 2" xfId="2544"/>
    <cellStyle name="Normal 2 2 2 2 2 3 4 2 2" xfId="2545"/>
    <cellStyle name="Normal 2 2 2 2 2 3 4 2 2 2" xfId="10193"/>
    <cellStyle name="Normal 2 2 2 2 2 3 4 2 3" xfId="2546"/>
    <cellStyle name="Normal 2 2 2 2 2 3 4 2 3 2" xfId="10194"/>
    <cellStyle name="Normal 2 2 2 2 2 3 4 2 4" xfId="10192"/>
    <cellStyle name="Normal 2 2 2 2 2 3 4 3" xfId="2547"/>
    <cellStyle name="Normal 2 2 2 2 2 3 4 3 2" xfId="2548"/>
    <cellStyle name="Normal 2 2 2 2 2 3 4 3 2 2" xfId="10196"/>
    <cellStyle name="Normal 2 2 2 2 2 3 4 3 3" xfId="2549"/>
    <cellStyle name="Normal 2 2 2 2 2 3 4 3 3 2" xfId="10197"/>
    <cellStyle name="Normal 2 2 2 2 2 3 4 3 4" xfId="10195"/>
    <cellStyle name="Normal 2 2 2 2 2 3 4 4" xfId="2550"/>
    <cellStyle name="Normal 2 2 2 2 2 3 4 4 2" xfId="10198"/>
    <cellStyle name="Normal 2 2 2 2 2 3 4 5" xfId="2551"/>
    <cellStyle name="Normal 2 2 2 2 2 3 4 5 2" xfId="10199"/>
    <cellStyle name="Normal 2 2 2 2 2 3 4 6" xfId="10191"/>
    <cellStyle name="Normal 2 2 2 2 2 3 5" xfId="2552"/>
    <cellStyle name="Normal 2 2 2 2 2 3 5 2" xfId="2553"/>
    <cellStyle name="Normal 2 2 2 2 2 3 5 2 2" xfId="10201"/>
    <cellStyle name="Normal 2 2 2 2 2 3 5 3" xfId="2554"/>
    <cellStyle name="Normal 2 2 2 2 2 3 5 3 2" xfId="10202"/>
    <cellStyle name="Normal 2 2 2 2 2 3 5 4" xfId="10200"/>
    <cellStyle name="Normal 2 2 2 2 2 3 6" xfId="2555"/>
    <cellStyle name="Normal 2 2 2 2 2 3 6 2" xfId="2556"/>
    <cellStyle name="Normal 2 2 2 2 2 3 6 2 2" xfId="10204"/>
    <cellStyle name="Normal 2 2 2 2 2 3 6 3" xfId="2557"/>
    <cellStyle name="Normal 2 2 2 2 2 3 6 3 2" xfId="10205"/>
    <cellStyle name="Normal 2 2 2 2 2 3 6 4" xfId="10203"/>
    <cellStyle name="Normal 2 2 2 2 2 3 7" xfId="2558"/>
    <cellStyle name="Normal 2 2 2 2 2 3 7 2" xfId="10206"/>
    <cellStyle name="Normal 2 2 2 2 2 3 8" xfId="2559"/>
    <cellStyle name="Normal 2 2 2 2 2 3 8 2" xfId="10207"/>
    <cellStyle name="Normal 2 2 2 2 2 3 9" xfId="10163"/>
    <cellStyle name="Normal 2 2 2 2 2 4" xfId="2560"/>
    <cellStyle name="Normal 2 2 2 2 2 4 2" xfId="2561"/>
    <cellStyle name="Normal 2 2 2 2 2 4 2 2" xfId="2562"/>
    <cellStyle name="Normal 2 2 2 2 2 4 2 2 2" xfId="2563"/>
    <cellStyle name="Normal 2 2 2 2 2 4 2 2 2 2" xfId="10211"/>
    <cellStyle name="Normal 2 2 2 2 2 4 2 2 3" xfId="2564"/>
    <cellStyle name="Normal 2 2 2 2 2 4 2 2 3 2" xfId="10212"/>
    <cellStyle name="Normal 2 2 2 2 2 4 2 2 4" xfId="10210"/>
    <cellStyle name="Normal 2 2 2 2 2 4 2 3" xfId="2565"/>
    <cellStyle name="Normal 2 2 2 2 2 4 2 3 2" xfId="2566"/>
    <cellStyle name="Normal 2 2 2 2 2 4 2 3 2 2" xfId="10214"/>
    <cellStyle name="Normal 2 2 2 2 2 4 2 3 3" xfId="2567"/>
    <cellStyle name="Normal 2 2 2 2 2 4 2 3 3 2" xfId="10215"/>
    <cellStyle name="Normal 2 2 2 2 2 4 2 3 4" xfId="10213"/>
    <cellStyle name="Normal 2 2 2 2 2 4 2 4" xfId="2568"/>
    <cellStyle name="Normal 2 2 2 2 2 4 2 4 2" xfId="10216"/>
    <cellStyle name="Normal 2 2 2 2 2 4 2 5" xfId="2569"/>
    <cellStyle name="Normal 2 2 2 2 2 4 2 5 2" xfId="10217"/>
    <cellStyle name="Normal 2 2 2 2 2 4 2 6" xfId="10209"/>
    <cellStyle name="Normal 2 2 2 2 2 4 3" xfId="2570"/>
    <cellStyle name="Normal 2 2 2 2 2 4 3 2" xfId="2571"/>
    <cellStyle name="Normal 2 2 2 2 2 4 3 2 2" xfId="2572"/>
    <cellStyle name="Normal 2 2 2 2 2 4 3 2 2 2" xfId="10220"/>
    <cellStyle name="Normal 2 2 2 2 2 4 3 2 3" xfId="2573"/>
    <cellStyle name="Normal 2 2 2 2 2 4 3 2 3 2" xfId="10221"/>
    <cellStyle name="Normal 2 2 2 2 2 4 3 2 4" xfId="10219"/>
    <cellStyle name="Normal 2 2 2 2 2 4 3 3" xfId="2574"/>
    <cellStyle name="Normal 2 2 2 2 2 4 3 3 2" xfId="2575"/>
    <cellStyle name="Normal 2 2 2 2 2 4 3 3 2 2" xfId="10223"/>
    <cellStyle name="Normal 2 2 2 2 2 4 3 3 3" xfId="2576"/>
    <cellStyle name="Normal 2 2 2 2 2 4 3 3 3 2" xfId="10224"/>
    <cellStyle name="Normal 2 2 2 2 2 4 3 3 4" xfId="10222"/>
    <cellStyle name="Normal 2 2 2 2 2 4 3 4" xfId="2577"/>
    <cellStyle name="Normal 2 2 2 2 2 4 3 4 2" xfId="10225"/>
    <cellStyle name="Normal 2 2 2 2 2 4 3 5" xfId="2578"/>
    <cellStyle name="Normal 2 2 2 2 2 4 3 5 2" xfId="10226"/>
    <cellStyle name="Normal 2 2 2 2 2 4 3 6" xfId="10218"/>
    <cellStyle name="Normal 2 2 2 2 2 4 4" xfId="2579"/>
    <cellStyle name="Normal 2 2 2 2 2 4 4 2" xfId="2580"/>
    <cellStyle name="Normal 2 2 2 2 2 4 4 2 2" xfId="10228"/>
    <cellStyle name="Normal 2 2 2 2 2 4 4 3" xfId="2581"/>
    <cellStyle name="Normal 2 2 2 2 2 4 4 3 2" xfId="10229"/>
    <cellStyle name="Normal 2 2 2 2 2 4 4 4" xfId="10227"/>
    <cellStyle name="Normal 2 2 2 2 2 4 5" xfId="2582"/>
    <cellStyle name="Normal 2 2 2 2 2 4 5 2" xfId="2583"/>
    <cellStyle name="Normal 2 2 2 2 2 4 5 2 2" xfId="10231"/>
    <cellStyle name="Normal 2 2 2 2 2 4 5 3" xfId="2584"/>
    <cellStyle name="Normal 2 2 2 2 2 4 5 3 2" xfId="10232"/>
    <cellStyle name="Normal 2 2 2 2 2 4 5 4" xfId="10230"/>
    <cellStyle name="Normal 2 2 2 2 2 4 6" xfId="2585"/>
    <cellStyle name="Normal 2 2 2 2 2 4 6 2" xfId="10233"/>
    <cellStyle name="Normal 2 2 2 2 2 4 7" xfId="2586"/>
    <cellStyle name="Normal 2 2 2 2 2 4 7 2" xfId="10234"/>
    <cellStyle name="Normal 2 2 2 2 2 4 8" xfId="10208"/>
    <cellStyle name="Normal 2 2 2 2 2 5" xfId="2587"/>
    <cellStyle name="Normal 2 2 2 2 2 5 2" xfId="2588"/>
    <cellStyle name="Normal 2 2 2 2 2 5 2 2" xfId="2589"/>
    <cellStyle name="Normal 2 2 2 2 2 5 2 2 2" xfId="10237"/>
    <cellStyle name="Normal 2 2 2 2 2 5 2 3" xfId="2590"/>
    <cellStyle name="Normal 2 2 2 2 2 5 2 3 2" xfId="10238"/>
    <cellStyle name="Normal 2 2 2 2 2 5 2 4" xfId="10236"/>
    <cellStyle name="Normal 2 2 2 2 2 5 3" xfId="2591"/>
    <cellStyle name="Normal 2 2 2 2 2 5 3 2" xfId="2592"/>
    <cellStyle name="Normal 2 2 2 2 2 5 3 2 2" xfId="10240"/>
    <cellStyle name="Normal 2 2 2 2 2 5 3 3" xfId="2593"/>
    <cellStyle name="Normal 2 2 2 2 2 5 3 3 2" xfId="10241"/>
    <cellStyle name="Normal 2 2 2 2 2 5 3 4" xfId="10239"/>
    <cellStyle name="Normal 2 2 2 2 2 5 4" xfId="2594"/>
    <cellStyle name="Normal 2 2 2 2 2 5 4 2" xfId="10242"/>
    <cellStyle name="Normal 2 2 2 2 2 5 5" xfId="2595"/>
    <cellStyle name="Normal 2 2 2 2 2 5 5 2" xfId="10243"/>
    <cellStyle name="Normal 2 2 2 2 2 5 6" xfId="10235"/>
    <cellStyle name="Normal 2 2 2 2 2 6" xfId="2596"/>
    <cellStyle name="Normal 2 2 2 2 2 6 2" xfId="2597"/>
    <cellStyle name="Normal 2 2 2 2 2 6 2 2" xfId="2598"/>
    <cellStyle name="Normal 2 2 2 2 2 6 2 2 2" xfId="10246"/>
    <cellStyle name="Normal 2 2 2 2 2 6 2 3" xfId="2599"/>
    <cellStyle name="Normal 2 2 2 2 2 6 2 3 2" xfId="10247"/>
    <cellStyle name="Normal 2 2 2 2 2 6 2 4" xfId="10245"/>
    <cellStyle name="Normal 2 2 2 2 2 6 3" xfId="2600"/>
    <cellStyle name="Normal 2 2 2 2 2 6 3 2" xfId="2601"/>
    <cellStyle name="Normal 2 2 2 2 2 6 3 2 2" xfId="10249"/>
    <cellStyle name="Normal 2 2 2 2 2 6 3 3" xfId="2602"/>
    <cellStyle name="Normal 2 2 2 2 2 6 3 3 2" xfId="10250"/>
    <cellStyle name="Normal 2 2 2 2 2 6 3 4" xfId="10248"/>
    <cellStyle name="Normal 2 2 2 2 2 6 4" xfId="2603"/>
    <cellStyle name="Normal 2 2 2 2 2 6 4 2" xfId="10251"/>
    <cellStyle name="Normal 2 2 2 2 2 6 5" xfId="2604"/>
    <cellStyle name="Normal 2 2 2 2 2 6 5 2" xfId="10252"/>
    <cellStyle name="Normal 2 2 2 2 2 6 6" xfId="10244"/>
    <cellStyle name="Normal 2 2 2 2 2 7" xfId="2605"/>
    <cellStyle name="Normal 2 2 2 2 2 7 2" xfId="2606"/>
    <cellStyle name="Normal 2 2 2 2 2 7 2 2" xfId="10254"/>
    <cellStyle name="Normal 2 2 2 2 2 7 3" xfId="2607"/>
    <cellStyle name="Normal 2 2 2 2 2 7 3 2" xfId="10255"/>
    <cellStyle name="Normal 2 2 2 2 2 7 4" xfId="10253"/>
    <cellStyle name="Normal 2 2 2 2 2 8" xfId="2608"/>
    <cellStyle name="Normal 2 2 2 2 2 8 2" xfId="2609"/>
    <cellStyle name="Normal 2 2 2 2 2 8 2 2" xfId="10257"/>
    <cellStyle name="Normal 2 2 2 2 2 8 3" xfId="2610"/>
    <cellStyle name="Normal 2 2 2 2 2 8 3 2" xfId="10258"/>
    <cellStyle name="Normal 2 2 2 2 2 8 4" xfId="10256"/>
    <cellStyle name="Normal 2 2 2 2 2 9" xfId="2611"/>
    <cellStyle name="Normal 2 2 2 2 2 9 2" xfId="10259"/>
    <cellStyle name="Normal 2 2 2 2 3" xfId="2612"/>
    <cellStyle name="Normal 2 2 2 2 3 2" xfId="2613"/>
    <cellStyle name="Normal 2 2 2 2 3 2 2" xfId="2614"/>
    <cellStyle name="Normal 2 2 2 2 3 2 2 2" xfId="2615"/>
    <cellStyle name="Normal 2 2 2 2 3 2 2 2 2" xfId="2616"/>
    <cellStyle name="Normal 2 2 2 2 3 2 2 2 2 2" xfId="10264"/>
    <cellStyle name="Normal 2 2 2 2 3 2 2 2 3" xfId="2617"/>
    <cellStyle name="Normal 2 2 2 2 3 2 2 2 3 2" xfId="10265"/>
    <cellStyle name="Normal 2 2 2 2 3 2 2 2 4" xfId="10263"/>
    <cellStyle name="Normal 2 2 2 2 3 2 2 3" xfId="2618"/>
    <cellStyle name="Normal 2 2 2 2 3 2 2 3 2" xfId="2619"/>
    <cellStyle name="Normal 2 2 2 2 3 2 2 3 2 2" xfId="10267"/>
    <cellStyle name="Normal 2 2 2 2 3 2 2 3 3" xfId="2620"/>
    <cellStyle name="Normal 2 2 2 2 3 2 2 3 3 2" xfId="10268"/>
    <cellStyle name="Normal 2 2 2 2 3 2 2 3 4" xfId="10266"/>
    <cellStyle name="Normal 2 2 2 2 3 2 2 4" xfId="2621"/>
    <cellStyle name="Normal 2 2 2 2 3 2 2 4 2" xfId="10269"/>
    <cellStyle name="Normal 2 2 2 2 3 2 2 5" xfId="2622"/>
    <cellStyle name="Normal 2 2 2 2 3 2 2 5 2" xfId="10270"/>
    <cellStyle name="Normal 2 2 2 2 3 2 2 6" xfId="10262"/>
    <cellStyle name="Normal 2 2 2 2 3 2 3" xfId="2623"/>
    <cellStyle name="Normal 2 2 2 2 3 2 3 2" xfId="2624"/>
    <cellStyle name="Normal 2 2 2 2 3 2 3 2 2" xfId="10272"/>
    <cellStyle name="Normal 2 2 2 2 3 2 3 3" xfId="2625"/>
    <cellStyle name="Normal 2 2 2 2 3 2 3 3 2" xfId="10273"/>
    <cellStyle name="Normal 2 2 2 2 3 2 3 4" xfId="10271"/>
    <cellStyle name="Normal 2 2 2 2 3 2 4" xfId="2626"/>
    <cellStyle name="Normal 2 2 2 2 3 2 4 2" xfId="2627"/>
    <cellStyle name="Normal 2 2 2 2 3 2 4 2 2" xfId="10275"/>
    <cellStyle name="Normal 2 2 2 2 3 2 4 3" xfId="2628"/>
    <cellStyle name="Normal 2 2 2 2 3 2 4 3 2" xfId="10276"/>
    <cellStyle name="Normal 2 2 2 2 3 2 4 4" xfId="10274"/>
    <cellStyle name="Normal 2 2 2 2 3 2 5" xfId="2629"/>
    <cellStyle name="Normal 2 2 2 2 3 2 5 2" xfId="10277"/>
    <cellStyle name="Normal 2 2 2 2 3 2 6" xfId="2630"/>
    <cellStyle name="Normal 2 2 2 2 3 2 6 2" xfId="10278"/>
    <cellStyle name="Normal 2 2 2 2 3 2 7" xfId="10261"/>
    <cellStyle name="Normal 2 2 2 2 3 3" xfId="2631"/>
    <cellStyle name="Normal 2 2 2 2 3 3 2" xfId="2632"/>
    <cellStyle name="Normal 2 2 2 2 3 3 2 2" xfId="2633"/>
    <cellStyle name="Normal 2 2 2 2 3 3 2 2 2" xfId="10281"/>
    <cellStyle name="Normal 2 2 2 2 3 3 2 3" xfId="2634"/>
    <cellStyle name="Normal 2 2 2 2 3 3 2 3 2" xfId="10282"/>
    <cellStyle name="Normal 2 2 2 2 3 3 2 4" xfId="10280"/>
    <cellStyle name="Normal 2 2 2 2 3 3 3" xfId="2635"/>
    <cellStyle name="Normal 2 2 2 2 3 3 3 2" xfId="2636"/>
    <cellStyle name="Normal 2 2 2 2 3 3 3 2 2" xfId="10284"/>
    <cellStyle name="Normal 2 2 2 2 3 3 3 3" xfId="2637"/>
    <cellStyle name="Normal 2 2 2 2 3 3 3 3 2" xfId="10285"/>
    <cellStyle name="Normal 2 2 2 2 3 3 3 4" xfId="10283"/>
    <cellStyle name="Normal 2 2 2 2 3 3 4" xfId="2638"/>
    <cellStyle name="Normal 2 2 2 2 3 3 4 2" xfId="10286"/>
    <cellStyle name="Normal 2 2 2 2 3 3 5" xfId="2639"/>
    <cellStyle name="Normal 2 2 2 2 3 3 5 2" xfId="10287"/>
    <cellStyle name="Normal 2 2 2 2 3 3 6" xfId="10279"/>
    <cellStyle name="Normal 2 2 2 2 3 4" xfId="2640"/>
    <cellStyle name="Normal 2 2 2 2 3 4 2" xfId="2641"/>
    <cellStyle name="Normal 2 2 2 2 3 4 2 2" xfId="2642"/>
    <cellStyle name="Normal 2 2 2 2 3 4 2 2 2" xfId="10290"/>
    <cellStyle name="Normal 2 2 2 2 3 4 2 3" xfId="2643"/>
    <cellStyle name="Normal 2 2 2 2 3 4 2 3 2" xfId="10291"/>
    <cellStyle name="Normal 2 2 2 2 3 4 2 4" xfId="10289"/>
    <cellStyle name="Normal 2 2 2 2 3 4 3" xfId="2644"/>
    <cellStyle name="Normal 2 2 2 2 3 4 3 2" xfId="2645"/>
    <cellStyle name="Normal 2 2 2 2 3 4 3 2 2" xfId="10293"/>
    <cellStyle name="Normal 2 2 2 2 3 4 3 3" xfId="2646"/>
    <cellStyle name="Normal 2 2 2 2 3 4 3 3 2" xfId="10294"/>
    <cellStyle name="Normal 2 2 2 2 3 4 3 4" xfId="10292"/>
    <cellStyle name="Normal 2 2 2 2 3 4 4" xfId="2647"/>
    <cellStyle name="Normal 2 2 2 2 3 4 4 2" xfId="10295"/>
    <cellStyle name="Normal 2 2 2 2 3 4 5" xfId="2648"/>
    <cellStyle name="Normal 2 2 2 2 3 4 5 2" xfId="10296"/>
    <cellStyle name="Normal 2 2 2 2 3 4 6" xfId="10288"/>
    <cellStyle name="Normal 2 2 2 2 3 5" xfId="2649"/>
    <cellStyle name="Normal 2 2 2 2 3 5 2" xfId="2650"/>
    <cellStyle name="Normal 2 2 2 2 3 5 2 2" xfId="10298"/>
    <cellStyle name="Normal 2 2 2 2 3 5 3" xfId="2651"/>
    <cellStyle name="Normal 2 2 2 2 3 5 3 2" xfId="10299"/>
    <cellStyle name="Normal 2 2 2 2 3 5 4" xfId="10297"/>
    <cellStyle name="Normal 2 2 2 2 3 6" xfId="2652"/>
    <cellStyle name="Normal 2 2 2 2 3 6 2" xfId="2653"/>
    <cellStyle name="Normal 2 2 2 2 3 6 2 2" xfId="10301"/>
    <cellStyle name="Normal 2 2 2 2 3 6 3" xfId="2654"/>
    <cellStyle name="Normal 2 2 2 2 3 6 3 2" xfId="10302"/>
    <cellStyle name="Normal 2 2 2 2 3 6 4" xfId="10300"/>
    <cellStyle name="Normal 2 2 2 2 3 7" xfId="2655"/>
    <cellStyle name="Normal 2 2 2 2 3 7 2" xfId="10303"/>
    <cellStyle name="Normal 2 2 2 2 3 8" xfId="2656"/>
    <cellStyle name="Normal 2 2 2 2 3 8 2" xfId="10304"/>
    <cellStyle name="Normal 2 2 2 2 3 9" xfId="10260"/>
    <cellStyle name="Normal 2 2 2 2 4" xfId="2657"/>
    <cellStyle name="Normal 2 2 2 2 4 2" xfId="2658"/>
    <cellStyle name="Normal 2 2 2 2 4 2 2" xfId="2659"/>
    <cellStyle name="Normal 2 2 2 2 4 2 2 2" xfId="2660"/>
    <cellStyle name="Normal 2 2 2 2 4 2 2 2 2" xfId="2661"/>
    <cellStyle name="Normal 2 2 2 2 4 2 2 2 2 2" xfId="10309"/>
    <cellStyle name="Normal 2 2 2 2 4 2 2 2 3" xfId="2662"/>
    <cellStyle name="Normal 2 2 2 2 4 2 2 2 3 2" xfId="10310"/>
    <cellStyle name="Normal 2 2 2 2 4 2 2 2 4" xfId="10308"/>
    <cellStyle name="Normal 2 2 2 2 4 2 2 3" xfId="2663"/>
    <cellStyle name="Normal 2 2 2 2 4 2 2 3 2" xfId="2664"/>
    <cellStyle name="Normal 2 2 2 2 4 2 2 3 2 2" xfId="10312"/>
    <cellStyle name="Normal 2 2 2 2 4 2 2 3 3" xfId="2665"/>
    <cellStyle name="Normal 2 2 2 2 4 2 2 3 3 2" xfId="10313"/>
    <cellStyle name="Normal 2 2 2 2 4 2 2 3 4" xfId="10311"/>
    <cellStyle name="Normal 2 2 2 2 4 2 2 4" xfId="2666"/>
    <cellStyle name="Normal 2 2 2 2 4 2 2 4 2" xfId="10314"/>
    <cellStyle name="Normal 2 2 2 2 4 2 2 5" xfId="2667"/>
    <cellStyle name="Normal 2 2 2 2 4 2 2 5 2" xfId="10315"/>
    <cellStyle name="Normal 2 2 2 2 4 2 2 6" xfId="10307"/>
    <cellStyle name="Normal 2 2 2 2 4 2 3" xfId="2668"/>
    <cellStyle name="Normal 2 2 2 2 4 2 3 2" xfId="2669"/>
    <cellStyle name="Normal 2 2 2 2 4 2 3 2 2" xfId="10317"/>
    <cellStyle name="Normal 2 2 2 2 4 2 3 3" xfId="2670"/>
    <cellStyle name="Normal 2 2 2 2 4 2 3 3 2" xfId="10318"/>
    <cellStyle name="Normal 2 2 2 2 4 2 3 4" xfId="10316"/>
    <cellStyle name="Normal 2 2 2 2 4 2 4" xfId="2671"/>
    <cellStyle name="Normal 2 2 2 2 4 2 4 2" xfId="2672"/>
    <cellStyle name="Normal 2 2 2 2 4 2 4 2 2" xfId="10320"/>
    <cellStyle name="Normal 2 2 2 2 4 2 4 3" xfId="2673"/>
    <cellStyle name="Normal 2 2 2 2 4 2 4 3 2" xfId="10321"/>
    <cellStyle name="Normal 2 2 2 2 4 2 4 4" xfId="10319"/>
    <cellStyle name="Normal 2 2 2 2 4 2 5" xfId="2674"/>
    <cellStyle name="Normal 2 2 2 2 4 2 5 2" xfId="10322"/>
    <cellStyle name="Normal 2 2 2 2 4 2 6" xfId="2675"/>
    <cellStyle name="Normal 2 2 2 2 4 2 6 2" xfId="10323"/>
    <cellStyle name="Normal 2 2 2 2 4 2 7" xfId="10306"/>
    <cellStyle name="Normal 2 2 2 2 4 3" xfId="2676"/>
    <cellStyle name="Normal 2 2 2 2 4 3 2" xfId="2677"/>
    <cellStyle name="Normal 2 2 2 2 4 3 2 2" xfId="2678"/>
    <cellStyle name="Normal 2 2 2 2 4 3 2 2 2" xfId="10326"/>
    <cellStyle name="Normal 2 2 2 2 4 3 2 3" xfId="2679"/>
    <cellStyle name="Normal 2 2 2 2 4 3 2 3 2" xfId="10327"/>
    <cellStyle name="Normal 2 2 2 2 4 3 2 4" xfId="10325"/>
    <cellStyle name="Normal 2 2 2 2 4 3 3" xfId="2680"/>
    <cellStyle name="Normal 2 2 2 2 4 3 3 2" xfId="2681"/>
    <cellStyle name="Normal 2 2 2 2 4 3 3 2 2" xfId="10329"/>
    <cellStyle name="Normal 2 2 2 2 4 3 3 3" xfId="2682"/>
    <cellStyle name="Normal 2 2 2 2 4 3 3 3 2" xfId="10330"/>
    <cellStyle name="Normal 2 2 2 2 4 3 3 4" xfId="10328"/>
    <cellStyle name="Normal 2 2 2 2 4 3 4" xfId="2683"/>
    <cellStyle name="Normal 2 2 2 2 4 3 4 2" xfId="10331"/>
    <cellStyle name="Normal 2 2 2 2 4 3 5" xfId="2684"/>
    <cellStyle name="Normal 2 2 2 2 4 3 5 2" xfId="10332"/>
    <cellStyle name="Normal 2 2 2 2 4 3 6" xfId="10324"/>
    <cellStyle name="Normal 2 2 2 2 4 4" xfId="2685"/>
    <cellStyle name="Normal 2 2 2 2 4 4 2" xfId="2686"/>
    <cellStyle name="Normal 2 2 2 2 4 4 2 2" xfId="2687"/>
    <cellStyle name="Normal 2 2 2 2 4 4 2 2 2" xfId="10335"/>
    <cellStyle name="Normal 2 2 2 2 4 4 2 3" xfId="2688"/>
    <cellStyle name="Normal 2 2 2 2 4 4 2 3 2" xfId="10336"/>
    <cellStyle name="Normal 2 2 2 2 4 4 2 4" xfId="10334"/>
    <cellStyle name="Normal 2 2 2 2 4 4 3" xfId="2689"/>
    <cellStyle name="Normal 2 2 2 2 4 4 3 2" xfId="2690"/>
    <cellStyle name="Normal 2 2 2 2 4 4 3 2 2" xfId="10338"/>
    <cellStyle name="Normal 2 2 2 2 4 4 3 3" xfId="2691"/>
    <cellStyle name="Normal 2 2 2 2 4 4 3 3 2" xfId="10339"/>
    <cellStyle name="Normal 2 2 2 2 4 4 3 4" xfId="10337"/>
    <cellStyle name="Normal 2 2 2 2 4 4 4" xfId="2692"/>
    <cellStyle name="Normal 2 2 2 2 4 4 4 2" xfId="10340"/>
    <cellStyle name="Normal 2 2 2 2 4 4 5" xfId="2693"/>
    <cellStyle name="Normal 2 2 2 2 4 4 5 2" xfId="10341"/>
    <cellStyle name="Normal 2 2 2 2 4 4 6" xfId="10333"/>
    <cellStyle name="Normal 2 2 2 2 4 5" xfId="2694"/>
    <cellStyle name="Normal 2 2 2 2 4 5 2" xfId="2695"/>
    <cellStyle name="Normal 2 2 2 2 4 5 2 2" xfId="10343"/>
    <cellStyle name="Normal 2 2 2 2 4 5 3" xfId="2696"/>
    <cellStyle name="Normal 2 2 2 2 4 5 3 2" xfId="10344"/>
    <cellStyle name="Normal 2 2 2 2 4 5 4" xfId="10342"/>
    <cellStyle name="Normal 2 2 2 2 4 6" xfId="2697"/>
    <cellStyle name="Normal 2 2 2 2 4 6 2" xfId="2698"/>
    <cellStyle name="Normal 2 2 2 2 4 6 2 2" xfId="10346"/>
    <cellStyle name="Normal 2 2 2 2 4 6 3" xfId="2699"/>
    <cellStyle name="Normal 2 2 2 2 4 6 3 2" xfId="10347"/>
    <cellStyle name="Normal 2 2 2 2 4 6 4" xfId="10345"/>
    <cellStyle name="Normal 2 2 2 2 4 7" xfId="2700"/>
    <cellStyle name="Normal 2 2 2 2 4 7 2" xfId="10348"/>
    <cellStyle name="Normal 2 2 2 2 4 8" xfId="2701"/>
    <cellStyle name="Normal 2 2 2 2 4 8 2" xfId="10349"/>
    <cellStyle name="Normal 2 2 2 2 4 9" xfId="10305"/>
    <cellStyle name="Normal 2 2 2 2 5" xfId="2702"/>
    <cellStyle name="Normal 2 2 2 2 5 2" xfId="2703"/>
    <cellStyle name="Normal 2 2 2 2 5 2 2" xfId="2704"/>
    <cellStyle name="Normal 2 2 2 2 5 2 2 2" xfId="2705"/>
    <cellStyle name="Normal 2 2 2 2 5 2 2 2 2" xfId="2706"/>
    <cellStyle name="Normal 2 2 2 2 5 2 2 2 2 2" xfId="10354"/>
    <cellStyle name="Normal 2 2 2 2 5 2 2 2 3" xfId="2707"/>
    <cellStyle name="Normal 2 2 2 2 5 2 2 2 3 2" xfId="10355"/>
    <cellStyle name="Normal 2 2 2 2 5 2 2 2 4" xfId="10353"/>
    <cellStyle name="Normal 2 2 2 2 5 2 2 3" xfId="2708"/>
    <cellStyle name="Normal 2 2 2 2 5 2 2 3 2" xfId="2709"/>
    <cellStyle name="Normal 2 2 2 2 5 2 2 3 2 2" xfId="10357"/>
    <cellStyle name="Normal 2 2 2 2 5 2 2 3 3" xfId="2710"/>
    <cellStyle name="Normal 2 2 2 2 5 2 2 3 3 2" xfId="10358"/>
    <cellStyle name="Normal 2 2 2 2 5 2 2 3 4" xfId="10356"/>
    <cellStyle name="Normal 2 2 2 2 5 2 2 4" xfId="2711"/>
    <cellStyle name="Normal 2 2 2 2 5 2 2 4 2" xfId="10359"/>
    <cellStyle name="Normal 2 2 2 2 5 2 2 5" xfId="2712"/>
    <cellStyle name="Normal 2 2 2 2 5 2 2 5 2" xfId="10360"/>
    <cellStyle name="Normal 2 2 2 2 5 2 2 6" xfId="10352"/>
    <cellStyle name="Normal 2 2 2 2 5 2 3" xfId="2713"/>
    <cellStyle name="Normal 2 2 2 2 5 2 3 2" xfId="2714"/>
    <cellStyle name="Normal 2 2 2 2 5 2 3 2 2" xfId="10362"/>
    <cellStyle name="Normal 2 2 2 2 5 2 3 3" xfId="2715"/>
    <cellStyle name="Normal 2 2 2 2 5 2 3 3 2" xfId="10363"/>
    <cellStyle name="Normal 2 2 2 2 5 2 3 4" xfId="10361"/>
    <cellStyle name="Normal 2 2 2 2 5 2 4" xfId="2716"/>
    <cellStyle name="Normal 2 2 2 2 5 2 4 2" xfId="2717"/>
    <cellStyle name="Normal 2 2 2 2 5 2 4 2 2" xfId="10365"/>
    <cellStyle name="Normal 2 2 2 2 5 2 4 3" xfId="2718"/>
    <cellStyle name="Normal 2 2 2 2 5 2 4 3 2" xfId="10366"/>
    <cellStyle name="Normal 2 2 2 2 5 2 4 4" xfId="10364"/>
    <cellStyle name="Normal 2 2 2 2 5 2 5" xfId="2719"/>
    <cellStyle name="Normal 2 2 2 2 5 2 5 2" xfId="10367"/>
    <cellStyle name="Normal 2 2 2 2 5 2 6" xfId="2720"/>
    <cellStyle name="Normal 2 2 2 2 5 2 6 2" xfId="10368"/>
    <cellStyle name="Normal 2 2 2 2 5 2 7" xfId="10351"/>
    <cellStyle name="Normal 2 2 2 2 5 3" xfId="2721"/>
    <cellStyle name="Normal 2 2 2 2 5 3 2" xfId="2722"/>
    <cellStyle name="Normal 2 2 2 2 5 3 2 2" xfId="2723"/>
    <cellStyle name="Normal 2 2 2 2 5 3 2 2 2" xfId="10371"/>
    <cellStyle name="Normal 2 2 2 2 5 3 2 3" xfId="2724"/>
    <cellStyle name="Normal 2 2 2 2 5 3 2 3 2" xfId="10372"/>
    <cellStyle name="Normal 2 2 2 2 5 3 2 4" xfId="10370"/>
    <cellStyle name="Normal 2 2 2 2 5 3 3" xfId="2725"/>
    <cellStyle name="Normal 2 2 2 2 5 3 3 2" xfId="2726"/>
    <cellStyle name="Normal 2 2 2 2 5 3 3 2 2" xfId="10374"/>
    <cellStyle name="Normal 2 2 2 2 5 3 3 3" xfId="2727"/>
    <cellStyle name="Normal 2 2 2 2 5 3 3 3 2" xfId="10375"/>
    <cellStyle name="Normal 2 2 2 2 5 3 3 4" xfId="10373"/>
    <cellStyle name="Normal 2 2 2 2 5 3 4" xfId="2728"/>
    <cellStyle name="Normal 2 2 2 2 5 3 4 2" xfId="10376"/>
    <cellStyle name="Normal 2 2 2 2 5 3 5" xfId="2729"/>
    <cellStyle name="Normal 2 2 2 2 5 3 5 2" xfId="10377"/>
    <cellStyle name="Normal 2 2 2 2 5 3 6" xfId="10369"/>
    <cellStyle name="Normal 2 2 2 2 5 4" xfId="2730"/>
    <cellStyle name="Normal 2 2 2 2 5 4 2" xfId="2731"/>
    <cellStyle name="Normal 2 2 2 2 5 4 2 2" xfId="2732"/>
    <cellStyle name="Normal 2 2 2 2 5 4 2 2 2" xfId="10380"/>
    <cellStyle name="Normal 2 2 2 2 5 4 2 3" xfId="2733"/>
    <cellStyle name="Normal 2 2 2 2 5 4 2 3 2" xfId="10381"/>
    <cellStyle name="Normal 2 2 2 2 5 4 2 4" xfId="10379"/>
    <cellStyle name="Normal 2 2 2 2 5 4 3" xfId="2734"/>
    <cellStyle name="Normal 2 2 2 2 5 4 3 2" xfId="2735"/>
    <cellStyle name="Normal 2 2 2 2 5 4 3 2 2" xfId="10383"/>
    <cellStyle name="Normal 2 2 2 2 5 4 3 3" xfId="2736"/>
    <cellStyle name="Normal 2 2 2 2 5 4 3 3 2" xfId="10384"/>
    <cellStyle name="Normal 2 2 2 2 5 4 3 4" xfId="10382"/>
    <cellStyle name="Normal 2 2 2 2 5 4 4" xfId="2737"/>
    <cellStyle name="Normal 2 2 2 2 5 4 4 2" xfId="10385"/>
    <cellStyle name="Normal 2 2 2 2 5 4 5" xfId="2738"/>
    <cellStyle name="Normal 2 2 2 2 5 4 5 2" xfId="10386"/>
    <cellStyle name="Normal 2 2 2 2 5 4 6" xfId="10378"/>
    <cellStyle name="Normal 2 2 2 2 5 5" xfId="2739"/>
    <cellStyle name="Normal 2 2 2 2 5 5 2" xfId="2740"/>
    <cellStyle name="Normal 2 2 2 2 5 5 2 2" xfId="10388"/>
    <cellStyle name="Normal 2 2 2 2 5 5 3" xfId="2741"/>
    <cellStyle name="Normal 2 2 2 2 5 5 3 2" xfId="10389"/>
    <cellStyle name="Normal 2 2 2 2 5 5 4" xfId="10387"/>
    <cellStyle name="Normal 2 2 2 2 5 6" xfId="2742"/>
    <cellStyle name="Normal 2 2 2 2 5 6 2" xfId="2743"/>
    <cellStyle name="Normal 2 2 2 2 5 6 2 2" xfId="10391"/>
    <cellStyle name="Normal 2 2 2 2 5 6 3" xfId="2744"/>
    <cellStyle name="Normal 2 2 2 2 5 6 3 2" xfId="10392"/>
    <cellStyle name="Normal 2 2 2 2 5 6 4" xfId="10390"/>
    <cellStyle name="Normal 2 2 2 2 5 7" xfId="2745"/>
    <cellStyle name="Normal 2 2 2 2 5 7 2" xfId="10393"/>
    <cellStyle name="Normal 2 2 2 2 5 8" xfId="2746"/>
    <cellStyle name="Normal 2 2 2 2 5 8 2" xfId="10394"/>
    <cellStyle name="Normal 2 2 2 2 5 9" xfId="10350"/>
    <cellStyle name="Normal 2 2 2 2 6" xfId="2747"/>
    <cellStyle name="Normal 2 2 2 2 6 2" xfId="2748"/>
    <cellStyle name="Normal 2 2 2 2 6 2 2" xfId="2749"/>
    <cellStyle name="Normal 2 2 2 2 6 2 2 2" xfId="2750"/>
    <cellStyle name="Normal 2 2 2 2 6 2 2 2 2" xfId="10398"/>
    <cellStyle name="Normal 2 2 2 2 6 2 2 3" xfId="2751"/>
    <cellStyle name="Normal 2 2 2 2 6 2 2 3 2" xfId="10399"/>
    <cellStyle name="Normal 2 2 2 2 6 2 2 4" xfId="10397"/>
    <cellStyle name="Normal 2 2 2 2 6 2 3" xfId="2752"/>
    <cellStyle name="Normal 2 2 2 2 6 2 3 2" xfId="2753"/>
    <cellStyle name="Normal 2 2 2 2 6 2 3 2 2" xfId="10401"/>
    <cellStyle name="Normal 2 2 2 2 6 2 3 3" xfId="2754"/>
    <cellStyle name="Normal 2 2 2 2 6 2 3 3 2" xfId="10402"/>
    <cellStyle name="Normal 2 2 2 2 6 2 3 4" xfId="10400"/>
    <cellStyle name="Normal 2 2 2 2 6 2 4" xfId="2755"/>
    <cellStyle name="Normal 2 2 2 2 6 2 4 2" xfId="10403"/>
    <cellStyle name="Normal 2 2 2 2 6 2 5" xfId="2756"/>
    <cellStyle name="Normal 2 2 2 2 6 2 5 2" xfId="10404"/>
    <cellStyle name="Normal 2 2 2 2 6 2 6" xfId="10396"/>
    <cellStyle name="Normal 2 2 2 2 6 3" xfId="2757"/>
    <cellStyle name="Normal 2 2 2 2 6 3 2" xfId="2758"/>
    <cellStyle name="Normal 2 2 2 2 6 3 2 2" xfId="2759"/>
    <cellStyle name="Normal 2 2 2 2 6 3 2 2 2" xfId="10407"/>
    <cellStyle name="Normal 2 2 2 2 6 3 2 3" xfId="2760"/>
    <cellStyle name="Normal 2 2 2 2 6 3 2 3 2" xfId="10408"/>
    <cellStyle name="Normal 2 2 2 2 6 3 2 4" xfId="10406"/>
    <cellStyle name="Normal 2 2 2 2 6 3 3" xfId="2761"/>
    <cellStyle name="Normal 2 2 2 2 6 3 3 2" xfId="2762"/>
    <cellStyle name="Normal 2 2 2 2 6 3 3 2 2" xfId="10410"/>
    <cellStyle name="Normal 2 2 2 2 6 3 3 3" xfId="2763"/>
    <cellStyle name="Normal 2 2 2 2 6 3 3 3 2" xfId="10411"/>
    <cellStyle name="Normal 2 2 2 2 6 3 3 4" xfId="10409"/>
    <cellStyle name="Normal 2 2 2 2 6 3 4" xfId="2764"/>
    <cellStyle name="Normal 2 2 2 2 6 3 4 2" xfId="10412"/>
    <cellStyle name="Normal 2 2 2 2 6 3 5" xfId="2765"/>
    <cellStyle name="Normal 2 2 2 2 6 3 5 2" xfId="10413"/>
    <cellStyle name="Normal 2 2 2 2 6 3 6" xfId="10405"/>
    <cellStyle name="Normal 2 2 2 2 6 4" xfId="2766"/>
    <cellStyle name="Normal 2 2 2 2 6 4 2" xfId="2767"/>
    <cellStyle name="Normal 2 2 2 2 6 4 2 2" xfId="10415"/>
    <cellStyle name="Normal 2 2 2 2 6 4 3" xfId="2768"/>
    <cellStyle name="Normal 2 2 2 2 6 4 3 2" xfId="10416"/>
    <cellStyle name="Normal 2 2 2 2 6 4 4" xfId="10414"/>
    <cellStyle name="Normal 2 2 2 2 6 5" xfId="2769"/>
    <cellStyle name="Normal 2 2 2 2 6 5 2" xfId="2770"/>
    <cellStyle name="Normal 2 2 2 2 6 5 2 2" xfId="10418"/>
    <cellStyle name="Normal 2 2 2 2 6 5 3" xfId="2771"/>
    <cellStyle name="Normal 2 2 2 2 6 5 3 2" xfId="10419"/>
    <cellStyle name="Normal 2 2 2 2 6 5 4" xfId="10417"/>
    <cellStyle name="Normal 2 2 2 2 6 6" xfId="2772"/>
    <cellStyle name="Normal 2 2 2 2 6 6 2" xfId="10420"/>
    <cellStyle name="Normal 2 2 2 2 6 7" xfId="2773"/>
    <cellStyle name="Normal 2 2 2 2 6 7 2" xfId="10421"/>
    <cellStyle name="Normal 2 2 2 2 6 8" xfId="10395"/>
    <cellStyle name="Normal 2 2 2 2 7" xfId="2774"/>
    <cellStyle name="Normal 2 2 2 2 7 2" xfId="2775"/>
    <cellStyle name="Normal 2 2 2 2 7 2 2" xfId="2776"/>
    <cellStyle name="Normal 2 2 2 2 7 2 2 2" xfId="10424"/>
    <cellStyle name="Normal 2 2 2 2 7 2 3" xfId="2777"/>
    <cellStyle name="Normal 2 2 2 2 7 2 3 2" xfId="10425"/>
    <cellStyle name="Normal 2 2 2 2 7 2 4" xfId="10423"/>
    <cellStyle name="Normal 2 2 2 2 7 3" xfId="2778"/>
    <cellStyle name="Normal 2 2 2 2 7 3 2" xfId="2779"/>
    <cellStyle name="Normal 2 2 2 2 7 3 2 2" xfId="10427"/>
    <cellStyle name="Normal 2 2 2 2 7 3 3" xfId="2780"/>
    <cellStyle name="Normal 2 2 2 2 7 3 3 2" xfId="10428"/>
    <cellStyle name="Normal 2 2 2 2 7 3 4" xfId="10426"/>
    <cellStyle name="Normal 2 2 2 2 7 4" xfId="2781"/>
    <cellStyle name="Normal 2 2 2 2 7 4 2" xfId="10429"/>
    <cellStyle name="Normal 2 2 2 2 7 5" xfId="2782"/>
    <cellStyle name="Normal 2 2 2 2 7 5 2" xfId="10430"/>
    <cellStyle name="Normal 2 2 2 2 7 6" xfId="10422"/>
    <cellStyle name="Normal 2 2 2 2 8" xfId="2783"/>
    <cellStyle name="Normal 2 2 2 2 8 2" xfId="2784"/>
    <cellStyle name="Normal 2 2 2 2 8 2 2" xfId="2785"/>
    <cellStyle name="Normal 2 2 2 2 8 2 2 2" xfId="10433"/>
    <cellStyle name="Normal 2 2 2 2 8 2 3" xfId="2786"/>
    <cellStyle name="Normal 2 2 2 2 8 2 3 2" xfId="10434"/>
    <cellStyle name="Normal 2 2 2 2 8 2 4" xfId="10432"/>
    <cellStyle name="Normal 2 2 2 2 8 3" xfId="2787"/>
    <cellStyle name="Normal 2 2 2 2 8 3 2" xfId="2788"/>
    <cellStyle name="Normal 2 2 2 2 8 3 2 2" xfId="10436"/>
    <cellStyle name="Normal 2 2 2 2 8 3 3" xfId="2789"/>
    <cellStyle name="Normal 2 2 2 2 8 3 3 2" xfId="10437"/>
    <cellStyle name="Normal 2 2 2 2 8 3 4" xfId="10435"/>
    <cellStyle name="Normal 2 2 2 2 8 4" xfId="2790"/>
    <cellStyle name="Normal 2 2 2 2 8 4 2" xfId="10438"/>
    <cellStyle name="Normal 2 2 2 2 8 5" xfId="2791"/>
    <cellStyle name="Normal 2 2 2 2 8 5 2" xfId="10439"/>
    <cellStyle name="Normal 2 2 2 2 8 6" xfId="10431"/>
    <cellStyle name="Normal 2 2 2 2 9" xfId="2792"/>
    <cellStyle name="Normal 2 2 2 2 9 2" xfId="2793"/>
    <cellStyle name="Normal 2 2 2 2 9 2 2" xfId="10441"/>
    <cellStyle name="Normal 2 2 2 2 9 3" xfId="2794"/>
    <cellStyle name="Normal 2 2 2 2 9 3 2" xfId="10442"/>
    <cellStyle name="Normal 2 2 2 2 9 4" xfId="10440"/>
    <cellStyle name="Normal 2 2 2 3" xfId="2795"/>
    <cellStyle name="Normal 2 2 2 3 10" xfId="2796"/>
    <cellStyle name="Normal 2 2 2 3 10 2" xfId="10444"/>
    <cellStyle name="Normal 2 2 2 3 11" xfId="10443"/>
    <cellStyle name="Normal 2 2 2 3 2" xfId="2797"/>
    <cellStyle name="Normal 2 2 2 3 2 2" xfId="2798"/>
    <cellStyle name="Normal 2 2 2 3 2 2 2" xfId="2799"/>
    <cellStyle name="Normal 2 2 2 3 2 2 2 2" xfId="2800"/>
    <cellStyle name="Normal 2 2 2 3 2 2 2 2 2" xfId="2801"/>
    <cellStyle name="Normal 2 2 2 3 2 2 2 2 2 2" xfId="10449"/>
    <cellStyle name="Normal 2 2 2 3 2 2 2 2 3" xfId="2802"/>
    <cellStyle name="Normal 2 2 2 3 2 2 2 2 3 2" xfId="10450"/>
    <cellStyle name="Normal 2 2 2 3 2 2 2 2 4" xfId="10448"/>
    <cellStyle name="Normal 2 2 2 3 2 2 2 3" xfId="2803"/>
    <cellStyle name="Normal 2 2 2 3 2 2 2 3 2" xfId="2804"/>
    <cellStyle name="Normal 2 2 2 3 2 2 2 3 2 2" xfId="10452"/>
    <cellStyle name="Normal 2 2 2 3 2 2 2 3 3" xfId="2805"/>
    <cellStyle name="Normal 2 2 2 3 2 2 2 3 3 2" xfId="10453"/>
    <cellStyle name="Normal 2 2 2 3 2 2 2 3 4" xfId="10451"/>
    <cellStyle name="Normal 2 2 2 3 2 2 2 4" xfId="2806"/>
    <cellStyle name="Normal 2 2 2 3 2 2 2 4 2" xfId="10454"/>
    <cellStyle name="Normal 2 2 2 3 2 2 2 5" xfId="2807"/>
    <cellStyle name="Normal 2 2 2 3 2 2 2 5 2" xfId="10455"/>
    <cellStyle name="Normal 2 2 2 3 2 2 2 6" xfId="10447"/>
    <cellStyle name="Normal 2 2 2 3 2 2 3" xfId="2808"/>
    <cellStyle name="Normal 2 2 2 3 2 2 3 2" xfId="2809"/>
    <cellStyle name="Normal 2 2 2 3 2 2 3 2 2" xfId="10457"/>
    <cellStyle name="Normal 2 2 2 3 2 2 3 3" xfId="2810"/>
    <cellStyle name="Normal 2 2 2 3 2 2 3 3 2" xfId="10458"/>
    <cellStyle name="Normal 2 2 2 3 2 2 3 4" xfId="10456"/>
    <cellStyle name="Normal 2 2 2 3 2 2 4" xfId="2811"/>
    <cellStyle name="Normal 2 2 2 3 2 2 4 2" xfId="2812"/>
    <cellStyle name="Normal 2 2 2 3 2 2 4 2 2" xfId="10460"/>
    <cellStyle name="Normal 2 2 2 3 2 2 4 3" xfId="2813"/>
    <cellStyle name="Normal 2 2 2 3 2 2 4 3 2" xfId="10461"/>
    <cellStyle name="Normal 2 2 2 3 2 2 4 4" xfId="10459"/>
    <cellStyle name="Normal 2 2 2 3 2 2 5" xfId="2814"/>
    <cellStyle name="Normal 2 2 2 3 2 2 5 2" xfId="10462"/>
    <cellStyle name="Normal 2 2 2 3 2 2 6" xfId="2815"/>
    <cellStyle name="Normal 2 2 2 3 2 2 6 2" xfId="10463"/>
    <cellStyle name="Normal 2 2 2 3 2 2 7" xfId="10446"/>
    <cellStyle name="Normal 2 2 2 3 2 3" xfId="2816"/>
    <cellStyle name="Normal 2 2 2 3 2 3 2" xfId="2817"/>
    <cellStyle name="Normal 2 2 2 3 2 3 2 2" xfId="2818"/>
    <cellStyle name="Normal 2 2 2 3 2 3 2 2 2" xfId="10466"/>
    <cellStyle name="Normal 2 2 2 3 2 3 2 3" xfId="2819"/>
    <cellStyle name="Normal 2 2 2 3 2 3 2 3 2" xfId="10467"/>
    <cellStyle name="Normal 2 2 2 3 2 3 2 4" xfId="10465"/>
    <cellStyle name="Normal 2 2 2 3 2 3 3" xfId="2820"/>
    <cellStyle name="Normal 2 2 2 3 2 3 3 2" xfId="2821"/>
    <cellStyle name="Normal 2 2 2 3 2 3 3 2 2" xfId="10469"/>
    <cellStyle name="Normal 2 2 2 3 2 3 3 3" xfId="2822"/>
    <cellStyle name="Normal 2 2 2 3 2 3 3 3 2" xfId="10470"/>
    <cellStyle name="Normal 2 2 2 3 2 3 3 4" xfId="10468"/>
    <cellStyle name="Normal 2 2 2 3 2 3 4" xfId="2823"/>
    <cellStyle name="Normal 2 2 2 3 2 3 4 2" xfId="10471"/>
    <cellStyle name="Normal 2 2 2 3 2 3 5" xfId="2824"/>
    <cellStyle name="Normal 2 2 2 3 2 3 5 2" xfId="10472"/>
    <cellStyle name="Normal 2 2 2 3 2 3 6" xfId="10464"/>
    <cellStyle name="Normal 2 2 2 3 2 4" xfId="2825"/>
    <cellStyle name="Normal 2 2 2 3 2 4 2" xfId="2826"/>
    <cellStyle name="Normal 2 2 2 3 2 4 2 2" xfId="2827"/>
    <cellStyle name="Normal 2 2 2 3 2 4 2 2 2" xfId="10475"/>
    <cellStyle name="Normal 2 2 2 3 2 4 2 3" xfId="2828"/>
    <cellStyle name="Normal 2 2 2 3 2 4 2 3 2" xfId="10476"/>
    <cellStyle name="Normal 2 2 2 3 2 4 2 4" xfId="10474"/>
    <cellStyle name="Normal 2 2 2 3 2 4 3" xfId="2829"/>
    <cellStyle name="Normal 2 2 2 3 2 4 3 2" xfId="2830"/>
    <cellStyle name="Normal 2 2 2 3 2 4 3 2 2" xfId="10478"/>
    <cellStyle name="Normal 2 2 2 3 2 4 3 3" xfId="2831"/>
    <cellStyle name="Normal 2 2 2 3 2 4 3 3 2" xfId="10479"/>
    <cellStyle name="Normal 2 2 2 3 2 4 3 4" xfId="10477"/>
    <cellStyle name="Normal 2 2 2 3 2 4 4" xfId="2832"/>
    <cellStyle name="Normal 2 2 2 3 2 4 4 2" xfId="10480"/>
    <cellStyle name="Normal 2 2 2 3 2 4 5" xfId="2833"/>
    <cellStyle name="Normal 2 2 2 3 2 4 5 2" xfId="10481"/>
    <cellStyle name="Normal 2 2 2 3 2 4 6" xfId="10473"/>
    <cellStyle name="Normal 2 2 2 3 2 5" xfId="2834"/>
    <cellStyle name="Normal 2 2 2 3 2 5 2" xfId="2835"/>
    <cellStyle name="Normal 2 2 2 3 2 5 2 2" xfId="10483"/>
    <cellStyle name="Normal 2 2 2 3 2 5 3" xfId="2836"/>
    <cellStyle name="Normal 2 2 2 3 2 5 3 2" xfId="10484"/>
    <cellStyle name="Normal 2 2 2 3 2 5 4" xfId="10482"/>
    <cellStyle name="Normal 2 2 2 3 2 6" xfId="2837"/>
    <cellStyle name="Normal 2 2 2 3 2 6 2" xfId="2838"/>
    <cellStyle name="Normal 2 2 2 3 2 6 2 2" xfId="10486"/>
    <cellStyle name="Normal 2 2 2 3 2 6 3" xfId="2839"/>
    <cellStyle name="Normal 2 2 2 3 2 6 3 2" xfId="10487"/>
    <cellStyle name="Normal 2 2 2 3 2 6 4" xfId="10485"/>
    <cellStyle name="Normal 2 2 2 3 2 7" xfId="2840"/>
    <cellStyle name="Normal 2 2 2 3 2 7 2" xfId="10488"/>
    <cellStyle name="Normal 2 2 2 3 2 8" xfId="2841"/>
    <cellStyle name="Normal 2 2 2 3 2 8 2" xfId="10489"/>
    <cellStyle name="Normal 2 2 2 3 2 9" xfId="10445"/>
    <cellStyle name="Normal 2 2 2 3 3" xfId="2842"/>
    <cellStyle name="Normal 2 2 2 3 3 2" xfId="2843"/>
    <cellStyle name="Normal 2 2 2 3 3 2 2" xfId="2844"/>
    <cellStyle name="Normal 2 2 2 3 3 2 2 2" xfId="2845"/>
    <cellStyle name="Normal 2 2 2 3 3 2 2 2 2" xfId="2846"/>
    <cellStyle name="Normal 2 2 2 3 3 2 2 2 2 2" xfId="10494"/>
    <cellStyle name="Normal 2 2 2 3 3 2 2 2 3" xfId="2847"/>
    <cellStyle name="Normal 2 2 2 3 3 2 2 2 3 2" xfId="10495"/>
    <cellStyle name="Normal 2 2 2 3 3 2 2 2 4" xfId="10493"/>
    <cellStyle name="Normal 2 2 2 3 3 2 2 3" xfId="2848"/>
    <cellStyle name="Normal 2 2 2 3 3 2 2 3 2" xfId="2849"/>
    <cellStyle name="Normal 2 2 2 3 3 2 2 3 2 2" xfId="10497"/>
    <cellStyle name="Normal 2 2 2 3 3 2 2 3 3" xfId="2850"/>
    <cellStyle name="Normal 2 2 2 3 3 2 2 3 3 2" xfId="10498"/>
    <cellStyle name="Normal 2 2 2 3 3 2 2 3 4" xfId="10496"/>
    <cellStyle name="Normal 2 2 2 3 3 2 2 4" xfId="2851"/>
    <cellStyle name="Normal 2 2 2 3 3 2 2 4 2" xfId="10499"/>
    <cellStyle name="Normal 2 2 2 3 3 2 2 5" xfId="2852"/>
    <cellStyle name="Normal 2 2 2 3 3 2 2 5 2" xfId="10500"/>
    <cellStyle name="Normal 2 2 2 3 3 2 2 6" xfId="10492"/>
    <cellStyle name="Normal 2 2 2 3 3 2 3" xfId="2853"/>
    <cellStyle name="Normal 2 2 2 3 3 2 3 2" xfId="2854"/>
    <cellStyle name="Normal 2 2 2 3 3 2 3 2 2" xfId="10502"/>
    <cellStyle name="Normal 2 2 2 3 3 2 3 3" xfId="2855"/>
    <cellStyle name="Normal 2 2 2 3 3 2 3 3 2" xfId="10503"/>
    <cellStyle name="Normal 2 2 2 3 3 2 3 4" xfId="10501"/>
    <cellStyle name="Normal 2 2 2 3 3 2 4" xfId="2856"/>
    <cellStyle name="Normal 2 2 2 3 3 2 4 2" xfId="2857"/>
    <cellStyle name="Normal 2 2 2 3 3 2 4 2 2" xfId="10505"/>
    <cellStyle name="Normal 2 2 2 3 3 2 4 3" xfId="2858"/>
    <cellStyle name="Normal 2 2 2 3 3 2 4 3 2" xfId="10506"/>
    <cellStyle name="Normal 2 2 2 3 3 2 4 4" xfId="10504"/>
    <cellStyle name="Normal 2 2 2 3 3 2 5" xfId="2859"/>
    <cellStyle name="Normal 2 2 2 3 3 2 5 2" xfId="10507"/>
    <cellStyle name="Normal 2 2 2 3 3 2 6" xfId="2860"/>
    <cellStyle name="Normal 2 2 2 3 3 2 6 2" xfId="10508"/>
    <cellStyle name="Normal 2 2 2 3 3 2 7" xfId="10491"/>
    <cellStyle name="Normal 2 2 2 3 3 3" xfId="2861"/>
    <cellStyle name="Normal 2 2 2 3 3 3 2" xfId="2862"/>
    <cellStyle name="Normal 2 2 2 3 3 3 2 2" xfId="2863"/>
    <cellStyle name="Normal 2 2 2 3 3 3 2 2 2" xfId="10511"/>
    <cellStyle name="Normal 2 2 2 3 3 3 2 3" xfId="2864"/>
    <cellStyle name="Normal 2 2 2 3 3 3 2 3 2" xfId="10512"/>
    <cellStyle name="Normal 2 2 2 3 3 3 2 4" xfId="10510"/>
    <cellStyle name="Normal 2 2 2 3 3 3 3" xfId="2865"/>
    <cellStyle name="Normal 2 2 2 3 3 3 3 2" xfId="2866"/>
    <cellStyle name="Normal 2 2 2 3 3 3 3 2 2" xfId="10514"/>
    <cellStyle name="Normal 2 2 2 3 3 3 3 3" xfId="2867"/>
    <cellStyle name="Normal 2 2 2 3 3 3 3 3 2" xfId="10515"/>
    <cellStyle name="Normal 2 2 2 3 3 3 3 4" xfId="10513"/>
    <cellStyle name="Normal 2 2 2 3 3 3 4" xfId="2868"/>
    <cellStyle name="Normal 2 2 2 3 3 3 4 2" xfId="10516"/>
    <cellStyle name="Normal 2 2 2 3 3 3 5" xfId="2869"/>
    <cellStyle name="Normal 2 2 2 3 3 3 5 2" xfId="10517"/>
    <cellStyle name="Normal 2 2 2 3 3 3 6" xfId="10509"/>
    <cellStyle name="Normal 2 2 2 3 3 4" xfId="2870"/>
    <cellStyle name="Normal 2 2 2 3 3 4 2" xfId="2871"/>
    <cellStyle name="Normal 2 2 2 3 3 4 2 2" xfId="2872"/>
    <cellStyle name="Normal 2 2 2 3 3 4 2 2 2" xfId="10520"/>
    <cellStyle name="Normal 2 2 2 3 3 4 2 3" xfId="2873"/>
    <cellStyle name="Normal 2 2 2 3 3 4 2 3 2" xfId="10521"/>
    <cellStyle name="Normal 2 2 2 3 3 4 2 4" xfId="10519"/>
    <cellStyle name="Normal 2 2 2 3 3 4 3" xfId="2874"/>
    <cellStyle name="Normal 2 2 2 3 3 4 3 2" xfId="2875"/>
    <cellStyle name="Normal 2 2 2 3 3 4 3 2 2" xfId="10523"/>
    <cellStyle name="Normal 2 2 2 3 3 4 3 3" xfId="2876"/>
    <cellStyle name="Normal 2 2 2 3 3 4 3 3 2" xfId="10524"/>
    <cellStyle name="Normal 2 2 2 3 3 4 3 4" xfId="10522"/>
    <cellStyle name="Normal 2 2 2 3 3 4 4" xfId="2877"/>
    <cellStyle name="Normal 2 2 2 3 3 4 4 2" xfId="10525"/>
    <cellStyle name="Normal 2 2 2 3 3 4 5" xfId="2878"/>
    <cellStyle name="Normal 2 2 2 3 3 4 5 2" xfId="10526"/>
    <cellStyle name="Normal 2 2 2 3 3 4 6" xfId="10518"/>
    <cellStyle name="Normal 2 2 2 3 3 5" xfId="2879"/>
    <cellStyle name="Normal 2 2 2 3 3 5 2" xfId="2880"/>
    <cellStyle name="Normal 2 2 2 3 3 5 2 2" xfId="10528"/>
    <cellStyle name="Normal 2 2 2 3 3 5 3" xfId="2881"/>
    <cellStyle name="Normal 2 2 2 3 3 5 3 2" xfId="10529"/>
    <cellStyle name="Normal 2 2 2 3 3 5 4" xfId="10527"/>
    <cellStyle name="Normal 2 2 2 3 3 6" xfId="2882"/>
    <cellStyle name="Normal 2 2 2 3 3 6 2" xfId="2883"/>
    <cellStyle name="Normal 2 2 2 3 3 6 2 2" xfId="10531"/>
    <cellStyle name="Normal 2 2 2 3 3 6 3" xfId="2884"/>
    <cellStyle name="Normal 2 2 2 3 3 6 3 2" xfId="10532"/>
    <cellStyle name="Normal 2 2 2 3 3 6 4" xfId="10530"/>
    <cellStyle name="Normal 2 2 2 3 3 7" xfId="2885"/>
    <cellStyle name="Normal 2 2 2 3 3 7 2" xfId="10533"/>
    <cellStyle name="Normal 2 2 2 3 3 8" xfId="2886"/>
    <cellStyle name="Normal 2 2 2 3 3 8 2" xfId="10534"/>
    <cellStyle name="Normal 2 2 2 3 3 9" xfId="10490"/>
    <cellStyle name="Normal 2 2 2 3 4" xfId="2887"/>
    <cellStyle name="Normal 2 2 2 3 4 2" xfId="2888"/>
    <cellStyle name="Normal 2 2 2 3 4 2 2" xfId="2889"/>
    <cellStyle name="Normal 2 2 2 3 4 2 2 2" xfId="2890"/>
    <cellStyle name="Normal 2 2 2 3 4 2 2 2 2" xfId="10538"/>
    <cellStyle name="Normal 2 2 2 3 4 2 2 3" xfId="2891"/>
    <cellStyle name="Normal 2 2 2 3 4 2 2 3 2" xfId="10539"/>
    <cellStyle name="Normal 2 2 2 3 4 2 2 4" xfId="10537"/>
    <cellStyle name="Normal 2 2 2 3 4 2 3" xfId="2892"/>
    <cellStyle name="Normal 2 2 2 3 4 2 3 2" xfId="2893"/>
    <cellStyle name="Normal 2 2 2 3 4 2 3 2 2" xfId="10541"/>
    <cellStyle name="Normal 2 2 2 3 4 2 3 3" xfId="2894"/>
    <cellStyle name="Normal 2 2 2 3 4 2 3 3 2" xfId="10542"/>
    <cellStyle name="Normal 2 2 2 3 4 2 3 4" xfId="10540"/>
    <cellStyle name="Normal 2 2 2 3 4 2 4" xfId="2895"/>
    <cellStyle name="Normal 2 2 2 3 4 2 4 2" xfId="10543"/>
    <cellStyle name="Normal 2 2 2 3 4 2 5" xfId="2896"/>
    <cellStyle name="Normal 2 2 2 3 4 2 5 2" xfId="10544"/>
    <cellStyle name="Normal 2 2 2 3 4 2 6" xfId="10536"/>
    <cellStyle name="Normal 2 2 2 3 4 3" xfId="2897"/>
    <cellStyle name="Normal 2 2 2 3 4 3 2" xfId="2898"/>
    <cellStyle name="Normal 2 2 2 3 4 3 2 2" xfId="2899"/>
    <cellStyle name="Normal 2 2 2 3 4 3 2 2 2" xfId="10547"/>
    <cellStyle name="Normal 2 2 2 3 4 3 2 3" xfId="2900"/>
    <cellStyle name="Normal 2 2 2 3 4 3 2 3 2" xfId="10548"/>
    <cellStyle name="Normal 2 2 2 3 4 3 2 4" xfId="10546"/>
    <cellStyle name="Normal 2 2 2 3 4 3 3" xfId="2901"/>
    <cellStyle name="Normal 2 2 2 3 4 3 3 2" xfId="2902"/>
    <cellStyle name="Normal 2 2 2 3 4 3 3 2 2" xfId="10550"/>
    <cellStyle name="Normal 2 2 2 3 4 3 3 3" xfId="2903"/>
    <cellStyle name="Normal 2 2 2 3 4 3 3 3 2" xfId="10551"/>
    <cellStyle name="Normal 2 2 2 3 4 3 3 4" xfId="10549"/>
    <cellStyle name="Normal 2 2 2 3 4 3 4" xfId="2904"/>
    <cellStyle name="Normal 2 2 2 3 4 3 4 2" xfId="10552"/>
    <cellStyle name="Normal 2 2 2 3 4 3 5" xfId="2905"/>
    <cellStyle name="Normal 2 2 2 3 4 3 5 2" xfId="10553"/>
    <cellStyle name="Normal 2 2 2 3 4 3 6" xfId="10545"/>
    <cellStyle name="Normal 2 2 2 3 4 4" xfId="2906"/>
    <cellStyle name="Normal 2 2 2 3 4 4 2" xfId="2907"/>
    <cellStyle name="Normal 2 2 2 3 4 4 2 2" xfId="10555"/>
    <cellStyle name="Normal 2 2 2 3 4 4 3" xfId="2908"/>
    <cellStyle name="Normal 2 2 2 3 4 4 3 2" xfId="10556"/>
    <cellStyle name="Normal 2 2 2 3 4 4 4" xfId="10554"/>
    <cellStyle name="Normal 2 2 2 3 4 5" xfId="2909"/>
    <cellStyle name="Normal 2 2 2 3 4 5 2" xfId="2910"/>
    <cellStyle name="Normal 2 2 2 3 4 5 2 2" xfId="10558"/>
    <cellStyle name="Normal 2 2 2 3 4 5 3" xfId="2911"/>
    <cellStyle name="Normal 2 2 2 3 4 5 3 2" xfId="10559"/>
    <cellStyle name="Normal 2 2 2 3 4 5 4" xfId="10557"/>
    <cellStyle name="Normal 2 2 2 3 4 6" xfId="2912"/>
    <cellStyle name="Normal 2 2 2 3 4 6 2" xfId="10560"/>
    <cellStyle name="Normal 2 2 2 3 4 7" xfId="2913"/>
    <cellStyle name="Normal 2 2 2 3 4 7 2" xfId="10561"/>
    <cellStyle name="Normal 2 2 2 3 4 8" xfId="10535"/>
    <cellStyle name="Normal 2 2 2 3 5" xfId="2914"/>
    <cellStyle name="Normal 2 2 2 3 5 2" xfId="2915"/>
    <cellStyle name="Normal 2 2 2 3 5 2 2" xfId="2916"/>
    <cellStyle name="Normal 2 2 2 3 5 2 2 2" xfId="10564"/>
    <cellStyle name="Normal 2 2 2 3 5 2 3" xfId="2917"/>
    <cellStyle name="Normal 2 2 2 3 5 2 3 2" xfId="10565"/>
    <cellStyle name="Normal 2 2 2 3 5 2 4" xfId="10563"/>
    <cellStyle name="Normal 2 2 2 3 5 3" xfId="2918"/>
    <cellStyle name="Normal 2 2 2 3 5 3 2" xfId="2919"/>
    <cellStyle name="Normal 2 2 2 3 5 3 2 2" xfId="10567"/>
    <cellStyle name="Normal 2 2 2 3 5 3 3" xfId="2920"/>
    <cellStyle name="Normal 2 2 2 3 5 3 3 2" xfId="10568"/>
    <cellStyle name="Normal 2 2 2 3 5 3 4" xfId="10566"/>
    <cellStyle name="Normal 2 2 2 3 5 4" xfId="2921"/>
    <cellStyle name="Normal 2 2 2 3 5 4 2" xfId="10569"/>
    <cellStyle name="Normal 2 2 2 3 5 5" xfId="2922"/>
    <cellStyle name="Normal 2 2 2 3 5 5 2" xfId="10570"/>
    <cellStyle name="Normal 2 2 2 3 5 6" xfId="10562"/>
    <cellStyle name="Normal 2 2 2 3 6" xfId="2923"/>
    <cellStyle name="Normal 2 2 2 3 6 2" xfId="2924"/>
    <cellStyle name="Normal 2 2 2 3 6 2 2" xfId="2925"/>
    <cellStyle name="Normal 2 2 2 3 6 2 2 2" xfId="10573"/>
    <cellStyle name="Normal 2 2 2 3 6 2 3" xfId="2926"/>
    <cellStyle name="Normal 2 2 2 3 6 2 3 2" xfId="10574"/>
    <cellStyle name="Normal 2 2 2 3 6 2 4" xfId="10572"/>
    <cellStyle name="Normal 2 2 2 3 6 3" xfId="2927"/>
    <cellStyle name="Normal 2 2 2 3 6 3 2" xfId="2928"/>
    <cellStyle name="Normal 2 2 2 3 6 3 2 2" xfId="10576"/>
    <cellStyle name="Normal 2 2 2 3 6 3 3" xfId="2929"/>
    <cellStyle name="Normal 2 2 2 3 6 3 3 2" xfId="10577"/>
    <cellStyle name="Normal 2 2 2 3 6 3 4" xfId="10575"/>
    <cellStyle name="Normal 2 2 2 3 6 4" xfId="2930"/>
    <cellStyle name="Normal 2 2 2 3 6 4 2" xfId="10578"/>
    <cellStyle name="Normal 2 2 2 3 6 5" xfId="2931"/>
    <cellStyle name="Normal 2 2 2 3 6 5 2" xfId="10579"/>
    <cellStyle name="Normal 2 2 2 3 6 6" xfId="10571"/>
    <cellStyle name="Normal 2 2 2 3 7" xfId="2932"/>
    <cellStyle name="Normal 2 2 2 3 7 2" xfId="2933"/>
    <cellStyle name="Normal 2 2 2 3 7 2 2" xfId="10581"/>
    <cellStyle name="Normal 2 2 2 3 7 3" xfId="2934"/>
    <cellStyle name="Normal 2 2 2 3 7 3 2" xfId="10582"/>
    <cellStyle name="Normal 2 2 2 3 7 4" xfId="10580"/>
    <cellStyle name="Normal 2 2 2 3 8" xfId="2935"/>
    <cellStyle name="Normal 2 2 2 3 8 2" xfId="2936"/>
    <cellStyle name="Normal 2 2 2 3 8 2 2" xfId="10584"/>
    <cellStyle name="Normal 2 2 2 3 8 3" xfId="2937"/>
    <cellStyle name="Normal 2 2 2 3 8 3 2" xfId="10585"/>
    <cellStyle name="Normal 2 2 2 3 8 4" xfId="10583"/>
    <cellStyle name="Normal 2 2 2 3 9" xfId="2938"/>
    <cellStyle name="Normal 2 2 2 3 9 2" xfId="10586"/>
    <cellStyle name="Normal 2 2 2 4" xfId="2939"/>
    <cellStyle name="Normal 2 2 2 4 2" xfId="2940"/>
    <cellStyle name="Normal 2 2 2 4 2 2" xfId="2941"/>
    <cellStyle name="Normal 2 2 2 4 2 2 2" xfId="2942"/>
    <cellStyle name="Normal 2 2 2 4 2 2 2 2" xfId="2943"/>
    <cellStyle name="Normal 2 2 2 4 2 2 2 2 2" xfId="10591"/>
    <cellStyle name="Normal 2 2 2 4 2 2 2 3" xfId="2944"/>
    <cellStyle name="Normal 2 2 2 4 2 2 2 3 2" xfId="10592"/>
    <cellStyle name="Normal 2 2 2 4 2 2 2 4" xfId="10590"/>
    <cellStyle name="Normal 2 2 2 4 2 2 3" xfId="2945"/>
    <cellStyle name="Normal 2 2 2 4 2 2 3 2" xfId="2946"/>
    <cellStyle name="Normal 2 2 2 4 2 2 3 2 2" xfId="10594"/>
    <cellStyle name="Normal 2 2 2 4 2 2 3 3" xfId="2947"/>
    <cellStyle name="Normal 2 2 2 4 2 2 3 3 2" xfId="10595"/>
    <cellStyle name="Normal 2 2 2 4 2 2 3 4" xfId="10593"/>
    <cellStyle name="Normal 2 2 2 4 2 2 4" xfId="2948"/>
    <cellStyle name="Normal 2 2 2 4 2 2 4 2" xfId="10596"/>
    <cellStyle name="Normal 2 2 2 4 2 2 5" xfId="2949"/>
    <cellStyle name="Normal 2 2 2 4 2 2 5 2" xfId="10597"/>
    <cellStyle name="Normal 2 2 2 4 2 2 6" xfId="10589"/>
    <cellStyle name="Normal 2 2 2 4 2 3" xfId="2950"/>
    <cellStyle name="Normal 2 2 2 4 2 3 2" xfId="2951"/>
    <cellStyle name="Normal 2 2 2 4 2 3 2 2" xfId="10599"/>
    <cellStyle name="Normal 2 2 2 4 2 3 3" xfId="2952"/>
    <cellStyle name="Normal 2 2 2 4 2 3 3 2" xfId="10600"/>
    <cellStyle name="Normal 2 2 2 4 2 3 4" xfId="10598"/>
    <cellStyle name="Normal 2 2 2 4 2 4" xfId="2953"/>
    <cellStyle name="Normal 2 2 2 4 2 4 2" xfId="2954"/>
    <cellStyle name="Normal 2 2 2 4 2 4 2 2" xfId="10602"/>
    <cellStyle name="Normal 2 2 2 4 2 4 3" xfId="2955"/>
    <cellStyle name="Normal 2 2 2 4 2 4 3 2" xfId="10603"/>
    <cellStyle name="Normal 2 2 2 4 2 4 4" xfId="10601"/>
    <cellStyle name="Normal 2 2 2 4 2 5" xfId="2956"/>
    <cellStyle name="Normal 2 2 2 4 2 5 2" xfId="10604"/>
    <cellStyle name="Normal 2 2 2 4 2 6" xfId="2957"/>
    <cellStyle name="Normal 2 2 2 4 2 6 2" xfId="10605"/>
    <cellStyle name="Normal 2 2 2 4 2 7" xfId="10588"/>
    <cellStyle name="Normal 2 2 2 4 3" xfId="2958"/>
    <cellStyle name="Normal 2 2 2 4 3 2" xfId="2959"/>
    <cellStyle name="Normal 2 2 2 4 3 2 2" xfId="2960"/>
    <cellStyle name="Normal 2 2 2 4 3 2 2 2" xfId="10608"/>
    <cellStyle name="Normal 2 2 2 4 3 2 3" xfId="2961"/>
    <cellStyle name="Normal 2 2 2 4 3 2 3 2" xfId="10609"/>
    <cellStyle name="Normal 2 2 2 4 3 2 4" xfId="10607"/>
    <cellStyle name="Normal 2 2 2 4 3 3" xfId="2962"/>
    <cellStyle name="Normal 2 2 2 4 3 3 2" xfId="2963"/>
    <cellStyle name="Normal 2 2 2 4 3 3 2 2" xfId="10611"/>
    <cellStyle name="Normal 2 2 2 4 3 3 3" xfId="2964"/>
    <cellStyle name="Normal 2 2 2 4 3 3 3 2" xfId="10612"/>
    <cellStyle name="Normal 2 2 2 4 3 3 4" xfId="10610"/>
    <cellStyle name="Normal 2 2 2 4 3 4" xfId="2965"/>
    <cellStyle name="Normal 2 2 2 4 3 4 2" xfId="10613"/>
    <cellStyle name="Normal 2 2 2 4 3 5" xfId="2966"/>
    <cellStyle name="Normal 2 2 2 4 3 5 2" xfId="10614"/>
    <cellStyle name="Normal 2 2 2 4 3 6" xfId="10606"/>
    <cellStyle name="Normal 2 2 2 4 4" xfId="2967"/>
    <cellStyle name="Normal 2 2 2 4 4 2" xfId="2968"/>
    <cellStyle name="Normal 2 2 2 4 4 2 2" xfId="2969"/>
    <cellStyle name="Normal 2 2 2 4 4 2 2 2" xfId="10617"/>
    <cellStyle name="Normal 2 2 2 4 4 2 3" xfId="2970"/>
    <cellStyle name="Normal 2 2 2 4 4 2 3 2" xfId="10618"/>
    <cellStyle name="Normal 2 2 2 4 4 2 4" xfId="10616"/>
    <cellStyle name="Normal 2 2 2 4 4 3" xfId="2971"/>
    <cellStyle name="Normal 2 2 2 4 4 3 2" xfId="2972"/>
    <cellStyle name="Normal 2 2 2 4 4 3 2 2" xfId="10620"/>
    <cellStyle name="Normal 2 2 2 4 4 3 3" xfId="2973"/>
    <cellStyle name="Normal 2 2 2 4 4 3 3 2" xfId="10621"/>
    <cellStyle name="Normal 2 2 2 4 4 3 4" xfId="10619"/>
    <cellStyle name="Normal 2 2 2 4 4 4" xfId="2974"/>
    <cellStyle name="Normal 2 2 2 4 4 4 2" xfId="10622"/>
    <cellStyle name="Normal 2 2 2 4 4 5" xfId="2975"/>
    <cellStyle name="Normal 2 2 2 4 4 5 2" xfId="10623"/>
    <cellStyle name="Normal 2 2 2 4 4 6" xfId="10615"/>
    <cellStyle name="Normal 2 2 2 4 5" xfId="2976"/>
    <cellStyle name="Normal 2 2 2 4 5 2" xfId="2977"/>
    <cellStyle name="Normal 2 2 2 4 5 2 2" xfId="10625"/>
    <cellStyle name="Normal 2 2 2 4 5 3" xfId="2978"/>
    <cellStyle name="Normal 2 2 2 4 5 3 2" xfId="10626"/>
    <cellStyle name="Normal 2 2 2 4 5 4" xfId="10624"/>
    <cellStyle name="Normal 2 2 2 4 6" xfId="2979"/>
    <cellStyle name="Normal 2 2 2 4 6 2" xfId="2980"/>
    <cellStyle name="Normal 2 2 2 4 6 2 2" xfId="10628"/>
    <cellStyle name="Normal 2 2 2 4 6 3" xfId="2981"/>
    <cellStyle name="Normal 2 2 2 4 6 3 2" xfId="10629"/>
    <cellStyle name="Normal 2 2 2 4 6 4" xfId="10627"/>
    <cellStyle name="Normal 2 2 2 4 7" xfId="2982"/>
    <cellStyle name="Normal 2 2 2 4 7 2" xfId="10630"/>
    <cellStyle name="Normal 2 2 2 4 8" xfId="2983"/>
    <cellStyle name="Normal 2 2 2 4 8 2" xfId="10631"/>
    <cellStyle name="Normal 2 2 2 4 9" xfId="10587"/>
    <cellStyle name="Normal 2 2 2 5" xfId="2984"/>
    <cellStyle name="Normal 2 2 2 5 2" xfId="2985"/>
    <cellStyle name="Normal 2 2 2 5 2 2" xfId="2986"/>
    <cellStyle name="Normal 2 2 2 5 2 2 2" xfId="2987"/>
    <cellStyle name="Normal 2 2 2 5 2 2 2 2" xfId="2988"/>
    <cellStyle name="Normal 2 2 2 5 2 2 2 2 2" xfId="10636"/>
    <cellStyle name="Normal 2 2 2 5 2 2 2 3" xfId="2989"/>
    <cellStyle name="Normal 2 2 2 5 2 2 2 3 2" xfId="10637"/>
    <cellStyle name="Normal 2 2 2 5 2 2 2 4" xfId="10635"/>
    <cellStyle name="Normal 2 2 2 5 2 2 3" xfId="2990"/>
    <cellStyle name="Normal 2 2 2 5 2 2 3 2" xfId="2991"/>
    <cellStyle name="Normal 2 2 2 5 2 2 3 2 2" xfId="10639"/>
    <cellStyle name="Normal 2 2 2 5 2 2 3 3" xfId="2992"/>
    <cellStyle name="Normal 2 2 2 5 2 2 3 3 2" xfId="10640"/>
    <cellStyle name="Normal 2 2 2 5 2 2 3 4" xfId="10638"/>
    <cellStyle name="Normal 2 2 2 5 2 2 4" xfId="2993"/>
    <cellStyle name="Normal 2 2 2 5 2 2 4 2" xfId="10641"/>
    <cellStyle name="Normal 2 2 2 5 2 2 5" xfId="2994"/>
    <cellStyle name="Normal 2 2 2 5 2 2 5 2" xfId="10642"/>
    <cellStyle name="Normal 2 2 2 5 2 2 6" xfId="10634"/>
    <cellStyle name="Normal 2 2 2 5 2 3" xfId="2995"/>
    <cellStyle name="Normal 2 2 2 5 2 3 2" xfId="2996"/>
    <cellStyle name="Normal 2 2 2 5 2 3 2 2" xfId="10644"/>
    <cellStyle name="Normal 2 2 2 5 2 3 3" xfId="2997"/>
    <cellStyle name="Normal 2 2 2 5 2 3 3 2" xfId="10645"/>
    <cellStyle name="Normal 2 2 2 5 2 3 4" xfId="10643"/>
    <cellStyle name="Normal 2 2 2 5 2 4" xfId="2998"/>
    <cellStyle name="Normal 2 2 2 5 2 4 2" xfId="2999"/>
    <cellStyle name="Normal 2 2 2 5 2 4 2 2" xfId="10647"/>
    <cellStyle name="Normal 2 2 2 5 2 4 3" xfId="3000"/>
    <cellStyle name="Normal 2 2 2 5 2 4 3 2" xfId="10648"/>
    <cellStyle name="Normal 2 2 2 5 2 4 4" xfId="10646"/>
    <cellStyle name="Normal 2 2 2 5 2 5" xfId="3001"/>
    <cellStyle name="Normal 2 2 2 5 2 5 2" xfId="10649"/>
    <cellStyle name="Normal 2 2 2 5 2 6" xfId="3002"/>
    <cellStyle name="Normal 2 2 2 5 2 6 2" xfId="10650"/>
    <cellStyle name="Normal 2 2 2 5 2 7" xfId="10633"/>
    <cellStyle name="Normal 2 2 2 5 3" xfId="3003"/>
    <cellStyle name="Normal 2 2 2 5 3 2" xfId="3004"/>
    <cellStyle name="Normal 2 2 2 5 3 2 2" xfId="3005"/>
    <cellStyle name="Normal 2 2 2 5 3 2 2 2" xfId="10653"/>
    <cellStyle name="Normal 2 2 2 5 3 2 3" xfId="3006"/>
    <cellStyle name="Normal 2 2 2 5 3 2 3 2" xfId="10654"/>
    <cellStyle name="Normal 2 2 2 5 3 2 4" xfId="10652"/>
    <cellStyle name="Normal 2 2 2 5 3 3" xfId="3007"/>
    <cellStyle name="Normal 2 2 2 5 3 3 2" xfId="3008"/>
    <cellStyle name="Normal 2 2 2 5 3 3 2 2" xfId="10656"/>
    <cellStyle name="Normal 2 2 2 5 3 3 3" xfId="3009"/>
    <cellStyle name="Normal 2 2 2 5 3 3 3 2" xfId="10657"/>
    <cellStyle name="Normal 2 2 2 5 3 3 4" xfId="10655"/>
    <cellStyle name="Normal 2 2 2 5 3 4" xfId="3010"/>
    <cellStyle name="Normal 2 2 2 5 3 4 2" xfId="10658"/>
    <cellStyle name="Normal 2 2 2 5 3 5" xfId="3011"/>
    <cellStyle name="Normal 2 2 2 5 3 5 2" xfId="10659"/>
    <cellStyle name="Normal 2 2 2 5 3 6" xfId="10651"/>
    <cellStyle name="Normal 2 2 2 5 4" xfId="3012"/>
    <cellStyle name="Normal 2 2 2 5 4 2" xfId="3013"/>
    <cellStyle name="Normal 2 2 2 5 4 2 2" xfId="3014"/>
    <cellStyle name="Normal 2 2 2 5 4 2 2 2" xfId="10662"/>
    <cellStyle name="Normal 2 2 2 5 4 2 3" xfId="3015"/>
    <cellStyle name="Normal 2 2 2 5 4 2 3 2" xfId="10663"/>
    <cellStyle name="Normal 2 2 2 5 4 2 4" xfId="10661"/>
    <cellStyle name="Normal 2 2 2 5 4 3" xfId="3016"/>
    <cellStyle name="Normal 2 2 2 5 4 3 2" xfId="3017"/>
    <cellStyle name="Normal 2 2 2 5 4 3 2 2" xfId="10665"/>
    <cellStyle name="Normal 2 2 2 5 4 3 3" xfId="3018"/>
    <cellStyle name="Normal 2 2 2 5 4 3 3 2" xfId="10666"/>
    <cellStyle name="Normal 2 2 2 5 4 3 4" xfId="10664"/>
    <cellStyle name="Normal 2 2 2 5 4 4" xfId="3019"/>
    <cellStyle name="Normal 2 2 2 5 4 4 2" xfId="10667"/>
    <cellStyle name="Normal 2 2 2 5 4 5" xfId="3020"/>
    <cellStyle name="Normal 2 2 2 5 4 5 2" xfId="10668"/>
    <cellStyle name="Normal 2 2 2 5 4 6" xfId="10660"/>
    <cellStyle name="Normal 2 2 2 5 5" xfId="3021"/>
    <cellStyle name="Normal 2 2 2 5 5 2" xfId="3022"/>
    <cellStyle name="Normal 2 2 2 5 5 2 2" xfId="10670"/>
    <cellStyle name="Normal 2 2 2 5 5 3" xfId="3023"/>
    <cellStyle name="Normal 2 2 2 5 5 3 2" xfId="10671"/>
    <cellStyle name="Normal 2 2 2 5 5 4" xfId="10669"/>
    <cellStyle name="Normal 2 2 2 5 6" xfId="3024"/>
    <cellStyle name="Normal 2 2 2 5 6 2" xfId="3025"/>
    <cellStyle name="Normal 2 2 2 5 6 2 2" xfId="10673"/>
    <cellStyle name="Normal 2 2 2 5 6 3" xfId="3026"/>
    <cellStyle name="Normal 2 2 2 5 6 3 2" xfId="10674"/>
    <cellStyle name="Normal 2 2 2 5 6 4" xfId="10672"/>
    <cellStyle name="Normal 2 2 2 5 7" xfId="3027"/>
    <cellStyle name="Normal 2 2 2 5 7 2" xfId="10675"/>
    <cellStyle name="Normal 2 2 2 5 8" xfId="3028"/>
    <cellStyle name="Normal 2 2 2 5 8 2" xfId="10676"/>
    <cellStyle name="Normal 2 2 2 5 9" xfId="10632"/>
    <cellStyle name="Normal 2 2 2 6" xfId="3029"/>
    <cellStyle name="Normal 2 2 2 6 2" xfId="3030"/>
    <cellStyle name="Normal 2 2 2 6 2 2" xfId="3031"/>
    <cellStyle name="Normal 2 2 2 6 2 2 2" xfId="3032"/>
    <cellStyle name="Normal 2 2 2 6 2 2 2 2" xfId="3033"/>
    <cellStyle name="Normal 2 2 2 6 2 2 2 2 2" xfId="10681"/>
    <cellStyle name="Normal 2 2 2 6 2 2 2 3" xfId="3034"/>
    <cellStyle name="Normal 2 2 2 6 2 2 2 3 2" xfId="10682"/>
    <cellStyle name="Normal 2 2 2 6 2 2 2 4" xfId="10680"/>
    <cellStyle name="Normal 2 2 2 6 2 2 3" xfId="3035"/>
    <cellStyle name="Normal 2 2 2 6 2 2 3 2" xfId="3036"/>
    <cellStyle name="Normal 2 2 2 6 2 2 3 2 2" xfId="10684"/>
    <cellStyle name="Normal 2 2 2 6 2 2 3 3" xfId="3037"/>
    <cellStyle name="Normal 2 2 2 6 2 2 3 3 2" xfId="10685"/>
    <cellStyle name="Normal 2 2 2 6 2 2 3 4" xfId="10683"/>
    <cellStyle name="Normal 2 2 2 6 2 2 4" xfId="3038"/>
    <cellStyle name="Normal 2 2 2 6 2 2 4 2" xfId="10686"/>
    <cellStyle name="Normal 2 2 2 6 2 2 5" xfId="3039"/>
    <cellStyle name="Normal 2 2 2 6 2 2 5 2" xfId="10687"/>
    <cellStyle name="Normal 2 2 2 6 2 2 6" xfId="10679"/>
    <cellStyle name="Normal 2 2 2 6 2 3" xfId="3040"/>
    <cellStyle name="Normal 2 2 2 6 2 3 2" xfId="3041"/>
    <cellStyle name="Normal 2 2 2 6 2 3 2 2" xfId="10689"/>
    <cellStyle name="Normal 2 2 2 6 2 3 3" xfId="3042"/>
    <cellStyle name="Normal 2 2 2 6 2 3 3 2" xfId="10690"/>
    <cellStyle name="Normal 2 2 2 6 2 3 4" xfId="10688"/>
    <cellStyle name="Normal 2 2 2 6 2 4" xfId="3043"/>
    <cellStyle name="Normal 2 2 2 6 2 4 2" xfId="3044"/>
    <cellStyle name="Normal 2 2 2 6 2 4 2 2" xfId="10692"/>
    <cellStyle name="Normal 2 2 2 6 2 4 3" xfId="3045"/>
    <cellStyle name="Normal 2 2 2 6 2 4 3 2" xfId="10693"/>
    <cellStyle name="Normal 2 2 2 6 2 4 4" xfId="10691"/>
    <cellStyle name="Normal 2 2 2 6 2 5" xfId="3046"/>
    <cellStyle name="Normal 2 2 2 6 2 5 2" xfId="10694"/>
    <cellStyle name="Normal 2 2 2 6 2 6" xfId="3047"/>
    <cellStyle name="Normal 2 2 2 6 2 6 2" xfId="10695"/>
    <cellStyle name="Normal 2 2 2 6 2 7" xfId="10678"/>
    <cellStyle name="Normal 2 2 2 6 3" xfId="3048"/>
    <cellStyle name="Normal 2 2 2 6 3 2" xfId="3049"/>
    <cellStyle name="Normal 2 2 2 6 3 2 2" xfId="3050"/>
    <cellStyle name="Normal 2 2 2 6 3 2 2 2" xfId="10698"/>
    <cellStyle name="Normal 2 2 2 6 3 2 3" xfId="3051"/>
    <cellStyle name="Normal 2 2 2 6 3 2 3 2" xfId="10699"/>
    <cellStyle name="Normal 2 2 2 6 3 2 4" xfId="10697"/>
    <cellStyle name="Normal 2 2 2 6 3 3" xfId="3052"/>
    <cellStyle name="Normal 2 2 2 6 3 3 2" xfId="3053"/>
    <cellStyle name="Normal 2 2 2 6 3 3 2 2" xfId="10701"/>
    <cellStyle name="Normal 2 2 2 6 3 3 3" xfId="3054"/>
    <cellStyle name="Normal 2 2 2 6 3 3 3 2" xfId="10702"/>
    <cellStyle name="Normal 2 2 2 6 3 3 4" xfId="10700"/>
    <cellStyle name="Normal 2 2 2 6 3 4" xfId="3055"/>
    <cellStyle name="Normal 2 2 2 6 3 4 2" xfId="10703"/>
    <cellStyle name="Normal 2 2 2 6 3 5" xfId="3056"/>
    <cellStyle name="Normal 2 2 2 6 3 5 2" xfId="10704"/>
    <cellStyle name="Normal 2 2 2 6 3 6" xfId="10696"/>
    <cellStyle name="Normal 2 2 2 6 4" xfId="3057"/>
    <cellStyle name="Normal 2 2 2 6 4 2" xfId="3058"/>
    <cellStyle name="Normal 2 2 2 6 4 2 2" xfId="3059"/>
    <cellStyle name="Normal 2 2 2 6 4 2 2 2" xfId="10707"/>
    <cellStyle name="Normal 2 2 2 6 4 2 3" xfId="3060"/>
    <cellStyle name="Normal 2 2 2 6 4 2 3 2" xfId="10708"/>
    <cellStyle name="Normal 2 2 2 6 4 2 4" xfId="10706"/>
    <cellStyle name="Normal 2 2 2 6 4 3" xfId="3061"/>
    <cellStyle name="Normal 2 2 2 6 4 3 2" xfId="3062"/>
    <cellStyle name="Normal 2 2 2 6 4 3 2 2" xfId="10710"/>
    <cellStyle name="Normal 2 2 2 6 4 3 3" xfId="3063"/>
    <cellStyle name="Normal 2 2 2 6 4 3 3 2" xfId="10711"/>
    <cellStyle name="Normal 2 2 2 6 4 3 4" xfId="10709"/>
    <cellStyle name="Normal 2 2 2 6 4 4" xfId="3064"/>
    <cellStyle name="Normal 2 2 2 6 4 4 2" xfId="10712"/>
    <cellStyle name="Normal 2 2 2 6 4 5" xfId="3065"/>
    <cellStyle name="Normal 2 2 2 6 4 5 2" xfId="10713"/>
    <cellStyle name="Normal 2 2 2 6 4 6" xfId="10705"/>
    <cellStyle name="Normal 2 2 2 6 5" xfId="3066"/>
    <cellStyle name="Normal 2 2 2 6 5 2" xfId="3067"/>
    <cellStyle name="Normal 2 2 2 6 5 2 2" xfId="10715"/>
    <cellStyle name="Normal 2 2 2 6 5 3" xfId="3068"/>
    <cellStyle name="Normal 2 2 2 6 5 3 2" xfId="10716"/>
    <cellStyle name="Normal 2 2 2 6 5 4" xfId="10714"/>
    <cellStyle name="Normal 2 2 2 6 6" xfId="3069"/>
    <cellStyle name="Normal 2 2 2 6 6 2" xfId="3070"/>
    <cellStyle name="Normal 2 2 2 6 6 2 2" xfId="10718"/>
    <cellStyle name="Normal 2 2 2 6 6 3" xfId="3071"/>
    <cellStyle name="Normal 2 2 2 6 6 3 2" xfId="10719"/>
    <cellStyle name="Normal 2 2 2 6 6 4" xfId="10717"/>
    <cellStyle name="Normal 2 2 2 6 7" xfId="3072"/>
    <cellStyle name="Normal 2 2 2 6 7 2" xfId="10720"/>
    <cellStyle name="Normal 2 2 2 6 8" xfId="3073"/>
    <cellStyle name="Normal 2 2 2 6 8 2" xfId="10721"/>
    <cellStyle name="Normal 2 2 2 6 9" xfId="10677"/>
    <cellStyle name="Normal 2 2 2 7" xfId="3074"/>
    <cellStyle name="Normal 2 2 2 7 2" xfId="3075"/>
    <cellStyle name="Normal 2 2 2 7 2 2" xfId="3076"/>
    <cellStyle name="Normal 2 2 2 7 2 2 2" xfId="3077"/>
    <cellStyle name="Normal 2 2 2 7 2 2 2 2" xfId="10725"/>
    <cellStyle name="Normal 2 2 2 7 2 2 3" xfId="3078"/>
    <cellStyle name="Normal 2 2 2 7 2 2 3 2" xfId="10726"/>
    <cellStyle name="Normal 2 2 2 7 2 2 4" xfId="10724"/>
    <cellStyle name="Normal 2 2 2 7 2 3" xfId="3079"/>
    <cellStyle name="Normal 2 2 2 7 2 3 2" xfId="3080"/>
    <cellStyle name="Normal 2 2 2 7 2 3 2 2" xfId="10728"/>
    <cellStyle name="Normal 2 2 2 7 2 3 3" xfId="3081"/>
    <cellStyle name="Normal 2 2 2 7 2 3 3 2" xfId="10729"/>
    <cellStyle name="Normal 2 2 2 7 2 3 4" xfId="10727"/>
    <cellStyle name="Normal 2 2 2 7 2 4" xfId="3082"/>
    <cellStyle name="Normal 2 2 2 7 2 4 2" xfId="10730"/>
    <cellStyle name="Normal 2 2 2 7 2 5" xfId="3083"/>
    <cellStyle name="Normal 2 2 2 7 2 5 2" xfId="10731"/>
    <cellStyle name="Normal 2 2 2 7 2 6" xfId="10723"/>
    <cellStyle name="Normal 2 2 2 7 3" xfId="3084"/>
    <cellStyle name="Normal 2 2 2 7 3 2" xfId="3085"/>
    <cellStyle name="Normal 2 2 2 7 3 2 2" xfId="3086"/>
    <cellStyle name="Normal 2 2 2 7 3 2 2 2" xfId="10734"/>
    <cellStyle name="Normal 2 2 2 7 3 2 3" xfId="3087"/>
    <cellStyle name="Normal 2 2 2 7 3 2 3 2" xfId="10735"/>
    <cellStyle name="Normal 2 2 2 7 3 2 4" xfId="10733"/>
    <cellStyle name="Normal 2 2 2 7 3 3" xfId="3088"/>
    <cellStyle name="Normal 2 2 2 7 3 3 2" xfId="3089"/>
    <cellStyle name="Normal 2 2 2 7 3 3 2 2" xfId="10737"/>
    <cellStyle name="Normal 2 2 2 7 3 3 3" xfId="3090"/>
    <cellStyle name="Normal 2 2 2 7 3 3 3 2" xfId="10738"/>
    <cellStyle name="Normal 2 2 2 7 3 3 4" xfId="10736"/>
    <cellStyle name="Normal 2 2 2 7 3 4" xfId="3091"/>
    <cellStyle name="Normal 2 2 2 7 3 4 2" xfId="10739"/>
    <cellStyle name="Normal 2 2 2 7 3 5" xfId="3092"/>
    <cellStyle name="Normal 2 2 2 7 3 5 2" xfId="10740"/>
    <cellStyle name="Normal 2 2 2 7 3 6" xfId="10732"/>
    <cellStyle name="Normal 2 2 2 7 4" xfId="3093"/>
    <cellStyle name="Normal 2 2 2 7 4 2" xfId="3094"/>
    <cellStyle name="Normal 2 2 2 7 4 2 2" xfId="10742"/>
    <cellStyle name="Normal 2 2 2 7 4 3" xfId="3095"/>
    <cellStyle name="Normal 2 2 2 7 4 3 2" xfId="10743"/>
    <cellStyle name="Normal 2 2 2 7 4 4" xfId="10741"/>
    <cellStyle name="Normal 2 2 2 7 5" xfId="3096"/>
    <cellStyle name="Normal 2 2 2 7 5 2" xfId="3097"/>
    <cellStyle name="Normal 2 2 2 7 5 2 2" xfId="10745"/>
    <cellStyle name="Normal 2 2 2 7 5 3" xfId="3098"/>
    <cellStyle name="Normal 2 2 2 7 5 3 2" xfId="10746"/>
    <cellStyle name="Normal 2 2 2 7 5 4" xfId="10744"/>
    <cellStyle name="Normal 2 2 2 7 6" xfId="3099"/>
    <cellStyle name="Normal 2 2 2 7 6 2" xfId="10747"/>
    <cellStyle name="Normal 2 2 2 7 7" xfId="3100"/>
    <cellStyle name="Normal 2 2 2 7 7 2" xfId="10748"/>
    <cellStyle name="Normal 2 2 2 7 8" xfId="10722"/>
    <cellStyle name="Normal 2 2 2 8" xfId="3101"/>
    <cellStyle name="Normal 2 2 2 8 2" xfId="3102"/>
    <cellStyle name="Normal 2 2 2 8 2 2" xfId="3103"/>
    <cellStyle name="Normal 2 2 2 8 2 2 2" xfId="10751"/>
    <cellStyle name="Normal 2 2 2 8 2 3" xfId="3104"/>
    <cellStyle name="Normal 2 2 2 8 2 3 2" xfId="10752"/>
    <cellStyle name="Normal 2 2 2 8 2 4" xfId="10750"/>
    <cellStyle name="Normal 2 2 2 8 3" xfId="3105"/>
    <cellStyle name="Normal 2 2 2 8 3 2" xfId="3106"/>
    <cellStyle name="Normal 2 2 2 8 3 2 2" xfId="10754"/>
    <cellStyle name="Normal 2 2 2 8 3 3" xfId="3107"/>
    <cellStyle name="Normal 2 2 2 8 3 3 2" xfId="10755"/>
    <cellStyle name="Normal 2 2 2 8 3 4" xfId="10753"/>
    <cellStyle name="Normal 2 2 2 8 4" xfId="3108"/>
    <cellStyle name="Normal 2 2 2 8 4 2" xfId="10756"/>
    <cellStyle name="Normal 2 2 2 8 5" xfId="3109"/>
    <cellStyle name="Normal 2 2 2 8 5 2" xfId="10757"/>
    <cellStyle name="Normal 2 2 2 8 6" xfId="10749"/>
    <cellStyle name="Normal 2 2 2 9" xfId="3110"/>
    <cellStyle name="Normal 2 2 2 9 2" xfId="3111"/>
    <cellStyle name="Normal 2 2 2 9 2 2" xfId="3112"/>
    <cellStyle name="Normal 2 2 2 9 2 2 2" xfId="10760"/>
    <cellStyle name="Normal 2 2 2 9 2 3" xfId="3113"/>
    <cellStyle name="Normal 2 2 2 9 2 3 2" xfId="10761"/>
    <cellStyle name="Normal 2 2 2 9 2 4" xfId="10759"/>
    <cellStyle name="Normal 2 2 2 9 3" xfId="3114"/>
    <cellStyle name="Normal 2 2 2 9 3 2" xfId="3115"/>
    <cellStyle name="Normal 2 2 2 9 3 2 2" xfId="10763"/>
    <cellStyle name="Normal 2 2 2 9 3 3" xfId="3116"/>
    <cellStyle name="Normal 2 2 2 9 3 3 2" xfId="10764"/>
    <cellStyle name="Normal 2 2 2 9 3 4" xfId="10762"/>
    <cellStyle name="Normal 2 2 2 9 4" xfId="3117"/>
    <cellStyle name="Normal 2 2 2 9 4 2" xfId="10765"/>
    <cellStyle name="Normal 2 2 2 9 5" xfId="3118"/>
    <cellStyle name="Normal 2 2 2 9 5 2" xfId="10766"/>
    <cellStyle name="Normal 2 2 2 9 6" xfId="10758"/>
    <cellStyle name="Normal 2 2 3" xfId="1900"/>
    <cellStyle name="Normal 2 2 3 10" xfId="3119"/>
    <cellStyle name="Normal 2 2 3 10 2" xfId="3120"/>
    <cellStyle name="Normal 2 2 3 10 2 2" xfId="10768"/>
    <cellStyle name="Normal 2 2 3 10 3" xfId="3121"/>
    <cellStyle name="Normal 2 2 3 10 3 2" xfId="10769"/>
    <cellStyle name="Normal 2 2 3 10 4" xfId="10767"/>
    <cellStyle name="Normal 2 2 3 11" xfId="3122"/>
    <cellStyle name="Normal 2 2 3 11 2" xfId="3123"/>
    <cellStyle name="Normal 2 2 3 11 2 2" xfId="10771"/>
    <cellStyle name="Normal 2 2 3 11 3" xfId="3124"/>
    <cellStyle name="Normal 2 2 3 11 3 2" xfId="10772"/>
    <cellStyle name="Normal 2 2 3 11 4" xfId="10770"/>
    <cellStyle name="Normal 2 2 3 12" xfId="3125"/>
    <cellStyle name="Normal 2 2 3 12 2" xfId="3126"/>
    <cellStyle name="Normal 2 2 3 12 2 2" xfId="10774"/>
    <cellStyle name="Normal 2 2 3 12 3" xfId="3127"/>
    <cellStyle name="Normal 2 2 3 12 3 2" xfId="10775"/>
    <cellStyle name="Normal 2 2 3 12 4" xfId="10773"/>
    <cellStyle name="Normal 2 2 3 13" xfId="3128"/>
    <cellStyle name="Normal 2 2 3 14" xfId="3129"/>
    <cellStyle name="Normal 2 2 3 2" xfId="3130"/>
    <cellStyle name="Normal 2 2 3 2 10" xfId="3131"/>
    <cellStyle name="Normal 2 2 3 2 10 2" xfId="3132"/>
    <cellStyle name="Normal 2 2 3 2 10 2 2" xfId="10778"/>
    <cellStyle name="Normal 2 2 3 2 10 3" xfId="3133"/>
    <cellStyle name="Normal 2 2 3 2 10 3 2" xfId="10779"/>
    <cellStyle name="Normal 2 2 3 2 10 4" xfId="10777"/>
    <cellStyle name="Normal 2 2 3 2 11" xfId="3134"/>
    <cellStyle name="Normal 2 2 3 2 11 2" xfId="10780"/>
    <cellStyle name="Normal 2 2 3 2 12" xfId="3135"/>
    <cellStyle name="Normal 2 2 3 2 12 2" xfId="10781"/>
    <cellStyle name="Normal 2 2 3 2 13" xfId="10776"/>
    <cellStyle name="Normal 2 2 3 2 2" xfId="3136"/>
    <cellStyle name="Normal 2 2 3 2 2 10" xfId="3137"/>
    <cellStyle name="Normal 2 2 3 2 2 10 2" xfId="10783"/>
    <cellStyle name="Normal 2 2 3 2 2 11" xfId="10782"/>
    <cellStyle name="Normal 2 2 3 2 2 2" xfId="3138"/>
    <cellStyle name="Normal 2 2 3 2 2 2 2" xfId="3139"/>
    <cellStyle name="Normal 2 2 3 2 2 2 2 2" xfId="3140"/>
    <cellStyle name="Normal 2 2 3 2 2 2 2 2 2" xfId="3141"/>
    <cellStyle name="Normal 2 2 3 2 2 2 2 2 2 2" xfId="3142"/>
    <cellStyle name="Normal 2 2 3 2 2 2 2 2 2 2 2" xfId="10788"/>
    <cellStyle name="Normal 2 2 3 2 2 2 2 2 2 3" xfId="3143"/>
    <cellStyle name="Normal 2 2 3 2 2 2 2 2 2 3 2" xfId="10789"/>
    <cellStyle name="Normal 2 2 3 2 2 2 2 2 2 4" xfId="10787"/>
    <cellStyle name="Normal 2 2 3 2 2 2 2 2 3" xfId="3144"/>
    <cellStyle name="Normal 2 2 3 2 2 2 2 2 3 2" xfId="3145"/>
    <cellStyle name="Normal 2 2 3 2 2 2 2 2 3 2 2" xfId="10791"/>
    <cellStyle name="Normal 2 2 3 2 2 2 2 2 3 3" xfId="3146"/>
    <cellStyle name="Normal 2 2 3 2 2 2 2 2 3 3 2" xfId="10792"/>
    <cellStyle name="Normal 2 2 3 2 2 2 2 2 3 4" xfId="10790"/>
    <cellStyle name="Normal 2 2 3 2 2 2 2 2 4" xfId="3147"/>
    <cellStyle name="Normal 2 2 3 2 2 2 2 2 4 2" xfId="10793"/>
    <cellStyle name="Normal 2 2 3 2 2 2 2 2 5" xfId="3148"/>
    <cellStyle name="Normal 2 2 3 2 2 2 2 2 5 2" xfId="10794"/>
    <cellStyle name="Normal 2 2 3 2 2 2 2 2 6" xfId="10786"/>
    <cellStyle name="Normal 2 2 3 2 2 2 2 3" xfId="3149"/>
    <cellStyle name="Normal 2 2 3 2 2 2 2 3 2" xfId="3150"/>
    <cellStyle name="Normal 2 2 3 2 2 2 2 3 2 2" xfId="10796"/>
    <cellStyle name="Normal 2 2 3 2 2 2 2 3 3" xfId="3151"/>
    <cellStyle name="Normal 2 2 3 2 2 2 2 3 3 2" xfId="10797"/>
    <cellStyle name="Normal 2 2 3 2 2 2 2 3 4" xfId="10795"/>
    <cellStyle name="Normal 2 2 3 2 2 2 2 4" xfId="3152"/>
    <cellStyle name="Normal 2 2 3 2 2 2 2 4 2" xfId="3153"/>
    <cellStyle name="Normal 2 2 3 2 2 2 2 4 2 2" xfId="10799"/>
    <cellStyle name="Normal 2 2 3 2 2 2 2 4 3" xfId="3154"/>
    <cellStyle name="Normal 2 2 3 2 2 2 2 4 3 2" xfId="10800"/>
    <cellStyle name="Normal 2 2 3 2 2 2 2 4 4" xfId="10798"/>
    <cellStyle name="Normal 2 2 3 2 2 2 2 5" xfId="3155"/>
    <cellStyle name="Normal 2 2 3 2 2 2 2 5 2" xfId="10801"/>
    <cellStyle name="Normal 2 2 3 2 2 2 2 6" xfId="3156"/>
    <cellStyle name="Normal 2 2 3 2 2 2 2 6 2" xfId="10802"/>
    <cellStyle name="Normal 2 2 3 2 2 2 2 7" xfId="10785"/>
    <cellStyle name="Normal 2 2 3 2 2 2 3" xfId="3157"/>
    <cellStyle name="Normal 2 2 3 2 2 2 3 2" xfId="3158"/>
    <cellStyle name="Normal 2 2 3 2 2 2 3 2 2" xfId="3159"/>
    <cellStyle name="Normal 2 2 3 2 2 2 3 2 2 2" xfId="10805"/>
    <cellStyle name="Normal 2 2 3 2 2 2 3 2 3" xfId="3160"/>
    <cellStyle name="Normal 2 2 3 2 2 2 3 2 3 2" xfId="10806"/>
    <cellStyle name="Normal 2 2 3 2 2 2 3 2 4" xfId="10804"/>
    <cellStyle name="Normal 2 2 3 2 2 2 3 3" xfId="3161"/>
    <cellStyle name="Normal 2 2 3 2 2 2 3 3 2" xfId="3162"/>
    <cellStyle name="Normal 2 2 3 2 2 2 3 3 2 2" xfId="10808"/>
    <cellStyle name="Normal 2 2 3 2 2 2 3 3 3" xfId="3163"/>
    <cellStyle name="Normal 2 2 3 2 2 2 3 3 3 2" xfId="10809"/>
    <cellStyle name="Normal 2 2 3 2 2 2 3 3 4" xfId="10807"/>
    <cellStyle name="Normal 2 2 3 2 2 2 3 4" xfId="3164"/>
    <cellStyle name="Normal 2 2 3 2 2 2 3 4 2" xfId="10810"/>
    <cellStyle name="Normal 2 2 3 2 2 2 3 5" xfId="3165"/>
    <cellStyle name="Normal 2 2 3 2 2 2 3 5 2" xfId="10811"/>
    <cellStyle name="Normal 2 2 3 2 2 2 3 6" xfId="10803"/>
    <cellStyle name="Normal 2 2 3 2 2 2 4" xfId="3166"/>
    <cellStyle name="Normal 2 2 3 2 2 2 4 2" xfId="3167"/>
    <cellStyle name="Normal 2 2 3 2 2 2 4 2 2" xfId="3168"/>
    <cellStyle name="Normal 2 2 3 2 2 2 4 2 2 2" xfId="10814"/>
    <cellStyle name="Normal 2 2 3 2 2 2 4 2 3" xfId="3169"/>
    <cellStyle name="Normal 2 2 3 2 2 2 4 2 3 2" xfId="10815"/>
    <cellStyle name="Normal 2 2 3 2 2 2 4 2 4" xfId="10813"/>
    <cellStyle name="Normal 2 2 3 2 2 2 4 3" xfId="3170"/>
    <cellStyle name="Normal 2 2 3 2 2 2 4 3 2" xfId="3171"/>
    <cellStyle name="Normal 2 2 3 2 2 2 4 3 2 2" xfId="10817"/>
    <cellStyle name="Normal 2 2 3 2 2 2 4 3 3" xfId="3172"/>
    <cellStyle name="Normal 2 2 3 2 2 2 4 3 3 2" xfId="10818"/>
    <cellStyle name="Normal 2 2 3 2 2 2 4 3 4" xfId="10816"/>
    <cellStyle name="Normal 2 2 3 2 2 2 4 4" xfId="3173"/>
    <cellStyle name="Normal 2 2 3 2 2 2 4 4 2" xfId="10819"/>
    <cellStyle name="Normal 2 2 3 2 2 2 4 5" xfId="3174"/>
    <cellStyle name="Normal 2 2 3 2 2 2 4 5 2" xfId="10820"/>
    <cellStyle name="Normal 2 2 3 2 2 2 4 6" xfId="10812"/>
    <cellStyle name="Normal 2 2 3 2 2 2 5" xfId="3175"/>
    <cellStyle name="Normal 2 2 3 2 2 2 5 2" xfId="3176"/>
    <cellStyle name="Normal 2 2 3 2 2 2 5 2 2" xfId="10822"/>
    <cellStyle name="Normal 2 2 3 2 2 2 5 3" xfId="3177"/>
    <cellStyle name="Normal 2 2 3 2 2 2 5 3 2" xfId="10823"/>
    <cellStyle name="Normal 2 2 3 2 2 2 5 4" xfId="10821"/>
    <cellStyle name="Normal 2 2 3 2 2 2 6" xfId="3178"/>
    <cellStyle name="Normal 2 2 3 2 2 2 6 2" xfId="3179"/>
    <cellStyle name="Normal 2 2 3 2 2 2 6 2 2" xfId="10825"/>
    <cellStyle name="Normal 2 2 3 2 2 2 6 3" xfId="3180"/>
    <cellStyle name="Normal 2 2 3 2 2 2 6 3 2" xfId="10826"/>
    <cellStyle name="Normal 2 2 3 2 2 2 6 4" xfId="10824"/>
    <cellStyle name="Normal 2 2 3 2 2 2 7" xfId="3181"/>
    <cellStyle name="Normal 2 2 3 2 2 2 7 2" xfId="10827"/>
    <cellStyle name="Normal 2 2 3 2 2 2 8" xfId="3182"/>
    <cellStyle name="Normal 2 2 3 2 2 2 8 2" xfId="10828"/>
    <cellStyle name="Normal 2 2 3 2 2 2 9" xfId="10784"/>
    <cellStyle name="Normal 2 2 3 2 2 3" xfId="3183"/>
    <cellStyle name="Normal 2 2 3 2 2 3 2" xfId="3184"/>
    <cellStyle name="Normal 2 2 3 2 2 3 2 2" xfId="3185"/>
    <cellStyle name="Normal 2 2 3 2 2 3 2 2 2" xfId="3186"/>
    <cellStyle name="Normal 2 2 3 2 2 3 2 2 2 2" xfId="3187"/>
    <cellStyle name="Normal 2 2 3 2 2 3 2 2 2 2 2" xfId="10833"/>
    <cellStyle name="Normal 2 2 3 2 2 3 2 2 2 3" xfId="3188"/>
    <cellStyle name="Normal 2 2 3 2 2 3 2 2 2 3 2" xfId="10834"/>
    <cellStyle name="Normal 2 2 3 2 2 3 2 2 2 4" xfId="10832"/>
    <cellStyle name="Normal 2 2 3 2 2 3 2 2 3" xfId="3189"/>
    <cellStyle name="Normal 2 2 3 2 2 3 2 2 3 2" xfId="3190"/>
    <cellStyle name="Normal 2 2 3 2 2 3 2 2 3 2 2" xfId="10836"/>
    <cellStyle name="Normal 2 2 3 2 2 3 2 2 3 3" xfId="3191"/>
    <cellStyle name="Normal 2 2 3 2 2 3 2 2 3 3 2" xfId="10837"/>
    <cellStyle name="Normal 2 2 3 2 2 3 2 2 3 4" xfId="10835"/>
    <cellStyle name="Normal 2 2 3 2 2 3 2 2 4" xfId="3192"/>
    <cellStyle name="Normal 2 2 3 2 2 3 2 2 4 2" xfId="10838"/>
    <cellStyle name="Normal 2 2 3 2 2 3 2 2 5" xfId="3193"/>
    <cellStyle name="Normal 2 2 3 2 2 3 2 2 5 2" xfId="10839"/>
    <cellStyle name="Normal 2 2 3 2 2 3 2 2 6" xfId="10831"/>
    <cellStyle name="Normal 2 2 3 2 2 3 2 3" xfId="3194"/>
    <cellStyle name="Normal 2 2 3 2 2 3 2 3 2" xfId="3195"/>
    <cellStyle name="Normal 2 2 3 2 2 3 2 3 2 2" xfId="10841"/>
    <cellStyle name="Normal 2 2 3 2 2 3 2 3 3" xfId="3196"/>
    <cellStyle name="Normal 2 2 3 2 2 3 2 3 3 2" xfId="10842"/>
    <cellStyle name="Normal 2 2 3 2 2 3 2 3 4" xfId="10840"/>
    <cellStyle name="Normal 2 2 3 2 2 3 2 4" xfId="3197"/>
    <cellStyle name="Normal 2 2 3 2 2 3 2 4 2" xfId="3198"/>
    <cellStyle name="Normal 2 2 3 2 2 3 2 4 2 2" xfId="10844"/>
    <cellStyle name="Normal 2 2 3 2 2 3 2 4 3" xfId="3199"/>
    <cellStyle name="Normal 2 2 3 2 2 3 2 4 3 2" xfId="10845"/>
    <cellStyle name="Normal 2 2 3 2 2 3 2 4 4" xfId="10843"/>
    <cellStyle name="Normal 2 2 3 2 2 3 2 5" xfId="3200"/>
    <cellStyle name="Normal 2 2 3 2 2 3 2 5 2" xfId="10846"/>
    <cellStyle name="Normal 2 2 3 2 2 3 2 6" xfId="3201"/>
    <cellStyle name="Normal 2 2 3 2 2 3 2 6 2" xfId="10847"/>
    <cellStyle name="Normal 2 2 3 2 2 3 2 7" xfId="10830"/>
    <cellStyle name="Normal 2 2 3 2 2 3 3" xfId="3202"/>
    <cellStyle name="Normal 2 2 3 2 2 3 3 2" xfId="3203"/>
    <cellStyle name="Normal 2 2 3 2 2 3 3 2 2" xfId="3204"/>
    <cellStyle name="Normal 2 2 3 2 2 3 3 2 2 2" xfId="10850"/>
    <cellStyle name="Normal 2 2 3 2 2 3 3 2 3" xfId="3205"/>
    <cellStyle name="Normal 2 2 3 2 2 3 3 2 3 2" xfId="10851"/>
    <cellStyle name="Normal 2 2 3 2 2 3 3 2 4" xfId="10849"/>
    <cellStyle name="Normal 2 2 3 2 2 3 3 3" xfId="3206"/>
    <cellStyle name="Normal 2 2 3 2 2 3 3 3 2" xfId="3207"/>
    <cellStyle name="Normal 2 2 3 2 2 3 3 3 2 2" xfId="10853"/>
    <cellStyle name="Normal 2 2 3 2 2 3 3 3 3" xfId="3208"/>
    <cellStyle name="Normal 2 2 3 2 2 3 3 3 3 2" xfId="10854"/>
    <cellStyle name="Normal 2 2 3 2 2 3 3 3 4" xfId="10852"/>
    <cellStyle name="Normal 2 2 3 2 2 3 3 4" xfId="3209"/>
    <cellStyle name="Normal 2 2 3 2 2 3 3 4 2" xfId="10855"/>
    <cellStyle name="Normal 2 2 3 2 2 3 3 5" xfId="3210"/>
    <cellStyle name="Normal 2 2 3 2 2 3 3 5 2" xfId="10856"/>
    <cellStyle name="Normal 2 2 3 2 2 3 3 6" xfId="10848"/>
    <cellStyle name="Normal 2 2 3 2 2 3 4" xfId="3211"/>
    <cellStyle name="Normal 2 2 3 2 2 3 4 2" xfId="3212"/>
    <cellStyle name="Normal 2 2 3 2 2 3 4 2 2" xfId="3213"/>
    <cellStyle name="Normal 2 2 3 2 2 3 4 2 2 2" xfId="10859"/>
    <cellStyle name="Normal 2 2 3 2 2 3 4 2 3" xfId="3214"/>
    <cellStyle name="Normal 2 2 3 2 2 3 4 2 3 2" xfId="10860"/>
    <cellStyle name="Normal 2 2 3 2 2 3 4 2 4" xfId="10858"/>
    <cellStyle name="Normal 2 2 3 2 2 3 4 3" xfId="3215"/>
    <cellStyle name="Normal 2 2 3 2 2 3 4 3 2" xfId="3216"/>
    <cellStyle name="Normal 2 2 3 2 2 3 4 3 2 2" xfId="10862"/>
    <cellStyle name="Normal 2 2 3 2 2 3 4 3 3" xfId="3217"/>
    <cellStyle name="Normal 2 2 3 2 2 3 4 3 3 2" xfId="10863"/>
    <cellStyle name="Normal 2 2 3 2 2 3 4 3 4" xfId="10861"/>
    <cellStyle name="Normal 2 2 3 2 2 3 4 4" xfId="3218"/>
    <cellStyle name="Normal 2 2 3 2 2 3 4 4 2" xfId="10864"/>
    <cellStyle name="Normal 2 2 3 2 2 3 4 5" xfId="3219"/>
    <cellStyle name="Normal 2 2 3 2 2 3 4 5 2" xfId="10865"/>
    <cellStyle name="Normal 2 2 3 2 2 3 4 6" xfId="10857"/>
    <cellStyle name="Normal 2 2 3 2 2 3 5" xfId="3220"/>
    <cellStyle name="Normal 2 2 3 2 2 3 5 2" xfId="3221"/>
    <cellStyle name="Normal 2 2 3 2 2 3 5 2 2" xfId="10867"/>
    <cellStyle name="Normal 2 2 3 2 2 3 5 3" xfId="3222"/>
    <cellStyle name="Normal 2 2 3 2 2 3 5 3 2" xfId="10868"/>
    <cellStyle name="Normal 2 2 3 2 2 3 5 4" xfId="10866"/>
    <cellStyle name="Normal 2 2 3 2 2 3 6" xfId="3223"/>
    <cellStyle name="Normal 2 2 3 2 2 3 6 2" xfId="3224"/>
    <cellStyle name="Normal 2 2 3 2 2 3 6 2 2" xfId="10870"/>
    <cellStyle name="Normal 2 2 3 2 2 3 6 3" xfId="3225"/>
    <cellStyle name="Normal 2 2 3 2 2 3 6 3 2" xfId="10871"/>
    <cellStyle name="Normal 2 2 3 2 2 3 6 4" xfId="10869"/>
    <cellStyle name="Normal 2 2 3 2 2 3 7" xfId="3226"/>
    <cellStyle name="Normal 2 2 3 2 2 3 7 2" xfId="10872"/>
    <cellStyle name="Normal 2 2 3 2 2 3 8" xfId="3227"/>
    <cellStyle name="Normal 2 2 3 2 2 3 8 2" xfId="10873"/>
    <cellStyle name="Normal 2 2 3 2 2 3 9" xfId="10829"/>
    <cellStyle name="Normal 2 2 3 2 2 4" xfId="3228"/>
    <cellStyle name="Normal 2 2 3 2 2 4 2" xfId="3229"/>
    <cellStyle name="Normal 2 2 3 2 2 4 2 2" xfId="3230"/>
    <cellStyle name="Normal 2 2 3 2 2 4 2 2 2" xfId="3231"/>
    <cellStyle name="Normal 2 2 3 2 2 4 2 2 2 2" xfId="10877"/>
    <cellStyle name="Normal 2 2 3 2 2 4 2 2 3" xfId="3232"/>
    <cellStyle name="Normal 2 2 3 2 2 4 2 2 3 2" xfId="10878"/>
    <cellStyle name="Normal 2 2 3 2 2 4 2 2 4" xfId="10876"/>
    <cellStyle name="Normal 2 2 3 2 2 4 2 3" xfId="3233"/>
    <cellStyle name="Normal 2 2 3 2 2 4 2 3 2" xfId="3234"/>
    <cellStyle name="Normal 2 2 3 2 2 4 2 3 2 2" xfId="10880"/>
    <cellStyle name="Normal 2 2 3 2 2 4 2 3 3" xfId="3235"/>
    <cellStyle name="Normal 2 2 3 2 2 4 2 3 3 2" xfId="10881"/>
    <cellStyle name="Normal 2 2 3 2 2 4 2 3 4" xfId="10879"/>
    <cellStyle name="Normal 2 2 3 2 2 4 2 4" xfId="3236"/>
    <cellStyle name="Normal 2 2 3 2 2 4 2 4 2" xfId="10882"/>
    <cellStyle name="Normal 2 2 3 2 2 4 2 5" xfId="3237"/>
    <cellStyle name="Normal 2 2 3 2 2 4 2 5 2" xfId="10883"/>
    <cellStyle name="Normal 2 2 3 2 2 4 2 6" xfId="10875"/>
    <cellStyle name="Normal 2 2 3 2 2 4 3" xfId="3238"/>
    <cellStyle name="Normal 2 2 3 2 2 4 3 2" xfId="3239"/>
    <cellStyle name="Normal 2 2 3 2 2 4 3 2 2" xfId="3240"/>
    <cellStyle name="Normal 2 2 3 2 2 4 3 2 2 2" xfId="10886"/>
    <cellStyle name="Normal 2 2 3 2 2 4 3 2 3" xfId="3241"/>
    <cellStyle name="Normal 2 2 3 2 2 4 3 2 3 2" xfId="10887"/>
    <cellStyle name="Normal 2 2 3 2 2 4 3 2 4" xfId="10885"/>
    <cellStyle name="Normal 2 2 3 2 2 4 3 3" xfId="3242"/>
    <cellStyle name="Normal 2 2 3 2 2 4 3 3 2" xfId="3243"/>
    <cellStyle name="Normal 2 2 3 2 2 4 3 3 2 2" xfId="10889"/>
    <cellStyle name="Normal 2 2 3 2 2 4 3 3 3" xfId="3244"/>
    <cellStyle name="Normal 2 2 3 2 2 4 3 3 3 2" xfId="10890"/>
    <cellStyle name="Normal 2 2 3 2 2 4 3 3 4" xfId="10888"/>
    <cellStyle name="Normal 2 2 3 2 2 4 3 4" xfId="3245"/>
    <cellStyle name="Normal 2 2 3 2 2 4 3 4 2" xfId="10891"/>
    <cellStyle name="Normal 2 2 3 2 2 4 3 5" xfId="3246"/>
    <cellStyle name="Normal 2 2 3 2 2 4 3 5 2" xfId="10892"/>
    <cellStyle name="Normal 2 2 3 2 2 4 3 6" xfId="10884"/>
    <cellStyle name="Normal 2 2 3 2 2 4 4" xfId="3247"/>
    <cellStyle name="Normal 2 2 3 2 2 4 4 2" xfId="3248"/>
    <cellStyle name="Normal 2 2 3 2 2 4 4 2 2" xfId="10894"/>
    <cellStyle name="Normal 2 2 3 2 2 4 4 3" xfId="3249"/>
    <cellStyle name="Normal 2 2 3 2 2 4 4 3 2" xfId="10895"/>
    <cellStyle name="Normal 2 2 3 2 2 4 4 4" xfId="10893"/>
    <cellStyle name="Normal 2 2 3 2 2 4 5" xfId="3250"/>
    <cellStyle name="Normal 2 2 3 2 2 4 5 2" xfId="3251"/>
    <cellStyle name="Normal 2 2 3 2 2 4 5 2 2" xfId="10897"/>
    <cellStyle name="Normal 2 2 3 2 2 4 5 3" xfId="3252"/>
    <cellStyle name="Normal 2 2 3 2 2 4 5 3 2" xfId="10898"/>
    <cellStyle name="Normal 2 2 3 2 2 4 5 4" xfId="10896"/>
    <cellStyle name="Normal 2 2 3 2 2 4 6" xfId="3253"/>
    <cellStyle name="Normal 2 2 3 2 2 4 6 2" xfId="10899"/>
    <cellStyle name="Normal 2 2 3 2 2 4 7" xfId="3254"/>
    <cellStyle name="Normal 2 2 3 2 2 4 7 2" xfId="10900"/>
    <cellStyle name="Normal 2 2 3 2 2 4 8" xfId="10874"/>
    <cellStyle name="Normal 2 2 3 2 2 5" xfId="3255"/>
    <cellStyle name="Normal 2 2 3 2 2 5 2" xfId="3256"/>
    <cellStyle name="Normal 2 2 3 2 2 5 2 2" xfId="3257"/>
    <cellStyle name="Normal 2 2 3 2 2 5 2 2 2" xfId="10903"/>
    <cellStyle name="Normal 2 2 3 2 2 5 2 3" xfId="3258"/>
    <cellStyle name="Normal 2 2 3 2 2 5 2 3 2" xfId="10904"/>
    <cellStyle name="Normal 2 2 3 2 2 5 2 4" xfId="10902"/>
    <cellStyle name="Normal 2 2 3 2 2 5 3" xfId="3259"/>
    <cellStyle name="Normal 2 2 3 2 2 5 3 2" xfId="3260"/>
    <cellStyle name="Normal 2 2 3 2 2 5 3 2 2" xfId="10906"/>
    <cellStyle name="Normal 2 2 3 2 2 5 3 3" xfId="3261"/>
    <cellStyle name="Normal 2 2 3 2 2 5 3 3 2" xfId="10907"/>
    <cellStyle name="Normal 2 2 3 2 2 5 3 4" xfId="10905"/>
    <cellStyle name="Normal 2 2 3 2 2 5 4" xfId="3262"/>
    <cellStyle name="Normal 2 2 3 2 2 5 4 2" xfId="10908"/>
    <cellStyle name="Normal 2 2 3 2 2 5 5" xfId="3263"/>
    <cellStyle name="Normal 2 2 3 2 2 5 5 2" xfId="10909"/>
    <cellStyle name="Normal 2 2 3 2 2 5 6" xfId="10901"/>
    <cellStyle name="Normal 2 2 3 2 2 6" xfId="3264"/>
    <cellStyle name="Normal 2 2 3 2 2 6 2" xfId="3265"/>
    <cellStyle name="Normal 2 2 3 2 2 6 2 2" xfId="3266"/>
    <cellStyle name="Normal 2 2 3 2 2 6 2 2 2" xfId="10912"/>
    <cellStyle name="Normal 2 2 3 2 2 6 2 3" xfId="3267"/>
    <cellStyle name="Normal 2 2 3 2 2 6 2 3 2" xfId="10913"/>
    <cellStyle name="Normal 2 2 3 2 2 6 2 4" xfId="10911"/>
    <cellStyle name="Normal 2 2 3 2 2 6 3" xfId="3268"/>
    <cellStyle name="Normal 2 2 3 2 2 6 3 2" xfId="3269"/>
    <cellStyle name="Normal 2 2 3 2 2 6 3 2 2" xfId="10915"/>
    <cellStyle name="Normal 2 2 3 2 2 6 3 3" xfId="3270"/>
    <cellStyle name="Normal 2 2 3 2 2 6 3 3 2" xfId="10916"/>
    <cellStyle name="Normal 2 2 3 2 2 6 3 4" xfId="10914"/>
    <cellStyle name="Normal 2 2 3 2 2 6 4" xfId="3271"/>
    <cellStyle name="Normal 2 2 3 2 2 6 4 2" xfId="10917"/>
    <cellStyle name="Normal 2 2 3 2 2 6 5" xfId="3272"/>
    <cellStyle name="Normal 2 2 3 2 2 6 5 2" xfId="10918"/>
    <cellStyle name="Normal 2 2 3 2 2 6 6" xfId="10910"/>
    <cellStyle name="Normal 2 2 3 2 2 7" xfId="3273"/>
    <cellStyle name="Normal 2 2 3 2 2 7 2" xfId="3274"/>
    <cellStyle name="Normal 2 2 3 2 2 7 2 2" xfId="10920"/>
    <cellStyle name="Normal 2 2 3 2 2 7 3" xfId="3275"/>
    <cellStyle name="Normal 2 2 3 2 2 7 3 2" xfId="10921"/>
    <cellStyle name="Normal 2 2 3 2 2 7 4" xfId="10919"/>
    <cellStyle name="Normal 2 2 3 2 2 8" xfId="3276"/>
    <cellStyle name="Normal 2 2 3 2 2 8 2" xfId="3277"/>
    <cellStyle name="Normal 2 2 3 2 2 8 2 2" xfId="10923"/>
    <cellStyle name="Normal 2 2 3 2 2 8 3" xfId="3278"/>
    <cellStyle name="Normal 2 2 3 2 2 8 3 2" xfId="10924"/>
    <cellStyle name="Normal 2 2 3 2 2 8 4" xfId="10922"/>
    <cellStyle name="Normal 2 2 3 2 2 9" xfId="3279"/>
    <cellStyle name="Normal 2 2 3 2 2 9 2" xfId="10925"/>
    <cellStyle name="Normal 2 2 3 2 3" xfId="3280"/>
    <cellStyle name="Normal 2 2 3 2 3 2" xfId="3281"/>
    <cellStyle name="Normal 2 2 3 2 3 2 2" xfId="3282"/>
    <cellStyle name="Normal 2 2 3 2 3 2 2 2" xfId="3283"/>
    <cellStyle name="Normal 2 2 3 2 3 2 2 2 2" xfId="3284"/>
    <cellStyle name="Normal 2 2 3 2 3 2 2 2 2 2" xfId="10930"/>
    <cellStyle name="Normal 2 2 3 2 3 2 2 2 3" xfId="3285"/>
    <cellStyle name="Normal 2 2 3 2 3 2 2 2 3 2" xfId="10931"/>
    <cellStyle name="Normal 2 2 3 2 3 2 2 2 4" xfId="10929"/>
    <cellStyle name="Normal 2 2 3 2 3 2 2 3" xfId="3286"/>
    <cellStyle name="Normal 2 2 3 2 3 2 2 3 2" xfId="3287"/>
    <cellStyle name="Normal 2 2 3 2 3 2 2 3 2 2" xfId="10933"/>
    <cellStyle name="Normal 2 2 3 2 3 2 2 3 3" xfId="3288"/>
    <cellStyle name="Normal 2 2 3 2 3 2 2 3 3 2" xfId="10934"/>
    <cellStyle name="Normal 2 2 3 2 3 2 2 3 4" xfId="10932"/>
    <cellStyle name="Normal 2 2 3 2 3 2 2 4" xfId="3289"/>
    <cellStyle name="Normal 2 2 3 2 3 2 2 4 2" xfId="10935"/>
    <cellStyle name="Normal 2 2 3 2 3 2 2 5" xfId="3290"/>
    <cellStyle name="Normal 2 2 3 2 3 2 2 5 2" xfId="10936"/>
    <cellStyle name="Normal 2 2 3 2 3 2 2 6" xfId="10928"/>
    <cellStyle name="Normal 2 2 3 2 3 2 3" xfId="3291"/>
    <cellStyle name="Normal 2 2 3 2 3 2 3 2" xfId="3292"/>
    <cellStyle name="Normal 2 2 3 2 3 2 3 2 2" xfId="10938"/>
    <cellStyle name="Normal 2 2 3 2 3 2 3 3" xfId="3293"/>
    <cellStyle name="Normal 2 2 3 2 3 2 3 3 2" xfId="10939"/>
    <cellStyle name="Normal 2 2 3 2 3 2 3 4" xfId="10937"/>
    <cellStyle name="Normal 2 2 3 2 3 2 4" xfId="3294"/>
    <cellStyle name="Normal 2 2 3 2 3 2 4 2" xfId="3295"/>
    <cellStyle name="Normal 2 2 3 2 3 2 4 2 2" xfId="10941"/>
    <cellStyle name="Normal 2 2 3 2 3 2 4 3" xfId="3296"/>
    <cellStyle name="Normal 2 2 3 2 3 2 4 3 2" xfId="10942"/>
    <cellStyle name="Normal 2 2 3 2 3 2 4 4" xfId="10940"/>
    <cellStyle name="Normal 2 2 3 2 3 2 5" xfId="3297"/>
    <cellStyle name="Normal 2 2 3 2 3 2 5 2" xfId="10943"/>
    <cellStyle name="Normal 2 2 3 2 3 2 6" xfId="3298"/>
    <cellStyle name="Normal 2 2 3 2 3 2 6 2" xfId="10944"/>
    <cellStyle name="Normal 2 2 3 2 3 2 7" xfId="10927"/>
    <cellStyle name="Normal 2 2 3 2 3 3" xfId="3299"/>
    <cellStyle name="Normal 2 2 3 2 3 3 2" xfId="3300"/>
    <cellStyle name="Normal 2 2 3 2 3 3 2 2" xfId="3301"/>
    <cellStyle name="Normal 2 2 3 2 3 3 2 2 2" xfId="10947"/>
    <cellStyle name="Normal 2 2 3 2 3 3 2 3" xfId="3302"/>
    <cellStyle name="Normal 2 2 3 2 3 3 2 3 2" xfId="10948"/>
    <cellStyle name="Normal 2 2 3 2 3 3 2 4" xfId="10946"/>
    <cellStyle name="Normal 2 2 3 2 3 3 3" xfId="3303"/>
    <cellStyle name="Normal 2 2 3 2 3 3 3 2" xfId="3304"/>
    <cellStyle name="Normal 2 2 3 2 3 3 3 2 2" xfId="10950"/>
    <cellStyle name="Normal 2 2 3 2 3 3 3 3" xfId="3305"/>
    <cellStyle name="Normal 2 2 3 2 3 3 3 3 2" xfId="10951"/>
    <cellStyle name="Normal 2 2 3 2 3 3 3 4" xfId="10949"/>
    <cellStyle name="Normal 2 2 3 2 3 3 4" xfId="3306"/>
    <cellStyle name="Normal 2 2 3 2 3 3 4 2" xfId="10952"/>
    <cellStyle name="Normal 2 2 3 2 3 3 5" xfId="3307"/>
    <cellStyle name="Normal 2 2 3 2 3 3 5 2" xfId="10953"/>
    <cellStyle name="Normal 2 2 3 2 3 3 6" xfId="10945"/>
    <cellStyle name="Normal 2 2 3 2 3 4" xfId="3308"/>
    <cellStyle name="Normal 2 2 3 2 3 4 2" xfId="3309"/>
    <cellStyle name="Normal 2 2 3 2 3 4 2 2" xfId="3310"/>
    <cellStyle name="Normal 2 2 3 2 3 4 2 2 2" xfId="10956"/>
    <cellStyle name="Normal 2 2 3 2 3 4 2 3" xfId="3311"/>
    <cellStyle name="Normal 2 2 3 2 3 4 2 3 2" xfId="10957"/>
    <cellStyle name="Normal 2 2 3 2 3 4 2 4" xfId="10955"/>
    <cellStyle name="Normal 2 2 3 2 3 4 3" xfId="3312"/>
    <cellStyle name="Normal 2 2 3 2 3 4 3 2" xfId="3313"/>
    <cellStyle name="Normal 2 2 3 2 3 4 3 2 2" xfId="10959"/>
    <cellStyle name="Normal 2 2 3 2 3 4 3 3" xfId="3314"/>
    <cellStyle name="Normal 2 2 3 2 3 4 3 3 2" xfId="10960"/>
    <cellStyle name="Normal 2 2 3 2 3 4 3 4" xfId="10958"/>
    <cellStyle name="Normal 2 2 3 2 3 4 4" xfId="3315"/>
    <cellStyle name="Normal 2 2 3 2 3 4 4 2" xfId="10961"/>
    <cellStyle name="Normal 2 2 3 2 3 4 5" xfId="3316"/>
    <cellStyle name="Normal 2 2 3 2 3 4 5 2" xfId="10962"/>
    <cellStyle name="Normal 2 2 3 2 3 4 6" xfId="10954"/>
    <cellStyle name="Normal 2 2 3 2 3 5" xfId="3317"/>
    <cellStyle name="Normal 2 2 3 2 3 5 2" xfId="3318"/>
    <cellStyle name="Normal 2 2 3 2 3 5 2 2" xfId="10964"/>
    <cellStyle name="Normal 2 2 3 2 3 5 3" xfId="3319"/>
    <cellStyle name="Normal 2 2 3 2 3 5 3 2" xfId="10965"/>
    <cellStyle name="Normal 2 2 3 2 3 5 4" xfId="10963"/>
    <cellStyle name="Normal 2 2 3 2 3 6" xfId="3320"/>
    <cellStyle name="Normal 2 2 3 2 3 6 2" xfId="3321"/>
    <cellStyle name="Normal 2 2 3 2 3 6 2 2" xfId="10967"/>
    <cellStyle name="Normal 2 2 3 2 3 6 3" xfId="3322"/>
    <cellStyle name="Normal 2 2 3 2 3 6 3 2" xfId="10968"/>
    <cellStyle name="Normal 2 2 3 2 3 6 4" xfId="10966"/>
    <cellStyle name="Normal 2 2 3 2 3 7" xfId="3323"/>
    <cellStyle name="Normal 2 2 3 2 3 7 2" xfId="10969"/>
    <cellStyle name="Normal 2 2 3 2 3 8" xfId="3324"/>
    <cellStyle name="Normal 2 2 3 2 3 8 2" xfId="10970"/>
    <cellStyle name="Normal 2 2 3 2 3 9" xfId="10926"/>
    <cellStyle name="Normal 2 2 3 2 4" xfId="3325"/>
    <cellStyle name="Normal 2 2 3 2 4 2" xfId="3326"/>
    <cellStyle name="Normal 2 2 3 2 4 2 2" xfId="3327"/>
    <cellStyle name="Normal 2 2 3 2 4 2 2 2" xfId="3328"/>
    <cellStyle name="Normal 2 2 3 2 4 2 2 2 2" xfId="3329"/>
    <cellStyle name="Normal 2 2 3 2 4 2 2 2 2 2" xfId="10975"/>
    <cellStyle name="Normal 2 2 3 2 4 2 2 2 3" xfId="3330"/>
    <cellStyle name="Normal 2 2 3 2 4 2 2 2 3 2" xfId="10976"/>
    <cellStyle name="Normal 2 2 3 2 4 2 2 2 4" xfId="10974"/>
    <cellStyle name="Normal 2 2 3 2 4 2 2 3" xfId="3331"/>
    <cellStyle name="Normal 2 2 3 2 4 2 2 3 2" xfId="3332"/>
    <cellStyle name="Normal 2 2 3 2 4 2 2 3 2 2" xfId="10978"/>
    <cellStyle name="Normal 2 2 3 2 4 2 2 3 3" xfId="3333"/>
    <cellStyle name="Normal 2 2 3 2 4 2 2 3 3 2" xfId="10979"/>
    <cellStyle name="Normal 2 2 3 2 4 2 2 3 4" xfId="10977"/>
    <cellStyle name="Normal 2 2 3 2 4 2 2 4" xfId="3334"/>
    <cellStyle name="Normal 2 2 3 2 4 2 2 4 2" xfId="10980"/>
    <cellStyle name="Normal 2 2 3 2 4 2 2 5" xfId="3335"/>
    <cellStyle name="Normal 2 2 3 2 4 2 2 5 2" xfId="10981"/>
    <cellStyle name="Normal 2 2 3 2 4 2 2 6" xfId="10973"/>
    <cellStyle name="Normal 2 2 3 2 4 2 3" xfId="3336"/>
    <cellStyle name="Normal 2 2 3 2 4 2 3 2" xfId="3337"/>
    <cellStyle name="Normal 2 2 3 2 4 2 3 2 2" xfId="10983"/>
    <cellStyle name="Normal 2 2 3 2 4 2 3 3" xfId="3338"/>
    <cellStyle name="Normal 2 2 3 2 4 2 3 3 2" xfId="10984"/>
    <cellStyle name="Normal 2 2 3 2 4 2 3 4" xfId="10982"/>
    <cellStyle name="Normal 2 2 3 2 4 2 4" xfId="3339"/>
    <cellStyle name="Normal 2 2 3 2 4 2 4 2" xfId="3340"/>
    <cellStyle name="Normal 2 2 3 2 4 2 4 2 2" xfId="10986"/>
    <cellStyle name="Normal 2 2 3 2 4 2 4 3" xfId="3341"/>
    <cellStyle name="Normal 2 2 3 2 4 2 4 3 2" xfId="10987"/>
    <cellStyle name="Normal 2 2 3 2 4 2 4 4" xfId="10985"/>
    <cellStyle name="Normal 2 2 3 2 4 2 5" xfId="3342"/>
    <cellStyle name="Normal 2 2 3 2 4 2 5 2" xfId="10988"/>
    <cellStyle name="Normal 2 2 3 2 4 2 6" xfId="3343"/>
    <cellStyle name="Normal 2 2 3 2 4 2 6 2" xfId="10989"/>
    <cellStyle name="Normal 2 2 3 2 4 2 7" xfId="10972"/>
    <cellStyle name="Normal 2 2 3 2 4 3" xfId="3344"/>
    <cellStyle name="Normal 2 2 3 2 4 3 2" xfId="3345"/>
    <cellStyle name="Normal 2 2 3 2 4 3 2 2" xfId="3346"/>
    <cellStyle name="Normal 2 2 3 2 4 3 2 2 2" xfId="10992"/>
    <cellStyle name="Normal 2 2 3 2 4 3 2 3" xfId="3347"/>
    <cellStyle name="Normal 2 2 3 2 4 3 2 3 2" xfId="10993"/>
    <cellStyle name="Normal 2 2 3 2 4 3 2 4" xfId="10991"/>
    <cellStyle name="Normal 2 2 3 2 4 3 3" xfId="3348"/>
    <cellStyle name="Normal 2 2 3 2 4 3 3 2" xfId="3349"/>
    <cellStyle name="Normal 2 2 3 2 4 3 3 2 2" xfId="10995"/>
    <cellStyle name="Normal 2 2 3 2 4 3 3 3" xfId="3350"/>
    <cellStyle name="Normal 2 2 3 2 4 3 3 3 2" xfId="10996"/>
    <cellStyle name="Normal 2 2 3 2 4 3 3 4" xfId="10994"/>
    <cellStyle name="Normal 2 2 3 2 4 3 4" xfId="3351"/>
    <cellStyle name="Normal 2 2 3 2 4 3 4 2" xfId="10997"/>
    <cellStyle name="Normal 2 2 3 2 4 3 5" xfId="3352"/>
    <cellStyle name="Normal 2 2 3 2 4 3 5 2" xfId="10998"/>
    <cellStyle name="Normal 2 2 3 2 4 3 6" xfId="10990"/>
    <cellStyle name="Normal 2 2 3 2 4 4" xfId="3353"/>
    <cellStyle name="Normal 2 2 3 2 4 4 2" xfId="3354"/>
    <cellStyle name="Normal 2 2 3 2 4 4 2 2" xfId="3355"/>
    <cellStyle name="Normal 2 2 3 2 4 4 2 2 2" xfId="11001"/>
    <cellStyle name="Normal 2 2 3 2 4 4 2 3" xfId="3356"/>
    <cellStyle name="Normal 2 2 3 2 4 4 2 3 2" xfId="11002"/>
    <cellStyle name="Normal 2 2 3 2 4 4 2 4" xfId="11000"/>
    <cellStyle name="Normal 2 2 3 2 4 4 3" xfId="3357"/>
    <cellStyle name="Normal 2 2 3 2 4 4 3 2" xfId="3358"/>
    <cellStyle name="Normal 2 2 3 2 4 4 3 2 2" xfId="11004"/>
    <cellStyle name="Normal 2 2 3 2 4 4 3 3" xfId="3359"/>
    <cellStyle name="Normal 2 2 3 2 4 4 3 3 2" xfId="11005"/>
    <cellStyle name="Normal 2 2 3 2 4 4 3 4" xfId="11003"/>
    <cellStyle name="Normal 2 2 3 2 4 4 4" xfId="3360"/>
    <cellStyle name="Normal 2 2 3 2 4 4 4 2" xfId="11006"/>
    <cellStyle name="Normal 2 2 3 2 4 4 5" xfId="3361"/>
    <cellStyle name="Normal 2 2 3 2 4 4 5 2" xfId="11007"/>
    <cellStyle name="Normal 2 2 3 2 4 4 6" xfId="10999"/>
    <cellStyle name="Normal 2 2 3 2 4 5" xfId="3362"/>
    <cellStyle name="Normal 2 2 3 2 4 5 2" xfId="3363"/>
    <cellStyle name="Normal 2 2 3 2 4 5 2 2" xfId="11009"/>
    <cellStyle name="Normal 2 2 3 2 4 5 3" xfId="3364"/>
    <cellStyle name="Normal 2 2 3 2 4 5 3 2" xfId="11010"/>
    <cellStyle name="Normal 2 2 3 2 4 5 4" xfId="11008"/>
    <cellStyle name="Normal 2 2 3 2 4 6" xfId="3365"/>
    <cellStyle name="Normal 2 2 3 2 4 6 2" xfId="3366"/>
    <cellStyle name="Normal 2 2 3 2 4 6 2 2" xfId="11012"/>
    <cellStyle name="Normal 2 2 3 2 4 6 3" xfId="3367"/>
    <cellStyle name="Normal 2 2 3 2 4 6 3 2" xfId="11013"/>
    <cellStyle name="Normal 2 2 3 2 4 6 4" xfId="11011"/>
    <cellStyle name="Normal 2 2 3 2 4 7" xfId="3368"/>
    <cellStyle name="Normal 2 2 3 2 4 7 2" xfId="11014"/>
    <cellStyle name="Normal 2 2 3 2 4 8" xfId="3369"/>
    <cellStyle name="Normal 2 2 3 2 4 8 2" xfId="11015"/>
    <cellStyle name="Normal 2 2 3 2 4 9" xfId="10971"/>
    <cellStyle name="Normal 2 2 3 2 5" xfId="3370"/>
    <cellStyle name="Normal 2 2 3 2 5 2" xfId="3371"/>
    <cellStyle name="Normal 2 2 3 2 5 2 2" xfId="3372"/>
    <cellStyle name="Normal 2 2 3 2 5 2 2 2" xfId="3373"/>
    <cellStyle name="Normal 2 2 3 2 5 2 2 2 2" xfId="3374"/>
    <cellStyle name="Normal 2 2 3 2 5 2 2 2 2 2" xfId="11020"/>
    <cellStyle name="Normal 2 2 3 2 5 2 2 2 3" xfId="3375"/>
    <cellStyle name="Normal 2 2 3 2 5 2 2 2 3 2" xfId="11021"/>
    <cellStyle name="Normal 2 2 3 2 5 2 2 2 4" xfId="11019"/>
    <cellStyle name="Normal 2 2 3 2 5 2 2 3" xfId="3376"/>
    <cellStyle name="Normal 2 2 3 2 5 2 2 3 2" xfId="3377"/>
    <cellStyle name="Normal 2 2 3 2 5 2 2 3 2 2" xfId="11023"/>
    <cellStyle name="Normal 2 2 3 2 5 2 2 3 3" xfId="3378"/>
    <cellStyle name="Normal 2 2 3 2 5 2 2 3 3 2" xfId="11024"/>
    <cellStyle name="Normal 2 2 3 2 5 2 2 3 4" xfId="11022"/>
    <cellStyle name="Normal 2 2 3 2 5 2 2 4" xfId="3379"/>
    <cellStyle name="Normal 2 2 3 2 5 2 2 4 2" xfId="11025"/>
    <cellStyle name="Normal 2 2 3 2 5 2 2 5" xfId="3380"/>
    <cellStyle name="Normal 2 2 3 2 5 2 2 5 2" xfId="11026"/>
    <cellStyle name="Normal 2 2 3 2 5 2 2 6" xfId="11018"/>
    <cellStyle name="Normal 2 2 3 2 5 2 3" xfId="3381"/>
    <cellStyle name="Normal 2 2 3 2 5 2 3 2" xfId="3382"/>
    <cellStyle name="Normal 2 2 3 2 5 2 3 2 2" xfId="11028"/>
    <cellStyle name="Normal 2 2 3 2 5 2 3 3" xfId="3383"/>
    <cellStyle name="Normal 2 2 3 2 5 2 3 3 2" xfId="11029"/>
    <cellStyle name="Normal 2 2 3 2 5 2 3 4" xfId="11027"/>
    <cellStyle name="Normal 2 2 3 2 5 2 4" xfId="3384"/>
    <cellStyle name="Normal 2 2 3 2 5 2 4 2" xfId="3385"/>
    <cellStyle name="Normal 2 2 3 2 5 2 4 2 2" xfId="11031"/>
    <cellStyle name="Normal 2 2 3 2 5 2 4 3" xfId="3386"/>
    <cellStyle name="Normal 2 2 3 2 5 2 4 3 2" xfId="11032"/>
    <cellStyle name="Normal 2 2 3 2 5 2 4 4" xfId="11030"/>
    <cellStyle name="Normal 2 2 3 2 5 2 5" xfId="3387"/>
    <cellStyle name="Normal 2 2 3 2 5 2 5 2" xfId="11033"/>
    <cellStyle name="Normal 2 2 3 2 5 2 6" xfId="3388"/>
    <cellStyle name="Normal 2 2 3 2 5 2 6 2" xfId="11034"/>
    <cellStyle name="Normal 2 2 3 2 5 2 7" xfId="11017"/>
    <cellStyle name="Normal 2 2 3 2 5 3" xfId="3389"/>
    <cellStyle name="Normal 2 2 3 2 5 3 2" xfId="3390"/>
    <cellStyle name="Normal 2 2 3 2 5 3 2 2" xfId="3391"/>
    <cellStyle name="Normal 2 2 3 2 5 3 2 2 2" xfId="11037"/>
    <cellStyle name="Normal 2 2 3 2 5 3 2 3" xfId="3392"/>
    <cellStyle name="Normal 2 2 3 2 5 3 2 3 2" xfId="11038"/>
    <cellStyle name="Normal 2 2 3 2 5 3 2 4" xfId="11036"/>
    <cellStyle name="Normal 2 2 3 2 5 3 3" xfId="3393"/>
    <cellStyle name="Normal 2 2 3 2 5 3 3 2" xfId="3394"/>
    <cellStyle name="Normal 2 2 3 2 5 3 3 2 2" xfId="11040"/>
    <cellStyle name="Normal 2 2 3 2 5 3 3 3" xfId="3395"/>
    <cellStyle name="Normal 2 2 3 2 5 3 3 3 2" xfId="11041"/>
    <cellStyle name="Normal 2 2 3 2 5 3 3 4" xfId="11039"/>
    <cellStyle name="Normal 2 2 3 2 5 3 4" xfId="3396"/>
    <cellStyle name="Normal 2 2 3 2 5 3 4 2" xfId="11042"/>
    <cellStyle name="Normal 2 2 3 2 5 3 5" xfId="3397"/>
    <cellStyle name="Normal 2 2 3 2 5 3 5 2" xfId="11043"/>
    <cellStyle name="Normal 2 2 3 2 5 3 6" xfId="11035"/>
    <cellStyle name="Normal 2 2 3 2 5 4" xfId="3398"/>
    <cellStyle name="Normal 2 2 3 2 5 4 2" xfId="3399"/>
    <cellStyle name="Normal 2 2 3 2 5 4 2 2" xfId="3400"/>
    <cellStyle name="Normal 2 2 3 2 5 4 2 2 2" xfId="11046"/>
    <cellStyle name="Normal 2 2 3 2 5 4 2 3" xfId="3401"/>
    <cellStyle name="Normal 2 2 3 2 5 4 2 3 2" xfId="11047"/>
    <cellStyle name="Normal 2 2 3 2 5 4 2 4" xfId="11045"/>
    <cellStyle name="Normal 2 2 3 2 5 4 3" xfId="3402"/>
    <cellStyle name="Normal 2 2 3 2 5 4 3 2" xfId="3403"/>
    <cellStyle name="Normal 2 2 3 2 5 4 3 2 2" xfId="11049"/>
    <cellStyle name="Normal 2 2 3 2 5 4 3 3" xfId="3404"/>
    <cellStyle name="Normal 2 2 3 2 5 4 3 3 2" xfId="11050"/>
    <cellStyle name="Normal 2 2 3 2 5 4 3 4" xfId="11048"/>
    <cellStyle name="Normal 2 2 3 2 5 4 4" xfId="3405"/>
    <cellStyle name="Normal 2 2 3 2 5 4 4 2" xfId="11051"/>
    <cellStyle name="Normal 2 2 3 2 5 4 5" xfId="3406"/>
    <cellStyle name="Normal 2 2 3 2 5 4 5 2" xfId="11052"/>
    <cellStyle name="Normal 2 2 3 2 5 4 6" xfId="11044"/>
    <cellStyle name="Normal 2 2 3 2 5 5" xfId="3407"/>
    <cellStyle name="Normal 2 2 3 2 5 5 2" xfId="3408"/>
    <cellStyle name="Normal 2 2 3 2 5 5 2 2" xfId="11054"/>
    <cellStyle name="Normal 2 2 3 2 5 5 3" xfId="3409"/>
    <cellStyle name="Normal 2 2 3 2 5 5 3 2" xfId="11055"/>
    <cellStyle name="Normal 2 2 3 2 5 5 4" xfId="11053"/>
    <cellStyle name="Normal 2 2 3 2 5 6" xfId="3410"/>
    <cellStyle name="Normal 2 2 3 2 5 6 2" xfId="3411"/>
    <cellStyle name="Normal 2 2 3 2 5 6 2 2" xfId="11057"/>
    <cellStyle name="Normal 2 2 3 2 5 6 3" xfId="3412"/>
    <cellStyle name="Normal 2 2 3 2 5 6 3 2" xfId="11058"/>
    <cellStyle name="Normal 2 2 3 2 5 6 4" xfId="11056"/>
    <cellStyle name="Normal 2 2 3 2 5 7" xfId="3413"/>
    <cellStyle name="Normal 2 2 3 2 5 7 2" xfId="11059"/>
    <cellStyle name="Normal 2 2 3 2 5 8" xfId="3414"/>
    <cellStyle name="Normal 2 2 3 2 5 8 2" xfId="11060"/>
    <cellStyle name="Normal 2 2 3 2 5 9" xfId="11016"/>
    <cellStyle name="Normal 2 2 3 2 6" xfId="3415"/>
    <cellStyle name="Normal 2 2 3 2 6 2" xfId="3416"/>
    <cellStyle name="Normal 2 2 3 2 6 2 2" xfId="3417"/>
    <cellStyle name="Normal 2 2 3 2 6 2 2 2" xfId="3418"/>
    <cellStyle name="Normal 2 2 3 2 6 2 2 2 2" xfId="11064"/>
    <cellStyle name="Normal 2 2 3 2 6 2 2 3" xfId="3419"/>
    <cellStyle name="Normal 2 2 3 2 6 2 2 3 2" xfId="11065"/>
    <cellStyle name="Normal 2 2 3 2 6 2 2 4" xfId="11063"/>
    <cellStyle name="Normal 2 2 3 2 6 2 3" xfId="3420"/>
    <cellStyle name="Normal 2 2 3 2 6 2 3 2" xfId="3421"/>
    <cellStyle name="Normal 2 2 3 2 6 2 3 2 2" xfId="11067"/>
    <cellStyle name="Normal 2 2 3 2 6 2 3 3" xfId="3422"/>
    <cellStyle name="Normal 2 2 3 2 6 2 3 3 2" xfId="11068"/>
    <cellStyle name="Normal 2 2 3 2 6 2 3 4" xfId="11066"/>
    <cellStyle name="Normal 2 2 3 2 6 2 4" xfId="3423"/>
    <cellStyle name="Normal 2 2 3 2 6 2 4 2" xfId="11069"/>
    <cellStyle name="Normal 2 2 3 2 6 2 5" xfId="3424"/>
    <cellStyle name="Normal 2 2 3 2 6 2 5 2" xfId="11070"/>
    <cellStyle name="Normal 2 2 3 2 6 2 6" xfId="11062"/>
    <cellStyle name="Normal 2 2 3 2 6 3" xfId="3425"/>
    <cellStyle name="Normal 2 2 3 2 6 3 2" xfId="3426"/>
    <cellStyle name="Normal 2 2 3 2 6 3 2 2" xfId="3427"/>
    <cellStyle name="Normal 2 2 3 2 6 3 2 2 2" xfId="11073"/>
    <cellStyle name="Normal 2 2 3 2 6 3 2 3" xfId="3428"/>
    <cellStyle name="Normal 2 2 3 2 6 3 2 3 2" xfId="11074"/>
    <cellStyle name="Normal 2 2 3 2 6 3 2 4" xfId="11072"/>
    <cellStyle name="Normal 2 2 3 2 6 3 3" xfId="3429"/>
    <cellStyle name="Normal 2 2 3 2 6 3 3 2" xfId="3430"/>
    <cellStyle name="Normal 2 2 3 2 6 3 3 2 2" xfId="11076"/>
    <cellStyle name="Normal 2 2 3 2 6 3 3 3" xfId="3431"/>
    <cellStyle name="Normal 2 2 3 2 6 3 3 3 2" xfId="11077"/>
    <cellStyle name="Normal 2 2 3 2 6 3 3 4" xfId="11075"/>
    <cellStyle name="Normal 2 2 3 2 6 3 4" xfId="3432"/>
    <cellStyle name="Normal 2 2 3 2 6 3 4 2" xfId="11078"/>
    <cellStyle name="Normal 2 2 3 2 6 3 5" xfId="3433"/>
    <cellStyle name="Normal 2 2 3 2 6 3 5 2" xfId="11079"/>
    <cellStyle name="Normal 2 2 3 2 6 3 6" xfId="11071"/>
    <cellStyle name="Normal 2 2 3 2 6 4" xfId="3434"/>
    <cellStyle name="Normal 2 2 3 2 6 4 2" xfId="3435"/>
    <cellStyle name="Normal 2 2 3 2 6 4 2 2" xfId="11081"/>
    <cellStyle name="Normal 2 2 3 2 6 4 3" xfId="3436"/>
    <cellStyle name="Normal 2 2 3 2 6 4 3 2" xfId="11082"/>
    <cellStyle name="Normal 2 2 3 2 6 4 4" xfId="11080"/>
    <cellStyle name="Normal 2 2 3 2 6 5" xfId="3437"/>
    <cellStyle name="Normal 2 2 3 2 6 5 2" xfId="3438"/>
    <cellStyle name="Normal 2 2 3 2 6 5 2 2" xfId="11084"/>
    <cellStyle name="Normal 2 2 3 2 6 5 3" xfId="3439"/>
    <cellStyle name="Normal 2 2 3 2 6 5 3 2" xfId="11085"/>
    <cellStyle name="Normal 2 2 3 2 6 5 4" xfId="11083"/>
    <cellStyle name="Normal 2 2 3 2 6 6" xfId="3440"/>
    <cellStyle name="Normal 2 2 3 2 6 6 2" xfId="11086"/>
    <cellStyle name="Normal 2 2 3 2 6 7" xfId="3441"/>
    <cellStyle name="Normal 2 2 3 2 6 7 2" xfId="11087"/>
    <cellStyle name="Normal 2 2 3 2 6 8" xfId="11061"/>
    <cellStyle name="Normal 2 2 3 2 7" xfId="3442"/>
    <cellStyle name="Normal 2 2 3 2 7 2" xfId="3443"/>
    <cellStyle name="Normal 2 2 3 2 7 2 2" xfId="3444"/>
    <cellStyle name="Normal 2 2 3 2 7 2 2 2" xfId="11090"/>
    <cellStyle name="Normal 2 2 3 2 7 2 3" xfId="3445"/>
    <cellStyle name="Normal 2 2 3 2 7 2 3 2" xfId="11091"/>
    <cellStyle name="Normal 2 2 3 2 7 2 4" xfId="11089"/>
    <cellStyle name="Normal 2 2 3 2 7 3" xfId="3446"/>
    <cellStyle name="Normal 2 2 3 2 7 3 2" xfId="3447"/>
    <cellStyle name="Normal 2 2 3 2 7 3 2 2" xfId="11093"/>
    <cellStyle name="Normal 2 2 3 2 7 3 3" xfId="3448"/>
    <cellStyle name="Normal 2 2 3 2 7 3 3 2" xfId="11094"/>
    <cellStyle name="Normal 2 2 3 2 7 3 4" xfId="11092"/>
    <cellStyle name="Normal 2 2 3 2 7 4" xfId="3449"/>
    <cellStyle name="Normal 2 2 3 2 7 4 2" xfId="11095"/>
    <cellStyle name="Normal 2 2 3 2 7 5" xfId="3450"/>
    <cellStyle name="Normal 2 2 3 2 7 5 2" xfId="11096"/>
    <cellStyle name="Normal 2 2 3 2 7 6" xfId="11088"/>
    <cellStyle name="Normal 2 2 3 2 8" xfId="3451"/>
    <cellStyle name="Normal 2 2 3 2 8 2" xfId="3452"/>
    <cellStyle name="Normal 2 2 3 2 8 2 2" xfId="3453"/>
    <cellStyle name="Normal 2 2 3 2 8 2 2 2" xfId="11099"/>
    <cellStyle name="Normal 2 2 3 2 8 2 3" xfId="3454"/>
    <cellStyle name="Normal 2 2 3 2 8 2 3 2" xfId="11100"/>
    <cellStyle name="Normal 2 2 3 2 8 2 4" xfId="11098"/>
    <cellStyle name="Normal 2 2 3 2 8 3" xfId="3455"/>
    <cellStyle name="Normal 2 2 3 2 8 3 2" xfId="3456"/>
    <cellStyle name="Normal 2 2 3 2 8 3 2 2" xfId="11102"/>
    <cellStyle name="Normal 2 2 3 2 8 3 3" xfId="3457"/>
    <cellStyle name="Normal 2 2 3 2 8 3 3 2" xfId="11103"/>
    <cellStyle name="Normal 2 2 3 2 8 3 4" xfId="11101"/>
    <cellStyle name="Normal 2 2 3 2 8 4" xfId="3458"/>
    <cellStyle name="Normal 2 2 3 2 8 4 2" xfId="11104"/>
    <cellStyle name="Normal 2 2 3 2 8 5" xfId="3459"/>
    <cellStyle name="Normal 2 2 3 2 8 5 2" xfId="11105"/>
    <cellStyle name="Normal 2 2 3 2 8 6" xfId="11097"/>
    <cellStyle name="Normal 2 2 3 2 9" xfId="3460"/>
    <cellStyle name="Normal 2 2 3 2 9 2" xfId="3461"/>
    <cellStyle name="Normal 2 2 3 2 9 2 2" xfId="11107"/>
    <cellStyle name="Normal 2 2 3 2 9 3" xfId="3462"/>
    <cellStyle name="Normal 2 2 3 2 9 3 2" xfId="11108"/>
    <cellStyle name="Normal 2 2 3 2 9 4" xfId="11106"/>
    <cellStyle name="Normal 2 2 3 3" xfId="3463"/>
    <cellStyle name="Normal 2 2 3 3 10" xfId="3464"/>
    <cellStyle name="Normal 2 2 3 3 10 2" xfId="11110"/>
    <cellStyle name="Normal 2 2 3 3 11" xfId="11109"/>
    <cellStyle name="Normal 2 2 3 3 2" xfId="3465"/>
    <cellStyle name="Normal 2 2 3 3 2 2" xfId="3466"/>
    <cellStyle name="Normal 2 2 3 3 2 2 2" xfId="3467"/>
    <cellStyle name="Normal 2 2 3 3 2 2 2 2" xfId="3468"/>
    <cellStyle name="Normal 2 2 3 3 2 2 2 2 2" xfId="3469"/>
    <cellStyle name="Normal 2 2 3 3 2 2 2 2 2 2" xfId="11115"/>
    <cellStyle name="Normal 2 2 3 3 2 2 2 2 3" xfId="3470"/>
    <cellStyle name="Normal 2 2 3 3 2 2 2 2 3 2" xfId="11116"/>
    <cellStyle name="Normal 2 2 3 3 2 2 2 2 4" xfId="11114"/>
    <cellStyle name="Normal 2 2 3 3 2 2 2 3" xfId="3471"/>
    <cellStyle name="Normal 2 2 3 3 2 2 2 3 2" xfId="3472"/>
    <cellStyle name="Normal 2 2 3 3 2 2 2 3 2 2" xfId="11118"/>
    <cellStyle name="Normal 2 2 3 3 2 2 2 3 3" xfId="3473"/>
    <cellStyle name="Normal 2 2 3 3 2 2 2 3 3 2" xfId="11119"/>
    <cellStyle name="Normal 2 2 3 3 2 2 2 3 4" xfId="11117"/>
    <cellStyle name="Normal 2 2 3 3 2 2 2 4" xfId="3474"/>
    <cellStyle name="Normal 2 2 3 3 2 2 2 4 2" xfId="11120"/>
    <cellStyle name="Normal 2 2 3 3 2 2 2 5" xfId="3475"/>
    <cellStyle name="Normal 2 2 3 3 2 2 2 5 2" xfId="11121"/>
    <cellStyle name="Normal 2 2 3 3 2 2 2 6" xfId="11113"/>
    <cellStyle name="Normal 2 2 3 3 2 2 3" xfId="3476"/>
    <cellStyle name="Normal 2 2 3 3 2 2 3 2" xfId="3477"/>
    <cellStyle name="Normal 2 2 3 3 2 2 3 2 2" xfId="11123"/>
    <cellStyle name="Normal 2 2 3 3 2 2 3 3" xfId="3478"/>
    <cellStyle name="Normal 2 2 3 3 2 2 3 3 2" xfId="11124"/>
    <cellStyle name="Normal 2 2 3 3 2 2 3 4" xfId="11122"/>
    <cellStyle name="Normal 2 2 3 3 2 2 4" xfId="3479"/>
    <cellStyle name="Normal 2 2 3 3 2 2 4 2" xfId="3480"/>
    <cellStyle name="Normal 2 2 3 3 2 2 4 2 2" xfId="11126"/>
    <cellStyle name="Normal 2 2 3 3 2 2 4 3" xfId="3481"/>
    <cellStyle name="Normal 2 2 3 3 2 2 4 3 2" xfId="11127"/>
    <cellStyle name="Normal 2 2 3 3 2 2 4 4" xfId="11125"/>
    <cellStyle name="Normal 2 2 3 3 2 2 5" xfId="3482"/>
    <cellStyle name="Normal 2 2 3 3 2 2 5 2" xfId="11128"/>
    <cellStyle name="Normal 2 2 3 3 2 2 6" xfId="3483"/>
    <cellStyle name="Normal 2 2 3 3 2 2 6 2" xfId="11129"/>
    <cellStyle name="Normal 2 2 3 3 2 2 7" xfId="11112"/>
    <cellStyle name="Normal 2 2 3 3 2 3" xfId="3484"/>
    <cellStyle name="Normal 2 2 3 3 2 3 2" xfId="3485"/>
    <cellStyle name="Normal 2 2 3 3 2 3 2 2" xfId="3486"/>
    <cellStyle name="Normal 2 2 3 3 2 3 2 2 2" xfId="11132"/>
    <cellStyle name="Normal 2 2 3 3 2 3 2 3" xfId="3487"/>
    <cellStyle name="Normal 2 2 3 3 2 3 2 3 2" xfId="11133"/>
    <cellStyle name="Normal 2 2 3 3 2 3 2 4" xfId="11131"/>
    <cellStyle name="Normal 2 2 3 3 2 3 3" xfId="3488"/>
    <cellStyle name="Normal 2 2 3 3 2 3 3 2" xfId="3489"/>
    <cellStyle name="Normal 2 2 3 3 2 3 3 2 2" xfId="11135"/>
    <cellStyle name="Normal 2 2 3 3 2 3 3 3" xfId="3490"/>
    <cellStyle name="Normal 2 2 3 3 2 3 3 3 2" xfId="11136"/>
    <cellStyle name="Normal 2 2 3 3 2 3 3 4" xfId="11134"/>
    <cellStyle name="Normal 2 2 3 3 2 3 4" xfId="3491"/>
    <cellStyle name="Normal 2 2 3 3 2 3 4 2" xfId="11137"/>
    <cellStyle name="Normal 2 2 3 3 2 3 5" xfId="3492"/>
    <cellStyle name="Normal 2 2 3 3 2 3 5 2" xfId="11138"/>
    <cellStyle name="Normal 2 2 3 3 2 3 6" xfId="11130"/>
    <cellStyle name="Normal 2 2 3 3 2 4" xfId="3493"/>
    <cellStyle name="Normal 2 2 3 3 2 4 2" xfId="3494"/>
    <cellStyle name="Normal 2 2 3 3 2 4 2 2" xfId="3495"/>
    <cellStyle name="Normal 2 2 3 3 2 4 2 2 2" xfId="11141"/>
    <cellStyle name="Normal 2 2 3 3 2 4 2 3" xfId="3496"/>
    <cellStyle name="Normal 2 2 3 3 2 4 2 3 2" xfId="11142"/>
    <cellStyle name="Normal 2 2 3 3 2 4 2 4" xfId="11140"/>
    <cellStyle name="Normal 2 2 3 3 2 4 3" xfId="3497"/>
    <cellStyle name="Normal 2 2 3 3 2 4 3 2" xfId="3498"/>
    <cellStyle name="Normal 2 2 3 3 2 4 3 2 2" xfId="11144"/>
    <cellStyle name="Normal 2 2 3 3 2 4 3 3" xfId="3499"/>
    <cellStyle name="Normal 2 2 3 3 2 4 3 3 2" xfId="11145"/>
    <cellStyle name="Normal 2 2 3 3 2 4 3 4" xfId="11143"/>
    <cellStyle name="Normal 2 2 3 3 2 4 4" xfId="3500"/>
    <cellStyle name="Normal 2 2 3 3 2 4 4 2" xfId="11146"/>
    <cellStyle name="Normal 2 2 3 3 2 4 5" xfId="3501"/>
    <cellStyle name="Normal 2 2 3 3 2 4 5 2" xfId="11147"/>
    <cellStyle name="Normal 2 2 3 3 2 4 6" xfId="11139"/>
    <cellStyle name="Normal 2 2 3 3 2 5" xfId="3502"/>
    <cellStyle name="Normal 2 2 3 3 2 5 2" xfId="3503"/>
    <cellStyle name="Normal 2 2 3 3 2 5 2 2" xfId="11149"/>
    <cellStyle name="Normal 2 2 3 3 2 5 3" xfId="3504"/>
    <cellStyle name="Normal 2 2 3 3 2 5 3 2" xfId="11150"/>
    <cellStyle name="Normal 2 2 3 3 2 5 4" xfId="11148"/>
    <cellStyle name="Normal 2 2 3 3 2 6" xfId="3505"/>
    <cellStyle name="Normal 2 2 3 3 2 6 2" xfId="3506"/>
    <cellStyle name="Normal 2 2 3 3 2 6 2 2" xfId="11152"/>
    <cellStyle name="Normal 2 2 3 3 2 6 3" xfId="3507"/>
    <cellStyle name="Normal 2 2 3 3 2 6 3 2" xfId="11153"/>
    <cellStyle name="Normal 2 2 3 3 2 6 4" xfId="11151"/>
    <cellStyle name="Normal 2 2 3 3 2 7" xfId="3508"/>
    <cellStyle name="Normal 2 2 3 3 2 7 2" xfId="11154"/>
    <cellStyle name="Normal 2 2 3 3 2 8" xfId="3509"/>
    <cellStyle name="Normal 2 2 3 3 2 8 2" xfId="11155"/>
    <cellStyle name="Normal 2 2 3 3 2 9" xfId="11111"/>
    <cellStyle name="Normal 2 2 3 3 3" xfId="3510"/>
    <cellStyle name="Normal 2 2 3 3 3 2" xfId="3511"/>
    <cellStyle name="Normal 2 2 3 3 3 2 2" xfId="3512"/>
    <cellStyle name="Normal 2 2 3 3 3 2 2 2" xfId="3513"/>
    <cellStyle name="Normal 2 2 3 3 3 2 2 2 2" xfId="3514"/>
    <cellStyle name="Normal 2 2 3 3 3 2 2 2 2 2" xfId="11160"/>
    <cellStyle name="Normal 2 2 3 3 3 2 2 2 3" xfId="3515"/>
    <cellStyle name="Normal 2 2 3 3 3 2 2 2 3 2" xfId="11161"/>
    <cellStyle name="Normal 2 2 3 3 3 2 2 2 4" xfId="11159"/>
    <cellStyle name="Normal 2 2 3 3 3 2 2 3" xfId="3516"/>
    <cellStyle name="Normal 2 2 3 3 3 2 2 3 2" xfId="3517"/>
    <cellStyle name="Normal 2 2 3 3 3 2 2 3 2 2" xfId="11163"/>
    <cellStyle name="Normal 2 2 3 3 3 2 2 3 3" xfId="3518"/>
    <cellStyle name="Normal 2 2 3 3 3 2 2 3 3 2" xfId="11164"/>
    <cellStyle name="Normal 2 2 3 3 3 2 2 3 4" xfId="11162"/>
    <cellStyle name="Normal 2 2 3 3 3 2 2 4" xfId="3519"/>
    <cellStyle name="Normal 2 2 3 3 3 2 2 4 2" xfId="11165"/>
    <cellStyle name="Normal 2 2 3 3 3 2 2 5" xfId="3520"/>
    <cellStyle name="Normal 2 2 3 3 3 2 2 5 2" xfId="11166"/>
    <cellStyle name="Normal 2 2 3 3 3 2 2 6" xfId="11158"/>
    <cellStyle name="Normal 2 2 3 3 3 2 3" xfId="3521"/>
    <cellStyle name="Normal 2 2 3 3 3 2 3 2" xfId="3522"/>
    <cellStyle name="Normal 2 2 3 3 3 2 3 2 2" xfId="11168"/>
    <cellStyle name="Normal 2 2 3 3 3 2 3 3" xfId="3523"/>
    <cellStyle name="Normal 2 2 3 3 3 2 3 3 2" xfId="11169"/>
    <cellStyle name="Normal 2 2 3 3 3 2 3 4" xfId="11167"/>
    <cellStyle name="Normal 2 2 3 3 3 2 4" xfId="3524"/>
    <cellStyle name="Normal 2 2 3 3 3 2 4 2" xfId="3525"/>
    <cellStyle name="Normal 2 2 3 3 3 2 4 2 2" xfId="11171"/>
    <cellStyle name="Normal 2 2 3 3 3 2 4 3" xfId="3526"/>
    <cellStyle name="Normal 2 2 3 3 3 2 4 3 2" xfId="11172"/>
    <cellStyle name="Normal 2 2 3 3 3 2 4 4" xfId="11170"/>
    <cellStyle name="Normal 2 2 3 3 3 2 5" xfId="3527"/>
    <cellStyle name="Normal 2 2 3 3 3 2 5 2" xfId="11173"/>
    <cellStyle name="Normal 2 2 3 3 3 2 6" xfId="3528"/>
    <cellStyle name="Normal 2 2 3 3 3 2 6 2" xfId="11174"/>
    <cellStyle name="Normal 2 2 3 3 3 2 7" xfId="11157"/>
    <cellStyle name="Normal 2 2 3 3 3 3" xfId="3529"/>
    <cellStyle name="Normal 2 2 3 3 3 3 2" xfId="3530"/>
    <cellStyle name="Normal 2 2 3 3 3 3 2 2" xfId="3531"/>
    <cellStyle name="Normal 2 2 3 3 3 3 2 2 2" xfId="11177"/>
    <cellStyle name="Normal 2 2 3 3 3 3 2 3" xfId="3532"/>
    <cellStyle name="Normal 2 2 3 3 3 3 2 3 2" xfId="11178"/>
    <cellStyle name="Normal 2 2 3 3 3 3 2 4" xfId="11176"/>
    <cellStyle name="Normal 2 2 3 3 3 3 3" xfId="3533"/>
    <cellStyle name="Normal 2 2 3 3 3 3 3 2" xfId="3534"/>
    <cellStyle name="Normal 2 2 3 3 3 3 3 2 2" xfId="11180"/>
    <cellStyle name="Normal 2 2 3 3 3 3 3 3" xfId="3535"/>
    <cellStyle name="Normal 2 2 3 3 3 3 3 3 2" xfId="11181"/>
    <cellStyle name="Normal 2 2 3 3 3 3 3 4" xfId="11179"/>
    <cellStyle name="Normal 2 2 3 3 3 3 4" xfId="3536"/>
    <cellStyle name="Normal 2 2 3 3 3 3 4 2" xfId="11182"/>
    <cellStyle name="Normal 2 2 3 3 3 3 5" xfId="3537"/>
    <cellStyle name="Normal 2 2 3 3 3 3 5 2" xfId="11183"/>
    <cellStyle name="Normal 2 2 3 3 3 3 6" xfId="11175"/>
    <cellStyle name="Normal 2 2 3 3 3 4" xfId="3538"/>
    <cellStyle name="Normal 2 2 3 3 3 4 2" xfId="3539"/>
    <cellStyle name="Normal 2 2 3 3 3 4 2 2" xfId="3540"/>
    <cellStyle name="Normal 2 2 3 3 3 4 2 2 2" xfId="11186"/>
    <cellStyle name="Normal 2 2 3 3 3 4 2 3" xfId="3541"/>
    <cellStyle name="Normal 2 2 3 3 3 4 2 3 2" xfId="11187"/>
    <cellStyle name="Normal 2 2 3 3 3 4 2 4" xfId="11185"/>
    <cellStyle name="Normal 2 2 3 3 3 4 3" xfId="3542"/>
    <cellStyle name="Normal 2 2 3 3 3 4 3 2" xfId="3543"/>
    <cellStyle name="Normal 2 2 3 3 3 4 3 2 2" xfId="11189"/>
    <cellStyle name="Normal 2 2 3 3 3 4 3 3" xfId="3544"/>
    <cellStyle name="Normal 2 2 3 3 3 4 3 3 2" xfId="11190"/>
    <cellStyle name="Normal 2 2 3 3 3 4 3 4" xfId="11188"/>
    <cellStyle name="Normal 2 2 3 3 3 4 4" xfId="3545"/>
    <cellStyle name="Normal 2 2 3 3 3 4 4 2" xfId="11191"/>
    <cellStyle name="Normal 2 2 3 3 3 4 5" xfId="3546"/>
    <cellStyle name="Normal 2 2 3 3 3 4 5 2" xfId="11192"/>
    <cellStyle name="Normal 2 2 3 3 3 4 6" xfId="11184"/>
    <cellStyle name="Normal 2 2 3 3 3 5" xfId="3547"/>
    <cellStyle name="Normal 2 2 3 3 3 5 2" xfId="3548"/>
    <cellStyle name="Normal 2 2 3 3 3 5 2 2" xfId="11194"/>
    <cellStyle name="Normal 2 2 3 3 3 5 3" xfId="3549"/>
    <cellStyle name="Normal 2 2 3 3 3 5 3 2" xfId="11195"/>
    <cellStyle name="Normal 2 2 3 3 3 5 4" xfId="11193"/>
    <cellStyle name="Normal 2 2 3 3 3 6" xfId="3550"/>
    <cellStyle name="Normal 2 2 3 3 3 6 2" xfId="3551"/>
    <cellStyle name="Normal 2 2 3 3 3 6 2 2" xfId="11197"/>
    <cellStyle name="Normal 2 2 3 3 3 6 3" xfId="3552"/>
    <cellStyle name="Normal 2 2 3 3 3 6 3 2" xfId="11198"/>
    <cellStyle name="Normal 2 2 3 3 3 6 4" xfId="11196"/>
    <cellStyle name="Normal 2 2 3 3 3 7" xfId="3553"/>
    <cellStyle name="Normal 2 2 3 3 3 7 2" xfId="11199"/>
    <cellStyle name="Normal 2 2 3 3 3 8" xfId="3554"/>
    <cellStyle name="Normal 2 2 3 3 3 8 2" xfId="11200"/>
    <cellStyle name="Normal 2 2 3 3 3 9" xfId="11156"/>
    <cellStyle name="Normal 2 2 3 3 4" xfId="3555"/>
    <cellStyle name="Normal 2 2 3 3 4 2" xfId="3556"/>
    <cellStyle name="Normal 2 2 3 3 4 2 2" xfId="3557"/>
    <cellStyle name="Normal 2 2 3 3 4 2 2 2" xfId="3558"/>
    <cellStyle name="Normal 2 2 3 3 4 2 2 2 2" xfId="11204"/>
    <cellStyle name="Normal 2 2 3 3 4 2 2 3" xfId="3559"/>
    <cellStyle name="Normal 2 2 3 3 4 2 2 3 2" xfId="11205"/>
    <cellStyle name="Normal 2 2 3 3 4 2 2 4" xfId="11203"/>
    <cellStyle name="Normal 2 2 3 3 4 2 3" xfId="3560"/>
    <cellStyle name="Normal 2 2 3 3 4 2 3 2" xfId="3561"/>
    <cellStyle name="Normal 2 2 3 3 4 2 3 2 2" xfId="11207"/>
    <cellStyle name="Normal 2 2 3 3 4 2 3 3" xfId="3562"/>
    <cellStyle name="Normal 2 2 3 3 4 2 3 3 2" xfId="11208"/>
    <cellStyle name="Normal 2 2 3 3 4 2 3 4" xfId="11206"/>
    <cellStyle name="Normal 2 2 3 3 4 2 4" xfId="3563"/>
    <cellStyle name="Normal 2 2 3 3 4 2 4 2" xfId="11209"/>
    <cellStyle name="Normal 2 2 3 3 4 2 5" xfId="3564"/>
    <cellStyle name="Normal 2 2 3 3 4 2 5 2" xfId="11210"/>
    <cellStyle name="Normal 2 2 3 3 4 2 6" xfId="11202"/>
    <cellStyle name="Normal 2 2 3 3 4 3" xfId="3565"/>
    <cellStyle name="Normal 2 2 3 3 4 3 2" xfId="3566"/>
    <cellStyle name="Normal 2 2 3 3 4 3 2 2" xfId="3567"/>
    <cellStyle name="Normal 2 2 3 3 4 3 2 2 2" xfId="11213"/>
    <cellStyle name="Normal 2 2 3 3 4 3 2 3" xfId="3568"/>
    <cellStyle name="Normal 2 2 3 3 4 3 2 3 2" xfId="11214"/>
    <cellStyle name="Normal 2 2 3 3 4 3 2 4" xfId="11212"/>
    <cellStyle name="Normal 2 2 3 3 4 3 3" xfId="3569"/>
    <cellStyle name="Normal 2 2 3 3 4 3 3 2" xfId="3570"/>
    <cellStyle name="Normal 2 2 3 3 4 3 3 2 2" xfId="11216"/>
    <cellStyle name="Normal 2 2 3 3 4 3 3 3" xfId="3571"/>
    <cellStyle name="Normal 2 2 3 3 4 3 3 3 2" xfId="11217"/>
    <cellStyle name="Normal 2 2 3 3 4 3 3 4" xfId="11215"/>
    <cellStyle name="Normal 2 2 3 3 4 3 4" xfId="3572"/>
    <cellStyle name="Normal 2 2 3 3 4 3 4 2" xfId="11218"/>
    <cellStyle name="Normal 2 2 3 3 4 3 5" xfId="3573"/>
    <cellStyle name="Normal 2 2 3 3 4 3 5 2" xfId="11219"/>
    <cellStyle name="Normal 2 2 3 3 4 3 6" xfId="11211"/>
    <cellStyle name="Normal 2 2 3 3 4 4" xfId="3574"/>
    <cellStyle name="Normal 2 2 3 3 4 4 2" xfId="3575"/>
    <cellStyle name="Normal 2 2 3 3 4 4 2 2" xfId="11221"/>
    <cellStyle name="Normal 2 2 3 3 4 4 3" xfId="3576"/>
    <cellStyle name="Normal 2 2 3 3 4 4 3 2" xfId="11222"/>
    <cellStyle name="Normal 2 2 3 3 4 4 4" xfId="11220"/>
    <cellStyle name="Normal 2 2 3 3 4 5" xfId="3577"/>
    <cellStyle name="Normal 2 2 3 3 4 5 2" xfId="3578"/>
    <cellStyle name="Normal 2 2 3 3 4 5 2 2" xfId="11224"/>
    <cellStyle name="Normal 2 2 3 3 4 5 3" xfId="3579"/>
    <cellStyle name="Normal 2 2 3 3 4 5 3 2" xfId="11225"/>
    <cellStyle name="Normal 2 2 3 3 4 5 4" xfId="11223"/>
    <cellStyle name="Normal 2 2 3 3 4 6" xfId="3580"/>
    <cellStyle name="Normal 2 2 3 3 4 6 2" xfId="11226"/>
    <cellStyle name="Normal 2 2 3 3 4 7" xfId="3581"/>
    <cellStyle name="Normal 2 2 3 3 4 7 2" xfId="11227"/>
    <cellStyle name="Normal 2 2 3 3 4 8" xfId="11201"/>
    <cellStyle name="Normal 2 2 3 3 5" xfId="3582"/>
    <cellStyle name="Normal 2 2 3 3 5 2" xfId="3583"/>
    <cellStyle name="Normal 2 2 3 3 5 2 2" xfId="3584"/>
    <cellStyle name="Normal 2 2 3 3 5 2 2 2" xfId="11230"/>
    <cellStyle name="Normal 2 2 3 3 5 2 3" xfId="3585"/>
    <cellStyle name="Normal 2 2 3 3 5 2 3 2" xfId="11231"/>
    <cellStyle name="Normal 2 2 3 3 5 2 4" xfId="11229"/>
    <cellStyle name="Normal 2 2 3 3 5 3" xfId="3586"/>
    <cellStyle name="Normal 2 2 3 3 5 3 2" xfId="3587"/>
    <cellStyle name="Normal 2 2 3 3 5 3 2 2" xfId="11233"/>
    <cellStyle name="Normal 2 2 3 3 5 3 3" xfId="3588"/>
    <cellStyle name="Normal 2 2 3 3 5 3 3 2" xfId="11234"/>
    <cellStyle name="Normal 2 2 3 3 5 3 4" xfId="11232"/>
    <cellStyle name="Normal 2 2 3 3 5 4" xfId="3589"/>
    <cellStyle name="Normal 2 2 3 3 5 4 2" xfId="11235"/>
    <cellStyle name="Normal 2 2 3 3 5 5" xfId="3590"/>
    <cellStyle name="Normal 2 2 3 3 5 5 2" xfId="11236"/>
    <cellStyle name="Normal 2 2 3 3 5 6" xfId="11228"/>
    <cellStyle name="Normal 2 2 3 3 6" xfId="3591"/>
    <cellStyle name="Normal 2 2 3 3 6 2" xfId="3592"/>
    <cellStyle name="Normal 2 2 3 3 6 2 2" xfId="3593"/>
    <cellStyle name="Normal 2 2 3 3 6 2 2 2" xfId="11239"/>
    <cellStyle name="Normal 2 2 3 3 6 2 3" xfId="3594"/>
    <cellStyle name="Normal 2 2 3 3 6 2 3 2" xfId="11240"/>
    <cellStyle name="Normal 2 2 3 3 6 2 4" xfId="11238"/>
    <cellStyle name="Normal 2 2 3 3 6 3" xfId="3595"/>
    <cellStyle name="Normal 2 2 3 3 6 3 2" xfId="3596"/>
    <cellStyle name="Normal 2 2 3 3 6 3 2 2" xfId="11242"/>
    <cellStyle name="Normal 2 2 3 3 6 3 3" xfId="3597"/>
    <cellStyle name="Normal 2 2 3 3 6 3 3 2" xfId="11243"/>
    <cellStyle name="Normal 2 2 3 3 6 3 4" xfId="11241"/>
    <cellStyle name="Normal 2 2 3 3 6 4" xfId="3598"/>
    <cellStyle name="Normal 2 2 3 3 6 4 2" xfId="11244"/>
    <cellStyle name="Normal 2 2 3 3 6 5" xfId="3599"/>
    <cellStyle name="Normal 2 2 3 3 6 5 2" xfId="11245"/>
    <cellStyle name="Normal 2 2 3 3 6 6" xfId="11237"/>
    <cellStyle name="Normal 2 2 3 3 7" xfId="3600"/>
    <cellStyle name="Normal 2 2 3 3 7 2" xfId="3601"/>
    <cellStyle name="Normal 2 2 3 3 7 2 2" xfId="11247"/>
    <cellStyle name="Normal 2 2 3 3 7 3" xfId="3602"/>
    <cellStyle name="Normal 2 2 3 3 7 3 2" xfId="11248"/>
    <cellStyle name="Normal 2 2 3 3 7 4" xfId="11246"/>
    <cellStyle name="Normal 2 2 3 3 8" xfId="3603"/>
    <cellStyle name="Normal 2 2 3 3 8 2" xfId="3604"/>
    <cellStyle name="Normal 2 2 3 3 8 2 2" xfId="11250"/>
    <cellStyle name="Normal 2 2 3 3 8 3" xfId="3605"/>
    <cellStyle name="Normal 2 2 3 3 8 3 2" xfId="11251"/>
    <cellStyle name="Normal 2 2 3 3 8 4" xfId="11249"/>
    <cellStyle name="Normal 2 2 3 3 9" xfId="3606"/>
    <cellStyle name="Normal 2 2 3 3 9 2" xfId="11252"/>
    <cellStyle name="Normal 2 2 3 4" xfId="3607"/>
    <cellStyle name="Normal 2 2 3 4 2" xfId="3608"/>
    <cellStyle name="Normal 2 2 3 4 2 2" xfId="3609"/>
    <cellStyle name="Normal 2 2 3 4 2 2 2" xfId="3610"/>
    <cellStyle name="Normal 2 2 3 4 2 2 2 2" xfId="3611"/>
    <cellStyle name="Normal 2 2 3 4 2 2 2 2 2" xfId="11257"/>
    <cellStyle name="Normal 2 2 3 4 2 2 2 3" xfId="3612"/>
    <cellStyle name="Normal 2 2 3 4 2 2 2 3 2" xfId="11258"/>
    <cellStyle name="Normal 2 2 3 4 2 2 2 4" xfId="11256"/>
    <cellStyle name="Normal 2 2 3 4 2 2 3" xfId="3613"/>
    <cellStyle name="Normal 2 2 3 4 2 2 3 2" xfId="3614"/>
    <cellStyle name="Normal 2 2 3 4 2 2 3 2 2" xfId="11260"/>
    <cellStyle name="Normal 2 2 3 4 2 2 3 3" xfId="3615"/>
    <cellStyle name="Normal 2 2 3 4 2 2 3 3 2" xfId="11261"/>
    <cellStyle name="Normal 2 2 3 4 2 2 3 4" xfId="11259"/>
    <cellStyle name="Normal 2 2 3 4 2 2 4" xfId="3616"/>
    <cellStyle name="Normal 2 2 3 4 2 2 4 2" xfId="11262"/>
    <cellStyle name="Normal 2 2 3 4 2 2 5" xfId="3617"/>
    <cellStyle name="Normal 2 2 3 4 2 2 5 2" xfId="11263"/>
    <cellStyle name="Normal 2 2 3 4 2 2 6" xfId="11255"/>
    <cellStyle name="Normal 2 2 3 4 2 3" xfId="3618"/>
    <cellStyle name="Normal 2 2 3 4 2 3 2" xfId="3619"/>
    <cellStyle name="Normal 2 2 3 4 2 3 2 2" xfId="11265"/>
    <cellStyle name="Normal 2 2 3 4 2 3 3" xfId="3620"/>
    <cellStyle name="Normal 2 2 3 4 2 3 3 2" xfId="11266"/>
    <cellStyle name="Normal 2 2 3 4 2 3 4" xfId="11264"/>
    <cellStyle name="Normal 2 2 3 4 2 4" xfId="3621"/>
    <cellStyle name="Normal 2 2 3 4 2 4 2" xfId="3622"/>
    <cellStyle name="Normal 2 2 3 4 2 4 2 2" xfId="11268"/>
    <cellStyle name="Normal 2 2 3 4 2 4 3" xfId="3623"/>
    <cellStyle name="Normal 2 2 3 4 2 4 3 2" xfId="11269"/>
    <cellStyle name="Normal 2 2 3 4 2 4 4" xfId="11267"/>
    <cellStyle name="Normal 2 2 3 4 2 5" xfId="3624"/>
    <cellStyle name="Normal 2 2 3 4 2 5 2" xfId="11270"/>
    <cellStyle name="Normal 2 2 3 4 2 6" xfId="3625"/>
    <cellStyle name="Normal 2 2 3 4 2 6 2" xfId="11271"/>
    <cellStyle name="Normal 2 2 3 4 2 7" xfId="11254"/>
    <cellStyle name="Normal 2 2 3 4 3" xfId="3626"/>
    <cellStyle name="Normal 2 2 3 4 3 2" xfId="3627"/>
    <cellStyle name="Normal 2 2 3 4 3 2 2" xfId="3628"/>
    <cellStyle name="Normal 2 2 3 4 3 2 2 2" xfId="11274"/>
    <cellStyle name="Normal 2 2 3 4 3 2 3" xfId="3629"/>
    <cellStyle name="Normal 2 2 3 4 3 2 3 2" xfId="11275"/>
    <cellStyle name="Normal 2 2 3 4 3 2 4" xfId="11273"/>
    <cellStyle name="Normal 2 2 3 4 3 3" xfId="3630"/>
    <cellStyle name="Normal 2 2 3 4 3 3 2" xfId="3631"/>
    <cellStyle name="Normal 2 2 3 4 3 3 2 2" xfId="11277"/>
    <cellStyle name="Normal 2 2 3 4 3 3 3" xfId="3632"/>
    <cellStyle name="Normal 2 2 3 4 3 3 3 2" xfId="11278"/>
    <cellStyle name="Normal 2 2 3 4 3 3 4" xfId="11276"/>
    <cellStyle name="Normal 2 2 3 4 3 4" xfId="3633"/>
    <cellStyle name="Normal 2 2 3 4 3 4 2" xfId="11279"/>
    <cellStyle name="Normal 2 2 3 4 3 5" xfId="3634"/>
    <cellStyle name="Normal 2 2 3 4 3 5 2" xfId="11280"/>
    <cellStyle name="Normal 2 2 3 4 3 6" xfId="11272"/>
    <cellStyle name="Normal 2 2 3 4 4" xfId="3635"/>
    <cellStyle name="Normal 2 2 3 4 4 2" xfId="3636"/>
    <cellStyle name="Normal 2 2 3 4 4 2 2" xfId="3637"/>
    <cellStyle name="Normal 2 2 3 4 4 2 2 2" xfId="11283"/>
    <cellStyle name="Normal 2 2 3 4 4 2 3" xfId="3638"/>
    <cellStyle name="Normal 2 2 3 4 4 2 3 2" xfId="11284"/>
    <cellStyle name="Normal 2 2 3 4 4 2 4" xfId="11282"/>
    <cellStyle name="Normal 2 2 3 4 4 3" xfId="3639"/>
    <cellStyle name="Normal 2 2 3 4 4 3 2" xfId="3640"/>
    <cellStyle name="Normal 2 2 3 4 4 3 2 2" xfId="11286"/>
    <cellStyle name="Normal 2 2 3 4 4 3 3" xfId="3641"/>
    <cellStyle name="Normal 2 2 3 4 4 3 3 2" xfId="11287"/>
    <cellStyle name="Normal 2 2 3 4 4 3 4" xfId="11285"/>
    <cellStyle name="Normal 2 2 3 4 4 4" xfId="3642"/>
    <cellStyle name="Normal 2 2 3 4 4 4 2" xfId="11288"/>
    <cellStyle name="Normal 2 2 3 4 4 5" xfId="3643"/>
    <cellStyle name="Normal 2 2 3 4 4 5 2" xfId="11289"/>
    <cellStyle name="Normal 2 2 3 4 4 6" xfId="11281"/>
    <cellStyle name="Normal 2 2 3 4 5" xfId="3644"/>
    <cellStyle name="Normal 2 2 3 4 5 2" xfId="3645"/>
    <cellStyle name="Normal 2 2 3 4 5 2 2" xfId="11291"/>
    <cellStyle name="Normal 2 2 3 4 5 3" xfId="3646"/>
    <cellStyle name="Normal 2 2 3 4 5 3 2" xfId="11292"/>
    <cellStyle name="Normal 2 2 3 4 5 4" xfId="11290"/>
    <cellStyle name="Normal 2 2 3 4 6" xfId="3647"/>
    <cellStyle name="Normal 2 2 3 4 6 2" xfId="3648"/>
    <cellStyle name="Normal 2 2 3 4 6 2 2" xfId="11294"/>
    <cellStyle name="Normal 2 2 3 4 6 3" xfId="3649"/>
    <cellStyle name="Normal 2 2 3 4 6 3 2" xfId="11295"/>
    <cellStyle name="Normal 2 2 3 4 6 4" xfId="11293"/>
    <cellStyle name="Normal 2 2 3 4 7" xfId="3650"/>
    <cellStyle name="Normal 2 2 3 4 7 2" xfId="11296"/>
    <cellStyle name="Normal 2 2 3 4 8" xfId="3651"/>
    <cellStyle name="Normal 2 2 3 4 8 2" xfId="11297"/>
    <cellStyle name="Normal 2 2 3 4 9" xfId="11253"/>
    <cellStyle name="Normal 2 2 3 5" xfId="3652"/>
    <cellStyle name="Normal 2 2 3 5 2" xfId="3653"/>
    <cellStyle name="Normal 2 2 3 5 2 2" xfId="3654"/>
    <cellStyle name="Normal 2 2 3 5 2 2 2" xfId="3655"/>
    <cellStyle name="Normal 2 2 3 5 2 2 2 2" xfId="3656"/>
    <cellStyle name="Normal 2 2 3 5 2 2 2 2 2" xfId="11302"/>
    <cellStyle name="Normal 2 2 3 5 2 2 2 3" xfId="3657"/>
    <cellStyle name="Normal 2 2 3 5 2 2 2 3 2" xfId="11303"/>
    <cellStyle name="Normal 2 2 3 5 2 2 2 4" xfId="11301"/>
    <cellStyle name="Normal 2 2 3 5 2 2 3" xfId="3658"/>
    <cellStyle name="Normal 2 2 3 5 2 2 3 2" xfId="3659"/>
    <cellStyle name="Normal 2 2 3 5 2 2 3 2 2" xfId="11305"/>
    <cellStyle name="Normal 2 2 3 5 2 2 3 3" xfId="3660"/>
    <cellStyle name="Normal 2 2 3 5 2 2 3 3 2" xfId="11306"/>
    <cellStyle name="Normal 2 2 3 5 2 2 3 4" xfId="11304"/>
    <cellStyle name="Normal 2 2 3 5 2 2 4" xfId="3661"/>
    <cellStyle name="Normal 2 2 3 5 2 2 4 2" xfId="11307"/>
    <cellStyle name="Normal 2 2 3 5 2 2 5" xfId="3662"/>
    <cellStyle name="Normal 2 2 3 5 2 2 5 2" xfId="11308"/>
    <cellStyle name="Normal 2 2 3 5 2 2 6" xfId="11300"/>
    <cellStyle name="Normal 2 2 3 5 2 3" xfId="3663"/>
    <cellStyle name="Normal 2 2 3 5 2 3 2" xfId="3664"/>
    <cellStyle name="Normal 2 2 3 5 2 3 2 2" xfId="11310"/>
    <cellStyle name="Normal 2 2 3 5 2 3 3" xfId="3665"/>
    <cellStyle name="Normal 2 2 3 5 2 3 3 2" xfId="11311"/>
    <cellStyle name="Normal 2 2 3 5 2 3 4" xfId="11309"/>
    <cellStyle name="Normal 2 2 3 5 2 4" xfId="3666"/>
    <cellStyle name="Normal 2 2 3 5 2 4 2" xfId="3667"/>
    <cellStyle name="Normal 2 2 3 5 2 4 2 2" xfId="11313"/>
    <cellStyle name="Normal 2 2 3 5 2 4 3" xfId="3668"/>
    <cellStyle name="Normal 2 2 3 5 2 4 3 2" xfId="11314"/>
    <cellStyle name="Normal 2 2 3 5 2 4 4" xfId="11312"/>
    <cellStyle name="Normal 2 2 3 5 2 5" xfId="3669"/>
    <cellStyle name="Normal 2 2 3 5 2 5 2" xfId="11315"/>
    <cellStyle name="Normal 2 2 3 5 2 6" xfId="3670"/>
    <cellStyle name="Normal 2 2 3 5 2 6 2" xfId="11316"/>
    <cellStyle name="Normal 2 2 3 5 2 7" xfId="11299"/>
    <cellStyle name="Normal 2 2 3 5 3" xfId="3671"/>
    <cellStyle name="Normal 2 2 3 5 3 2" xfId="3672"/>
    <cellStyle name="Normal 2 2 3 5 3 2 2" xfId="3673"/>
    <cellStyle name="Normal 2 2 3 5 3 2 2 2" xfId="11319"/>
    <cellStyle name="Normal 2 2 3 5 3 2 3" xfId="3674"/>
    <cellStyle name="Normal 2 2 3 5 3 2 3 2" xfId="11320"/>
    <cellStyle name="Normal 2 2 3 5 3 2 4" xfId="11318"/>
    <cellStyle name="Normal 2 2 3 5 3 3" xfId="3675"/>
    <cellStyle name="Normal 2 2 3 5 3 3 2" xfId="3676"/>
    <cellStyle name="Normal 2 2 3 5 3 3 2 2" xfId="11322"/>
    <cellStyle name="Normal 2 2 3 5 3 3 3" xfId="3677"/>
    <cellStyle name="Normal 2 2 3 5 3 3 3 2" xfId="11323"/>
    <cellStyle name="Normal 2 2 3 5 3 3 4" xfId="11321"/>
    <cellStyle name="Normal 2 2 3 5 3 4" xfId="3678"/>
    <cellStyle name="Normal 2 2 3 5 3 4 2" xfId="11324"/>
    <cellStyle name="Normal 2 2 3 5 3 5" xfId="3679"/>
    <cellStyle name="Normal 2 2 3 5 3 5 2" xfId="11325"/>
    <cellStyle name="Normal 2 2 3 5 3 6" xfId="11317"/>
    <cellStyle name="Normal 2 2 3 5 4" xfId="3680"/>
    <cellStyle name="Normal 2 2 3 5 4 2" xfId="3681"/>
    <cellStyle name="Normal 2 2 3 5 4 2 2" xfId="3682"/>
    <cellStyle name="Normal 2 2 3 5 4 2 2 2" xfId="11328"/>
    <cellStyle name="Normal 2 2 3 5 4 2 3" xfId="3683"/>
    <cellStyle name="Normal 2 2 3 5 4 2 3 2" xfId="11329"/>
    <cellStyle name="Normal 2 2 3 5 4 2 4" xfId="11327"/>
    <cellStyle name="Normal 2 2 3 5 4 3" xfId="3684"/>
    <cellStyle name="Normal 2 2 3 5 4 3 2" xfId="3685"/>
    <cellStyle name="Normal 2 2 3 5 4 3 2 2" xfId="11331"/>
    <cellStyle name="Normal 2 2 3 5 4 3 3" xfId="3686"/>
    <cellStyle name="Normal 2 2 3 5 4 3 3 2" xfId="11332"/>
    <cellStyle name="Normal 2 2 3 5 4 3 4" xfId="11330"/>
    <cellStyle name="Normal 2 2 3 5 4 4" xfId="3687"/>
    <cellStyle name="Normal 2 2 3 5 4 4 2" xfId="11333"/>
    <cellStyle name="Normal 2 2 3 5 4 5" xfId="3688"/>
    <cellStyle name="Normal 2 2 3 5 4 5 2" xfId="11334"/>
    <cellStyle name="Normal 2 2 3 5 4 6" xfId="11326"/>
    <cellStyle name="Normal 2 2 3 5 5" xfId="3689"/>
    <cellStyle name="Normal 2 2 3 5 5 2" xfId="3690"/>
    <cellStyle name="Normal 2 2 3 5 5 2 2" xfId="11336"/>
    <cellStyle name="Normal 2 2 3 5 5 3" xfId="3691"/>
    <cellStyle name="Normal 2 2 3 5 5 3 2" xfId="11337"/>
    <cellStyle name="Normal 2 2 3 5 5 4" xfId="11335"/>
    <cellStyle name="Normal 2 2 3 5 6" xfId="3692"/>
    <cellStyle name="Normal 2 2 3 5 6 2" xfId="3693"/>
    <cellStyle name="Normal 2 2 3 5 6 2 2" xfId="11339"/>
    <cellStyle name="Normal 2 2 3 5 6 3" xfId="3694"/>
    <cellStyle name="Normal 2 2 3 5 6 3 2" xfId="11340"/>
    <cellStyle name="Normal 2 2 3 5 6 4" xfId="11338"/>
    <cellStyle name="Normal 2 2 3 5 7" xfId="3695"/>
    <cellStyle name="Normal 2 2 3 5 7 2" xfId="11341"/>
    <cellStyle name="Normal 2 2 3 5 8" xfId="3696"/>
    <cellStyle name="Normal 2 2 3 5 8 2" xfId="11342"/>
    <cellStyle name="Normal 2 2 3 5 9" xfId="11298"/>
    <cellStyle name="Normal 2 2 3 6" xfId="3697"/>
    <cellStyle name="Normal 2 2 3 6 2" xfId="3698"/>
    <cellStyle name="Normal 2 2 3 6 2 2" xfId="3699"/>
    <cellStyle name="Normal 2 2 3 6 2 2 2" xfId="3700"/>
    <cellStyle name="Normal 2 2 3 6 2 2 2 2" xfId="3701"/>
    <cellStyle name="Normal 2 2 3 6 2 2 2 2 2" xfId="11347"/>
    <cellStyle name="Normal 2 2 3 6 2 2 2 3" xfId="3702"/>
    <cellStyle name="Normal 2 2 3 6 2 2 2 3 2" xfId="11348"/>
    <cellStyle name="Normal 2 2 3 6 2 2 2 4" xfId="11346"/>
    <cellStyle name="Normal 2 2 3 6 2 2 3" xfId="3703"/>
    <cellStyle name="Normal 2 2 3 6 2 2 3 2" xfId="3704"/>
    <cellStyle name="Normal 2 2 3 6 2 2 3 2 2" xfId="11350"/>
    <cellStyle name="Normal 2 2 3 6 2 2 3 3" xfId="3705"/>
    <cellStyle name="Normal 2 2 3 6 2 2 3 3 2" xfId="11351"/>
    <cellStyle name="Normal 2 2 3 6 2 2 3 4" xfId="11349"/>
    <cellStyle name="Normal 2 2 3 6 2 2 4" xfId="3706"/>
    <cellStyle name="Normal 2 2 3 6 2 2 4 2" xfId="11352"/>
    <cellStyle name="Normal 2 2 3 6 2 2 5" xfId="3707"/>
    <cellStyle name="Normal 2 2 3 6 2 2 5 2" xfId="11353"/>
    <cellStyle name="Normal 2 2 3 6 2 2 6" xfId="11345"/>
    <cellStyle name="Normal 2 2 3 6 2 3" xfId="3708"/>
    <cellStyle name="Normal 2 2 3 6 2 3 2" xfId="3709"/>
    <cellStyle name="Normal 2 2 3 6 2 3 2 2" xfId="11355"/>
    <cellStyle name="Normal 2 2 3 6 2 3 3" xfId="3710"/>
    <cellStyle name="Normal 2 2 3 6 2 3 3 2" xfId="11356"/>
    <cellStyle name="Normal 2 2 3 6 2 3 4" xfId="11354"/>
    <cellStyle name="Normal 2 2 3 6 2 4" xfId="3711"/>
    <cellStyle name="Normal 2 2 3 6 2 4 2" xfId="3712"/>
    <cellStyle name="Normal 2 2 3 6 2 4 2 2" xfId="11358"/>
    <cellStyle name="Normal 2 2 3 6 2 4 3" xfId="3713"/>
    <cellStyle name="Normal 2 2 3 6 2 4 3 2" xfId="11359"/>
    <cellStyle name="Normal 2 2 3 6 2 4 4" xfId="11357"/>
    <cellStyle name="Normal 2 2 3 6 2 5" xfId="3714"/>
    <cellStyle name="Normal 2 2 3 6 2 5 2" xfId="11360"/>
    <cellStyle name="Normal 2 2 3 6 2 6" xfId="3715"/>
    <cellStyle name="Normal 2 2 3 6 2 6 2" xfId="11361"/>
    <cellStyle name="Normal 2 2 3 6 2 7" xfId="11344"/>
    <cellStyle name="Normal 2 2 3 6 3" xfId="3716"/>
    <cellStyle name="Normal 2 2 3 6 3 2" xfId="3717"/>
    <cellStyle name="Normal 2 2 3 6 3 2 2" xfId="3718"/>
    <cellStyle name="Normal 2 2 3 6 3 2 2 2" xfId="11364"/>
    <cellStyle name="Normal 2 2 3 6 3 2 3" xfId="3719"/>
    <cellStyle name="Normal 2 2 3 6 3 2 3 2" xfId="11365"/>
    <cellStyle name="Normal 2 2 3 6 3 2 4" xfId="11363"/>
    <cellStyle name="Normal 2 2 3 6 3 3" xfId="3720"/>
    <cellStyle name="Normal 2 2 3 6 3 3 2" xfId="3721"/>
    <cellStyle name="Normal 2 2 3 6 3 3 2 2" xfId="11367"/>
    <cellStyle name="Normal 2 2 3 6 3 3 3" xfId="3722"/>
    <cellStyle name="Normal 2 2 3 6 3 3 3 2" xfId="11368"/>
    <cellStyle name="Normal 2 2 3 6 3 3 4" xfId="11366"/>
    <cellStyle name="Normal 2 2 3 6 3 4" xfId="3723"/>
    <cellStyle name="Normal 2 2 3 6 3 4 2" xfId="11369"/>
    <cellStyle name="Normal 2 2 3 6 3 5" xfId="3724"/>
    <cellStyle name="Normal 2 2 3 6 3 5 2" xfId="11370"/>
    <cellStyle name="Normal 2 2 3 6 3 6" xfId="11362"/>
    <cellStyle name="Normal 2 2 3 6 4" xfId="3725"/>
    <cellStyle name="Normal 2 2 3 6 4 2" xfId="3726"/>
    <cellStyle name="Normal 2 2 3 6 4 2 2" xfId="3727"/>
    <cellStyle name="Normal 2 2 3 6 4 2 2 2" xfId="11373"/>
    <cellStyle name="Normal 2 2 3 6 4 2 3" xfId="3728"/>
    <cellStyle name="Normal 2 2 3 6 4 2 3 2" xfId="11374"/>
    <cellStyle name="Normal 2 2 3 6 4 2 4" xfId="11372"/>
    <cellStyle name="Normal 2 2 3 6 4 3" xfId="3729"/>
    <cellStyle name="Normal 2 2 3 6 4 3 2" xfId="3730"/>
    <cellStyle name="Normal 2 2 3 6 4 3 2 2" xfId="11376"/>
    <cellStyle name="Normal 2 2 3 6 4 3 3" xfId="3731"/>
    <cellStyle name="Normal 2 2 3 6 4 3 3 2" xfId="11377"/>
    <cellStyle name="Normal 2 2 3 6 4 3 4" xfId="11375"/>
    <cellStyle name="Normal 2 2 3 6 4 4" xfId="3732"/>
    <cellStyle name="Normal 2 2 3 6 4 4 2" xfId="11378"/>
    <cellStyle name="Normal 2 2 3 6 4 5" xfId="3733"/>
    <cellStyle name="Normal 2 2 3 6 4 5 2" xfId="11379"/>
    <cellStyle name="Normal 2 2 3 6 4 6" xfId="11371"/>
    <cellStyle name="Normal 2 2 3 6 5" xfId="3734"/>
    <cellStyle name="Normal 2 2 3 6 5 2" xfId="3735"/>
    <cellStyle name="Normal 2 2 3 6 5 2 2" xfId="11381"/>
    <cellStyle name="Normal 2 2 3 6 5 3" xfId="3736"/>
    <cellStyle name="Normal 2 2 3 6 5 3 2" xfId="11382"/>
    <cellStyle name="Normal 2 2 3 6 5 4" xfId="11380"/>
    <cellStyle name="Normal 2 2 3 6 6" xfId="3737"/>
    <cellStyle name="Normal 2 2 3 6 6 2" xfId="3738"/>
    <cellStyle name="Normal 2 2 3 6 6 2 2" xfId="11384"/>
    <cellStyle name="Normal 2 2 3 6 6 3" xfId="3739"/>
    <cellStyle name="Normal 2 2 3 6 6 3 2" xfId="11385"/>
    <cellStyle name="Normal 2 2 3 6 6 4" xfId="11383"/>
    <cellStyle name="Normal 2 2 3 6 7" xfId="3740"/>
    <cellStyle name="Normal 2 2 3 6 7 2" xfId="11386"/>
    <cellStyle name="Normal 2 2 3 6 8" xfId="3741"/>
    <cellStyle name="Normal 2 2 3 6 8 2" xfId="11387"/>
    <cellStyle name="Normal 2 2 3 6 9" xfId="11343"/>
    <cellStyle name="Normal 2 2 3 7" xfId="3742"/>
    <cellStyle name="Normal 2 2 3 7 2" xfId="3743"/>
    <cellStyle name="Normal 2 2 3 7 2 2" xfId="3744"/>
    <cellStyle name="Normal 2 2 3 7 2 2 2" xfId="3745"/>
    <cellStyle name="Normal 2 2 3 7 2 2 2 2" xfId="11391"/>
    <cellStyle name="Normal 2 2 3 7 2 2 3" xfId="3746"/>
    <cellStyle name="Normal 2 2 3 7 2 2 3 2" xfId="11392"/>
    <cellStyle name="Normal 2 2 3 7 2 2 4" xfId="11390"/>
    <cellStyle name="Normal 2 2 3 7 2 3" xfId="3747"/>
    <cellStyle name="Normal 2 2 3 7 2 3 2" xfId="3748"/>
    <cellStyle name="Normal 2 2 3 7 2 3 2 2" xfId="11394"/>
    <cellStyle name="Normal 2 2 3 7 2 3 3" xfId="3749"/>
    <cellStyle name="Normal 2 2 3 7 2 3 3 2" xfId="11395"/>
    <cellStyle name="Normal 2 2 3 7 2 3 4" xfId="11393"/>
    <cellStyle name="Normal 2 2 3 7 2 4" xfId="3750"/>
    <cellStyle name="Normal 2 2 3 7 2 4 2" xfId="11396"/>
    <cellStyle name="Normal 2 2 3 7 2 5" xfId="3751"/>
    <cellStyle name="Normal 2 2 3 7 2 5 2" xfId="11397"/>
    <cellStyle name="Normal 2 2 3 7 2 6" xfId="11389"/>
    <cellStyle name="Normal 2 2 3 7 3" xfId="3752"/>
    <cellStyle name="Normal 2 2 3 7 3 2" xfId="3753"/>
    <cellStyle name="Normal 2 2 3 7 3 2 2" xfId="3754"/>
    <cellStyle name="Normal 2 2 3 7 3 2 2 2" xfId="11400"/>
    <cellStyle name="Normal 2 2 3 7 3 2 3" xfId="3755"/>
    <cellStyle name="Normal 2 2 3 7 3 2 3 2" xfId="11401"/>
    <cellStyle name="Normal 2 2 3 7 3 2 4" xfId="11399"/>
    <cellStyle name="Normal 2 2 3 7 3 3" xfId="3756"/>
    <cellStyle name="Normal 2 2 3 7 3 3 2" xfId="3757"/>
    <cellStyle name="Normal 2 2 3 7 3 3 2 2" xfId="11403"/>
    <cellStyle name="Normal 2 2 3 7 3 3 3" xfId="3758"/>
    <cellStyle name="Normal 2 2 3 7 3 3 3 2" xfId="11404"/>
    <cellStyle name="Normal 2 2 3 7 3 3 4" xfId="11402"/>
    <cellStyle name="Normal 2 2 3 7 3 4" xfId="3759"/>
    <cellStyle name="Normal 2 2 3 7 3 4 2" xfId="11405"/>
    <cellStyle name="Normal 2 2 3 7 3 5" xfId="3760"/>
    <cellStyle name="Normal 2 2 3 7 3 5 2" xfId="11406"/>
    <cellStyle name="Normal 2 2 3 7 3 6" xfId="11398"/>
    <cellStyle name="Normal 2 2 3 7 4" xfId="3761"/>
    <cellStyle name="Normal 2 2 3 7 4 2" xfId="3762"/>
    <cellStyle name="Normal 2 2 3 7 4 2 2" xfId="11408"/>
    <cellStyle name="Normal 2 2 3 7 4 3" xfId="3763"/>
    <cellStyle name="Normal 2 2 3 7 4 3 2" xfId="11409"/>
    <cellStyle name="Normal 2 2 3 7 4 4" xfId="11407"/>
    <cellStyle name="Normal 2 2 3 7 5" xfId="3764"/>
    <cellStyle name="Normal 2 2 3 7 5 2" xfId="3765"/>
    <cellStyle name="Normal 2 2 3 7 5 2 2" xfId="11411"/>
    <cellStyle name="Normal 2 2 3 7 5 3" xfId="3766"/>
    <cellStyle name="Normal 2 2 3 7 5 3 2" xfId="11412"/>
    <cellStyle name="Normal 2 2 3 7 5 4" xfId="11410"/>
    <cellStyle name="Normal 2 2 3 7 6" xfId="3767"/>
    <cellStyle name="Normal 2 2 3 7 6 2" xfId="11413"/>
    <cellStyle name="Normal 2 2 3 7 7" xfId="3768"/>
    <cellStyle name="Normal 2 2 3 7 7 2" xfId="11414"/>
    <cellStyle name="Normal 2 2 3 7 8" xfId="11388"/>
    <cellStyle name="Normal 2 2 3 8" xfId="3769"/>
    <cellStyle name="Normal 2 2 3 8 2" xfId="3770"/>
    <cellStyle name="Normal 2 2 3 8 2 2" xfId="3771"/>
    <cellStyle name="Normal 2 2 3 8 2 2 2" xfId="11417"/>
    <cellStyle name="Normal 2 2 3 8 2 3" xfId="3772"/>
    <cellStyle name="Normal 2 2 3 8 2 3 2" xfId="11418"/>
    <cellStyle name="Normal 2 2 3 8 2 4" xfId="11416"/>
    <cellStyle name="Normal 2 2 3 8 3" xfId="3773"/>
    <cellStyle name="Normal 2 2 3 8 3 2" xfId="3774"/>
    <cellStyle name="Normal 2 2 3 8 3 2 2" xfId="11420"/>
    <cellStyle name="Normal 2 2 3 8 3 3" xfId="3775"/>
    <cellStyle name="Normal 2 2 3 8 3 3 2" xfId="11421"/>
    <cellStyle name="Normal 2 2 3 8 3 4" xfId="11419"/>
    <cellStyle name="Normal 2 2 3 8 4" xfId="3776"/>
    <cellStyle name="Normal 2 2 3 8 4 2" xfId="11422"/>
    <cellStyle name="Normal 2 2 3 8 5" xfId="3777"/>
    <cellStyle name="Normal 2 2 3 8 5 2" xfId="11423"/>
    <cellStyle name="Normal 2 2 3 8 6" xfId="11415"/>
    <cellStyle name="Normal 2 2 3 9" xfId="3778"/>
    <cellStyle name="Normal 2 2 3 9 2" xfId="3779"/>
    <cellStyle name="Normal 2 2 3 9 2 2" xfId="3780"/>
    <cellStyle name="Normal 2 2 3 9 2 2 2" xfId="11426"/>
    <cellStyle name="Normal 2 2 3 9 2 3" xfId="3781"/>
    <cellStyle name="Normal 2 2 3 9 2 3 2" xfId="11427"/>
    <cellStyle name="Normal 2 2 3 9 2 4" xfId="11425"/>
    <cellStyle name="Normal 2 2 3 9 3" xfId="3782"/>
    <cellStyle name="Normal 2 2 3 9 3 2" xfId="3783"/>
    <cellStyle name="Normal 2 2 3 9 3 2 2" xfId="11429"/>
    <cellStyle name="Normal 2 2 3 9 3 3" xfId="3784"/>
    <cellStyle name="Normal 2 2 3 9 3 3 2" xfId="11430"/>
    <cellStyle name="Normal 2 2 3 9 3 4" xfId="11428"/>
    <cellStyle name="Normal 2 2 3 9 4" xfId="3785"/>
    <cellStyle name="Normal 2 2 3 9 4 2" xfId="11431"/>
    <cellStyle name="Normal 2 2 3 9 5" xfId="3786"/>
    <cellStyle name="Normal 2 2 3 9 5 2" xfId="11432"/>
    <cellStyle name="Normal 2 2 3 9 6" xfId="11424"/>
    <cellStyle name="Normal 2 2 4" xfId="1908"/>
    <cellStyle name="Normal 2 2 4 10" xfId="3787"/>
    <cellStyle name="Normal 2 2 4 10 2" xfId="3788"/>
    <cellStyle name="Normal 2 2 4 10 2 2" xfId="11434"/>
    <cellStyle name="Normal 2 2 4 10 3" xfId="3789"/>
    <cellStyle name="Normal 2 2 4 10 3 2" xfId="11435"/>
    <cellStyle name="Normal 2 2 4 10 4" xfId="11433"/>
    <cellStyle name="Normal 2 2 4 11" xfId="3790"/>
    <cellStyle name="Normal 2 2 4 11 2" xfId="3791"/>
    <cellStyle name="Normal 2 2 4 11 2 2" xfId="11437"/>
    <cellStyle name="Normal 2 2 4 11 3" xfId="3792"/>
    <cellStyle name="Normal 2 2 4 11 3 2" xfId="11438"/>
    <cellStyle name="Normal 2 2 4 11 4" xfId="11436"/>
    <cellStyle name="Normal 2 2 4 12" xfId="3793"/>
    <cellStyle name="Normal 2 2 4 12 2" xfId="3794"/>
    <cellStyle name="Normal 2 2 4 12 2 2" xfId="11440"/>
    <cellStyle name="Normal 2 2 4 12 3" xfId="3795"/>
    <cellStyle name="Normal 2 2 4 12 3 2" xfId="11441"/>
    <cellStyle name="Normal 2 2 4 12 4" xfId="11439"/>
    <cellStyle name="Normal 2 2 4 2" xfId="3796"/>
    <cellStyle name="Normal 2 2 4 2 10" xfId="3797"/>
    <cellStyle name="Normal 2 2 4 2 10 2" xfId="3798"/>
    <cellStyle name="Normal 2 2 4 2 10 2 2" xfId="11444"/>
    <cellStyle name="Normal 2 2 4 2 10 3" xfId="3799"/>
    <cellStyle name="Normal 2 2 4 2 10 3 2" xfId="11445"/>
    <cellStyle name="Normal 2 2 4 2 10 4" xfId="11443"/>
    <cellStyle name="Normal 2 2 4 2 11" xfId="3800"/>
    <cellStyle name="Normal 2 2 4 2 11 2" xfId="11446"/>
    <cellStyle name="Normal 2 2 4 2 12" xfId="3801"/>
    <cellStyle name="Normal 2 2 4 2 12 2" xfId="11447"/>
    <cellStyle name="Normal 2 2 4 2 13" xfId="11442"/>
    <cellStyle name="Normal 2 2 4 2 2" xfId="3802"/>
    <cellStyle name="Normal 2 2 4 2 2 10" xfId="3803"/>
    <cellStyle name="Normal 2 2 4 2 2 10 2" xfId="11449"/>
    <cellStyle name="Normal 2 2 4 2 2 11" xfId="11448"/>
    <cellStyle name="Normal 2 2 4 2 2 2" xfId="3804"/>
    <cellStyle name="Normal 2 2 4 2 2 2 2" xfId="3805"/>
    <cellStyle name="Normal 2 2 4 2 2 2 2 2" xfId="3806"/>
    <cellStyle name="Normal 2 2 4 2 2 2 2 2 2" xfId="3807"/>
    <cellStyle name="Normal 2 2 4 2 2 2 2 2 2 2" xfId="3808"/>
    <cellStyle name="Normal 2 2 4 2 2 2 2 2 2 2 2" xfId="11454"/>
    <cellStyle name="Normal 2 2 4 2 2 2 2 2 2 3" xfId="3809"/>
    <cellStyle name="Normal 2 2 4 2 2 2 2 2 2 3 2" xfId="11455"/>
    <cellStyle name="Normal 2 2 4 2 2 2 2 2 2 4" xfId="11453"/>
    <cellStyle name="Normal 2 2 4 2 2 2 2 2 3" xfId="3810"/>
    <cellStyle name="Normal 2 2 4 2 2 2 2 2 3 2" xfId="3811"/>
    <cellStyle name="Normal 2 2 4 2 2 2 2 2 3 2 2" xfId="11457"/>
    <cellStyle name="Normal 2 2 4 2 2 2 2 2 3 3" xfId="3812"/>
    <cellStyle name="Normal 2 2 4 2 2 2 2 2 3 3 2" xfId="11458"/>
    <cellStyle name="Normal 2 2 4 2 2 2 2 2 3 4" xfId="11456"/>
    <cellStyle name="Normal 2 2 4 2 2 2 2 2 4" xfId="3813"/>
    <cellStyle name="Normal 2 2 4 2 2 2 2 2 4 2" xfId="11459"/>
    <cellStyle name="Normal 2 2 4 2 2 2 2 2 5" xfId="3814"/>
    <cellStyle name="Normal 2 2 4 2 2 2 2 2 5 2" xfId="11460"/>
    <cellStyle name="Normal 2 2 4 2 2 2 2 2 6" xfId="11452"/>
    <cellStyle name="Normal 2 2 4 2 2 2 2 3" xfId="3815"/>
    <cellStyle name="Normal 2 2 4 2 2 2 2 3 2" xfId="3816"/>
    <cellStyle name="Normal 2 2 4 2 2 2 2 3 2 2" xfId="11462"/>
    <cellStyle name="Normal 2 2 4 2 2 2 2 3 3" xfId="3817"/>
    <cellStyle name="Normal 2 2 4 2 2 2 2 3 3 2" xfId="11463"/>
    <cellStyle name="Normal 2 2 4 2 2 2 2 3 4" xfId="11461"/>
    <cellStyle name="Normal 2 2 4 2 2 2 2 4" xfId="3818"/>
    <cellStyle name="Normal 2 2 4 2 2 2 2 4 2" xfId="3819"/>
    <cellStyle name="Normal 2 2 4 2 2 2 2 4 2 2" xfId="11465"/>
    <cellStyle name="Normal 2 2 4 2 2 2 2 4 3" xfId="3820"/>
    <cellStyle name="Normal 2 2 4 2 2 2 2 4 3 2" xfId="11466"/>
    <cellStyle name="Normal 2 2 4 2 2 2 2 4 4" xfId="11464"/>
    <cellStyle name="Normal 2 2 4 2 2 2 2 5" xfId="3821"/>
    <cellStyle name="Normal 2 2 4 2 2 2 2 5 2" xfId="11467"/>
    <cellStyle name="Normal 2 2 4 2 2 2 2 6" xfId="3822"/>
    <cellStyle name="Normal 2 2 4 2 2 2 2 6 2" xfId="11468"/>
    <cellStyle name="Normal 2 2 4 2 2 2 2 7" xfId="11451"/>
    <cellStyle name="Normal 2 2 4 2 2 2 3" xfId="3823"/>
    <cellStyle name="Normal 2 2 4 2 2 2 3 2" xfId="3824"/>
    <cellStyle name="Normal 2 2 4 2 2 2 3 2 2" xfId="3825"/>
    <cellStyle name="Normal 2 2 4 2 2 2 3 2 2 2" xfId="11471"/>
    <cellStyle name="Normal 2 2 4 2 2 2 3 2 3" xfId="3826"/>
    <cellStyle name="Normal 2 2 4 2 2 2 3 2 3 2" xfId="11472"/>
    <cellStyle name="Normal 2 2 4 2 2 2 3 2 4" xfId="11470"/>
    <cellStyle name="Normal 2 2 4 2 2 2 3 3" xfId="3827"/>
    <cellStyle name="Normal 2 2 4 2 2 2 3 3 2" xfId="3828"/>
    <cellStyle name="Normal 2 2 4 2 2 2 3 3 2 2" xfId="11474"/>
    <cellStyle name="Normal 2 2 4 2 2 2 3 3 3" xfId="3829"/>
    <cellStyle name="Normal 2 2 4 2 2 2 3 3 3 2" xfId="11475"/>
    <cellStyle name="Normal 2 2 4 2 2 2 3 3 4" xfId="11473"/>
    <cellStyle name="Normal 2 2 4 2 2 2 3 4" xfId="3830"/>
    <cellStyle name="Normal 2 2 4 2 2 2 3 4 2" xfId="11476"/>
    <cellStyle name="Normal 2 2 4 2 2 2 3 5" xfId="3831"/>
    <cellStyle name="Normal 2 2 4 2 2 2 3 5 2" xfId="11477"/>
    <cellStyle name="Normal 2 2 4 2 2 2 3 6" xfId="11469"/>
    <cellStyle name="Normal 2 2 4 2 2 2 4" xfId="3832"/>
    <cellStyle name="Normal 2 2 4 2 2 2 4 2" xfId="3833"/>
    <cellStyle name="Normal 2 2 4 2 2 2 4 2 2" xfId="3834"/>
    <cellStyle name="Normal 2 2 4 2 2 2 4 2 2 2" xfId="11480"/>
    <cellStyle name="Normal 2 2 4 2 2 2 4 2 3" xfId="3835"/>
    <cellStyle name="Normal 2 2 4 2 2 2 4 2 3 2" xfId="11481"/>
    <cellStyle name="Normal 2 2 4 2 2 2 4 2 4" xfId="11479"/>
    <cellStyle name="Normal 2 2 4 2 2 2 4 3" xfId="3836"/>
    <cellStyle name="Normal 2 2 4 2 2 2 4 3 2" xfId="3837"/>
    <cellStyle name="Normal 2 2 4 2 2 2 4 3 2 2" xfId="11483"/>
    <cellStyle name="Normal 2 2 4 2 2 2 4 3 3" xfId="3838"/>
    <cellStyle name="Normal 2 2 4 2 2 2 4 3 3 2" xfId="11484"/>
    <cellStyle name="Normal 2 2 4 2 2 2 4 3 4" xfId="11482"/>
    <cellStyle name="Normal 2 2 4 2 2 2 4 4" xfId="3839"/>
    <cellStyle name="Normal 2 2 4 2 2 2 4 4 2" xfId="11485"/>
    <cellStyle name="Normal 2 2 4 2 2 2 4 5" xfId="3840"/>
    <cellStyle name="Normal 2 2 4 2 2 2 4 5 2" xfId="11486"/>
    <cellStyle name="Normal 2 2 4 2 2 2 4 6" xfId="11478"/>
    <cellStyle name="Normal 2 2 4 2 2 2 5" xfId="3841"/>
    <cellStyle name="Normal 2 2 4 2 2 2 5 2" xfId="3842"/>
    <cellStyle name="Normal 2 2 4 2 2 2 5 2 2" xfId="11488"/>
    <cellStyle name="Normal 2 2 4 2 2 2 5 3" xfId="3843"/>
    <cellStyle name="Normal 2 2 4 2 2 2 5 3 2" xfId="11489"/>
    <cellStyle name="Normal 2 2 4 2 2 2 5 4" xfId="11487"/>
    <cellStyle name="Normal 2 2 4 2 2 2 6" xfId="3844"/>
    <cellStyle name="Normal 2 2 4 2 2 2 6 2" xfId="3845"/>
    <cellStyle name="Normal 2 2 4 2 2 2 6 2 2" xfId="11491"/>
    <cellStyle name="Normal 2 2 4 2 2 2 6 3" xfId="3846"/>
    <cellStyle name="Normal 2 2 4 2 2 2 6 3 2" xfId="11492"/>
    <cellStyle name="Normal 2 2 4 2 2 2 6 4" xfId="11490"/>
    <cellStyle name="Normal 2 2 4 2 2 2 7" xfId="3847"/>
    <cellStyle name="Normal 2 2 4 2 2 2 7 2" xfId="11493"/>
    <cellStyle name="Normal 2 2 4 2 2 2 8" xfId="3848"/>
    <cellStyle name="Normal 2 2 4 2 2 2 8 2" xfId="11494"/>
    <cellStyle name="Normal 2 2 4 2 2 2 9" xfId="11450"/>
    <cellStyle name="Normal 2 2 4 2 2 3" xfId="3849"/>
    <cellStyle name="Normal 2 2 4 2 2 3 2" xfId="3850"/>
    <cellStyle name="Normal 2 2 4 2 2 3 2 2" xfId="3851"/>
    <cellStyle name="Normal 2 2 4 2 2 3 2 2 2" xfId="3852"/>
    <cellStyle name="Normal 2 2 4 2 2 3 2 2 2 2" xfId="3853"/>
    <cellStyle name="Normal 2 2 4 2 2 3 2 2 2 2 2" xfId="11499"/>
    <cellStyle name="Normal 2 2 4 2 2 3 2 2 2 3" xfId="3854"/>
    <cellStyle name="Normal 2 2 4 2 2 3 2 2 2 3 2" xfId="11500"/>
    <cellStyle name="Normal 2 2 4 2 2 3 2 2 2 4" xfId="11498"/>
    <cellStyle name="Normal 2 2 4 2 2 3 2 2 3" xfId="3855"/>
    <cellStyle name="Normal 2 2 4 2 2 3 2 2 3 2" xfId="3856"/>
    <cellStyle name="Normal 2 2 4 2 2 3 2 2 3 2 2" xfId="11502"/>
    <cellStyle name="Normal 2 2 4 2 2 3 2 2 3 3" xfId="3857"/>
    <cellStyle name="Normal 2 2 4 2 2 3 2 2 3 3 2" xfId="11503"/>
    <cellStyle name="Normal 2 2 4 2 2 3 2 2 3 4" xfId="11501"/>
    <cellStyle name="Normal 2 2 4 2 2 3 2 2 4" xfId="3858"/>
    <cellStyle name="Normal 2 2 4 2 2 3 2 2 4 2" xfId="11504"/>
    <cellStyle name="Normal 2 2 4 2 2 3 2 2 5" xfId="3859"/>
    <cellStyle name="Normal 2 2 4 2 2 3 2 2 5 2" xfId="11505"/>
    <cellStyle name="Normal 2 2 4 2 2 3 2 2 6" xfId="11497"/>
    <cellStyle name="Normal 2 2 4 2 2 3 2 3" xfId="3860"/>
    <cellStyle name="Normal 2 2 4 2 2 3 2 3 2" xfId="3861"/>
    <cellStyle name="Normal 2 2 4 2 2 3 2 3 2 2" xfId="11507"/>
    <cellStyle name="Normal 2 2 4 2 2 3 2 3 3" xfId="3862"/>
    <cellStyle name="Normal 2 2 4 2 2 3 2 3 3 2" xfId="11508"/>
    <cellStyle name="Normal 2 2 4 2 2 3 2 3 4" xfId="11506"/>
    <cellStyle name="Normal 2 2 4 2 2 3 2 4" xfId="3863"/>
    <cellStyle name="Normal 2 2 4 2 2 3 2 4 2" xfId="3864"/>
    <cellStyle name="Normal 2 2 4 2 2 3 2 4 2 2" xfId="11510"/>
    <cellStyle name="Normal 2 2 4 2 2 3 2 4 3" xfId="3865"/>
    <cellStyle name="Normal 2 2 4 2 2 3 2 4 3 2" xfId="11511"/>
    <cellStyle name="Normal 2 2 4 2 2 3 2 4 4" xfId="11509"/>
    <cellStyle name="Normal 2 2 4 2 2 3 2 5" xfId="3866"/>
    <cellStyle name="Normal 2 2 4 2 2 3 2 5 2" xfId="11512"/>
    <cellStyle name="Normal 2 2 4 2 2 3 2 6" xfId="3867"/>
    <cellStyle name="Normal 2 2 4 2 2 3 2 6 2" xfId="11513"/>
    <cellStyle name="Normal 2 2 4 2 2 3 2 7" xfId="11496"/>
    <cellStyle name="Normal 2 2 4 2 2 3 3" xfId="3868"/>
    <cellStyle name="Normal 2 2 4 2 2 3 3 2" xfId="3869"/>
    <cellStyle name="Normal 2 2 4 2 2 3 3 2 2" xfId="3870"/>
    <cellStyle name="Normal 2 2 4 2 2 3 3 2 2 2" xfId="11516"/>
    <cellStyle name="Normal 2 2 4 2 2 3 3 2 3" xfId="3871"/>
    <cellStyle name="Normal 2 2 4 2 2 3 3 2 3 2" xfId="11517"/>
    <cellStyle name="Normal 2 2 4 2 2 3 3 2 4" xfId="11515"/>
    <cellStyle name="Normal 2 2 4 2 2 3 3 3" xfId="3872"/>
    <cellStyle name="Normal 2 2 4 2 2 3 3 3 2" xfId="3873"/>
    <cellStyle name="Normal 2 2 4 2 2 3 3 3 2 2" xfId="11519"/>
    <cellStyle name="Normal 2 2 4 2 2 3 3 3 3" xfId="3874"/>
    <cellStyle name="Normal 2 2 4 2 2 3 3 3 3 2" xfId="11520"/>
    <cellStyle name="Normal 2 2 4 2 2 3 3 3 4" xfId="11518"/>
    <cellStyle name="Normal 2 2 4 2 2 3 3 4" xfId="3875"/>
    <cellStyle name="Normal 2 2 4 2 2 3 3 4 2" xfId="11521"/>
    <cellStyle name="Normal 2 2 4 2 2 3 3 5" xfId="3876"/>
    <cellStyle name="Normal 2 2 4 2 2 3 3 5 2" xfId="11522"/>
    <cellStyle name="Normal 2 2 4 2 2 3 3 6" xfId="11514"/>
    <cellStyle name="Normal 2 2 4 2 2 3 4" xfId="3877"/>
    <cellStyle name="Normal 2 2 4 2 2 3 4 2" xfId="3878"/>
    <cellStyle name="Normal 2 2 4 2 2 3 4 2 2" xfId="3879"/>
    <cellStyle name="Normal 2 2 4 2 2 3 4 2 2 2" xfId="11525"/>
    <cellStyle name="Normal 2 2 4 2 2 3 4 2 3" xfId="3880"/>
    <cellStyle name="Normal 2 2 4 2 2 3 4 2 3 2" xfId="11526"/>
    <cellStyle name="Normal 2 2 4 2 2 3 4 2 4" xfId="11524"/>
    <cellStyle name="Normal 2 2 4 2 2 3 4 3" xfId="3881"/>
    <cellStyle name="Normal 2 2 4 2 2 3 4 3 2" xfId="3882"/>
    <cellStyle name="Normal 2 2 4 2 2 3 4 3 2 2" xfId="11528"/>
    <cellStyle name="Normal 2 2 4 2 2 3 4 3 3" xfId="3883"/>
    <cellStyle name="Normal 2 2 4 2 2 3 4 3 3 2" xfId="11529"/>
    <cellStyle name="Normal 2 2 4 2 2 3 4 3 4" xfId="11527"/>
    <cellStyle name="Normal 2 2 4 2 2 3 4 4" xfId="3884"/>
    <cellStyle name="Normal 2 2 4 2 2 3 4 4 2" xfId="11530"/>
    <cellStyle name="Normal 2 2 4 2 2 3 4 5" xfId="3885"/>
    <cellStyle name="Normal 2 2 4 2 2 3 4 5 2" xfId="11531"/>
    <cellStyle name="Normal 2 2 4 2 2 3 4 6" xfId="11523"/>
    <cellStyle name="Normal 2 2 4 2 2 3 5" xfId="3886"/>
    <cellStyle name="Normal 2 2 4 2 2 3 5 2" xfId="3887"/>
    <cellStyle name="Normal 2 2 4 2 2 3 5 2 2" xfId="11533"/>
    <cellStyle name="Normal 2 2 4 2 2 3 5 3" xfId="3888"/>
    <cellStyle name="Normal 2 2 4 2 2 3 5 3 2" xfId="11534"/>
    <cellStyle name="Normal 2 2 4 2 2 3 5 4" xfId="11532"/>
    <cellStyle name="Normal 2 2 4 2 2 3 6" xfId="3889"/>
    <cellStyle name="Normal 2 2 4 2 2 3 6 2" xfId="3890"/>
    <cellStyle name="Normal 2 2 4 2 2 3 6 2 2" xfId="11536"/>
    <cellStyle name="Normal 2 2 4 2 2 3 6 3" xfId="3891"/>
    <cellStyle name="Normal 2 2 4 2 2 3 6 3 2" xfId="11537"/>
    <cellStyle name="Normal 2 2 4 2 2 3 6 4" xfId="11535"/>
    <cellStyle name="Normal 2 2 4 2 2 3 7" xfId="3892"/>
    <cellStyle name="Normal 2 2 4 2 2 3 7 2" xfId="11538"/>
    <cellStyle name="Normal 2 2 4 2 2 3 8" xfId="3893"/>
    <cellStyle name="Normal 2 2 4 2 2 3 8 2" xfId="11539"/>
    <cellStyle name="Normal 2 2 4 2 2 3 9" xfId="11495"/>
    <cellStyle name="Normal 2 2 4 2 2 4" xfId="3894"/>
    <cellStyle name="Normal 2 2 4 2 2 4 2" xfId="3895"/>
    <cellStyle name="Normal 2 2 4 2 2 4 2 2" xfId="3896"/>
    <cellStyle name="Normal 2 2 4 2 2 4 2 2 2" xfId="3897"/>
    <cellStyle name="Normal 2 2 4 2 2 4 2 2 2 2" xfId="11543"/>
    <cellStyle name="Normal 2 2 4 2 2 4 2 2 3" xfId="3898"/>
    <cellStyle name="Normal 2 2 4 2 2 4 2 2 3 2" xfId="11544"/>
    <cellStyle name="Normal 2 2 4 2 2 4 2 2 4" xfId="11542"/>
    <cellStyle name="Normal 2 2 4 2 2 4 2 3" xfId="3899"/>
    <cellStyle name="Normal 2 2 4 2 2 4 2 3 2" xfId="3900"/>
    <cellStyle name="Normal 2 2 4 2 2 4 2 3 2 2" xfId="11546"/>
    <cellStyle name="Normal 2 2 4 2 2 4 2 3 3" xfId="3901"/>
    <cellStyle name="Normal 2 2 4 2 2 4 2 3 3 2" xfId="11547"/>
    <cellStyle name="Normal 2 2 4 2 2 4 2 3 4" xfId="11545"/>
    <cellStyle name="Normal 2 2 4 2 2 4 2 4" xfId="3902"/>
    <cellStyle name="Normal 2 2 4 2 2 4 2 4 2" xfId="11548"/>
    <cellStyle name="Normal 2 2 4 2 2 4 2 5" xfId="3903"/>
    <cellStyle name="Normal 2 2 4 2 2 4 2 5 2" xfId="11549"/>
    <cellStyle name="Normal 2 2 4 2 2 4 2 6" xfId="11541"/>
    <cellStyle name="Normal 2 2 4 2 2 4 3" xfId="3904"/>
    <cellStyle name="Normal 2 2 4 2 2 4 3 2" xfId="3905"/>
    <cellStyle name="Normal 2 2 4 2 2 4 3 2 2" xfId="3906"/>
    <cellStyle name="Normal 2 2 4 2 2 4 3 2 2 2" xfId="11552"/>
    <cellStyle name="Normal 2 2 4 2 2 4 3 2 3" xfId="3907"/>
    <cellStyle name="Normal 2 2 4 2 2 4 3 2 3 2" xfId="11553"/>
    <cellStyle name="Normal 2 2 4 2 2 4 3 2 4" xfId="11551"/>
    <cellStyle name="Normal 2 2 4 2 2 4 3 3" xfId="3908"/>
    <cellStyle name="Normal 2 2 4 2 2 4 3 3 2" xfId="3909"/>
    <cellStyle name="Normal 2 2 4 2 2 4 3 3 2 2" xfId="11555"/>
    <cellStyle name="Normal 2 2 4 2 2 4 3 3 3" xfId="3910"/>
    <cellStyle name="Normal 2 2 4 2 2 4 3 3 3 2" xfId="11556"/>
    <cellStyle name="Normal 2 2 4 2 2 4 3 3 4" xfId="11554"/>
    <cellStyle name="Normal 2 2 4 2 2 4 3 4" xfId="3911"/>
    <cellStyle name="Normal 2 2 4 2 2 4 3 4 2" xfId="11557"/>
    <cellStyle name="Normal 2 2 4 2 2 4 3 5" xfId="3912"/>
    <cellStyle name="Normal 2 2 4 2 2 4 3 5 2" xfId="11558"/>
    <cellStyle name="Normal 2 2 4 2 2 4 3 6" xfId="11550"/>
    <cellStyle name="Normal 2 2 4 2 2 4 4" xfId="3913"/>
    <cellStyle name="Normal 2 2 4 2 2 4 4 2" xfId="3914"/>
    <cellStyle name="Normal 2 2 4 2 2 4 4 2 2" xfId="11560"/>
    <cellStyle name="Normal 2 2 4 2 2 4 4 3" xfId="3915"/>
    <cellStyle name="Normal 2 2 4 2 2 4 4 3 2" xfId="11561"/>
    <cellStyle name="Normal 2 2 4 2 2 4 4 4" xfId="11559"/>
    <cellStyle name="Normal 2 2 4 2 2 4 5" xfId="3916"/>
    <cellStyle name="Normal 2 2 4 2 2 4 5 2" xfId="3917"/>
    <cellStyle name="Normal 2 2 4 2 2 4 5 2 2" xfId="11563"/>
    <cellStyle name="Normal 2 2 4 2 2 4 5 3" xfId="3918"/>
    <cellStyle name="Normal 2 2 4 2 2 4 5 3 2" xfId="11564"/>
    <cellStyle name="Normal 2 2 4 2 2 4 5 4" xfId="11562"/>
    <cellStyle name="Normal 2 2 4 2 2 4 6" xfId="3919"/>
    <cellStyle name="Normal 2 2 4 2 2 4 6 2" xfId="11565"/>
    <cellStyle name="Normal 2 2 4 2 2 4 7" xfId="3920"/>
    <cellStyle name="Normal 2 2 4 2 2 4 7 2" xfId="11566"/>
    <cellStyle name="Normal 2 2 4 2 2 4 8" xfId="11540"/>
    <cellStyle name="Normal 2 2 4 2 2 5" xfId="3921"/>
    <cellStyle name="Normal 2 2 4 2 2 5 2" xfId="3922"/>
    <cellStyle name="Normal 2 2 4 2 2 5 2 2" xfId="3923"/>
    <cellStyle name="Normal 2 2 4 2 2 5 2 2 2" xfId="11569"/>
    <cellStyle name="Normal 2 2 4 2 2 5 2 3" xfId="3924"/>
    <cellStyle name="Normal 2 2 4 2 2 5 2 3 2" xfId="11570"/>
    <cellStyle name="Normal 2 2 4 2 2 5 2 4" xfId="11568"/>
    <cellStyle name="Normal 2 2 4 2 2 5 3" xfId="3925"/>
    <cellStyle name="Normal 2 2 4 2 2 5 3 2" xfId="3926"/>
    <cellStyle name="Normal 2 2 4 2 2 5 3 2 2" xfId="11572"/>
    <cellStyle name="Normal 2 2 4 2 2 5 3 3" xfId="3927"/>
    <cellStyle name="Normal 2 2 4 2 2 5 3 3 2" xfId="11573"/>
    <cellStyle name="Normal 2 2 4 2 2 5 3 4" xfId="11571"/>
    <cellStyle name="Normal 2 2 4 2 2 5 4" xfId="3928"/>
    <cellStyle name="Normal 2 2 4 2 2 5 4 2" xfId="11574"/>
    <cellStyle name="Normal 2 2 4 2 2 5 5" xfId="3929"/>
    <cellStyle name="Normal 2 2 4 2 2 5 5 2" xfId="11575"/>
    <cellStyle name="Normal 2 2 4 2 2 5 6" xfId="11567"/>
    <cellStyle name="Normal 2 2 4 2 2 6" xfId="3930"/>
    <cellStyle name="Normal 2 2 4 2 2 6 2" xfId="3931"/>
    <cellStyle name="Normal 2 2 4 2 2 6 2 2" xfId="3932"/>
    <cellStyle name="Normal 2 2 4 2 2 6 2 2 2" xfId="11578"/>
    <cellStyle name="Normal 2 2 4 2 2 6 2 3" xfId="3933"/>
    <cellStyle name="Normal 2 2 4 2 2 6 2 3 2" xfId="11579"/>
    <cellStyle name="Normal 2 2 4 2 2 6 2 4" xfId="11577"/>
    <cellStyle name="Normal 2 2 4 2 2 6 3" xfId="3934"/>
    <cellStyle name="Normal 2 2 4 2 2 6 3 2" xfId="3935"/>
    <cellStyle name="Normal 2 2 4 2 2 6 3 2 2" xfId="11581"/>
    <cellStyle name="Normal 2 2 4 2 2 6 3 3" xfId="3936"/>
    <cellStyle name="Normal 2 2 4 2 2 6 3 3 2" xfId="11582"/>
    <cellStyle name="Normal 2 2 4 2 2 6 3 4" xfId="11580"/>
    <cellStyle name="Normal 2 2 4 2 2 6 4" xfId="3937"/>
    <cellStyle name="Normal 2 2 4 2 2 6 4 2" xfId="11583"/>
    <cellStyle name="Normal 2 2 4 2 2 6 5" xfId="3938"/>
    <cellStyle name="Normal 2 2 4 2 2 6 5 2" xfId="11584"/>
    <cellStyle name="Normal 2 2 4 2 2 6 6" xfId="11576"/>
    <cellStyle name="Normal 2 2 4 2 2 7" xfId="3939"/>
    <cellStyle name="Normal 2 2 4 2 2 7 2" xfId="3940"/>
    <cellStyle name="Normal 2 2 4 2 2 7 2 2" xfId="11586"/>
    <cellStyle name="Normal 2 2 4 2 2 7 3" xfId="3941"/>
    <cellStyle name="Normal 2 2 4 2 2 7 3 2" xfId="11587"/>
    <cellStyle name="Normal 2 2 4 2 2 7 4" xfId="11585"/>
    <cellStyle name="Normal 2 2 4 2 2 8" xfId="3942"/>
    <cellStyle name="Normal 2 2 4 2 2 8 2" xfId="3943"/>
    <cellStyle name="Normal 2 2 4 2 2 8 2 2" xfId="11589"/>
    <cellStyle name="Normal 2 2 4 2 2 8 3" xfId="3944"/>
    <cellStyle name="Normal 2 2 4 2 2 8 3 2" xfId="11590"/>
    <cellStyle name="Normal 2 2 4 2 2 8 4" xfId="11588"/>
    <cellStyle name="Normal 2 2 4 2 2 9" xfId="3945"/>
    <cellStyle name="Normal 2 2 4 2 2 9 2" xfId="11591"/>
    <cellStyle name="Normal 2 2 4 2 3" xfId="3946"/>
    <cellStyle name="Normal 2 2 4 2 3 2" xfId="3947"/>
    <cellStyle name="Normal 2 2 4 2 3 2 2" xfId="3948"/>
    <cellStyle name="Normal 2 2 4 2 3 2 2 2" xfId="3949"/>
    <cellStyle name="Normal 2 2 4 2 3 2 2 2 2" xfId="3950"/>
    <cellStyle name="Normal 2 2 4 2 3 2 2 2 2 2" xfId="11596"/>
    <cellStyle name="Normal 2 2 4 2 3 2 2 2 3" xfId="3951"/>
    <cellStyle name="Normal 2 2 4 2 3 2 2 2 3 2" xfId="11597"/>
    <cellStyle name="Normal 2 2 4 2 3 2 2 2 4" xfId="11595"/>
    <cellStyle name="Normal 2 2 4 2 3 2 2 3" xfId="3952"/>
    <cellStyle name="Normal 2 2 4 2 3 2 2 3 2" xfId="3953"/>
    <cellStyle name="Normal 2 2 4 2 3 2 2 3 2 2" xfId="11599"/>
    <cellStyle name="Normal 2 2 4 2 3 2 2 3 3" xfId="3954"/>
    <cellStyle name="Normal 2 2 4 2 3 2 2 3 3 2" xfId="11600"/>
    <cellStyle name="Normal 2 2 4 2 3 2 2 3 4" xfId="11598"/>
    <cellStyle name="Normal 2 2 4 2 3 2 2 4" xfId="3955"/>
    <cellStyle name="Normal 2 2 4 2 3 2 2 4 2" xfId="11601"/>
    <cellStyle name="Normal 2 2 4 2 3 2 2 5" xfId="3956"/>
    <cellStyle name="Normal 2 2 4 2 3 2 2 5 2" xfId="11602"/>
    <cellStyle name="Normal 2 2 4 2 3 2 2 6" xfId="11594"/>
    <cellStyle name="Normal 2 2 4 2 3 2 3" xfId="3957"/>
    <cellStyle name="Normal 2 2 4 2 3 2 3 2" xfId="3958"/>
    <cellStyle name="Normal 2 2 4 2 3 2 3 2 2" xfId="11604"/>
    <cellStyle name="Normal 2 2 4 2 3 2 3 3" xfId="3959"/>
    <cellStyle name="Normal 2 2 4 2 3 2 3 3 2" xfId="11605"/>
    <cellStyle name="Normal 2 2 4 2 3 2 3 4" xfId="11603"/>
    <cellStyle name="Normal 2 2 4 2 3 2 4" xfId="3960"/>
    <cellStyle name="Normal 2 2 4 2 3 2 4 2" xfId="3961"/>
    <cellStyle name="Normal 2 2 4 2 3 2 4 2 2" xfId="11607"/>
    <cellStyle name="Normal 2 2 4 2 3 2 4 3" xfId="3962"/>
    <cellStyle name="Normal 2 2 4 2 3 2 4 3 2" xfId="11608"/>
    <cellStyle name="Normal 2 2 4 2 3 2 4 4" xfId="11606"/>
    <cellStyle name="Normal 2 2 4 2 3 2 5" xfId="3963"/>
    <cellStyle name="Normal 2 2 4 2 3 2 5 2" xfId="11609"/>
    <cellStyle name="Normal 2 2 4 2 3 2 6" xfId="3964"/>
    <cellStyle name="Normal 2 2 4 2 3 2 6 2" xfId="11610"/>
    <cellStyle name="Normal 2 2 4 2 3 2 7" xfId="11593"/>
    <cellStyle name="Normal 2 2 4 2 3 3" xfId="3965"/>
    <cellStyle name="Normal 2 2 4 2 3 3 2" xfId="3966"/>
    <cellStyle name="Normal 2 2 4 2 3 3 2 2" xfId="3967"/>
    <cellStyle name="Normal 2 2 4 2 3 3 2 2 2" xfId="11613"/>
    <cellStyle name="Normal 2 2 4 2 3 3 2 3" xfId="3968"/>
    <cellStyle name="Normal 2 2 4 2 3 3 2 3 2" xfId="11614"/>
    <cellStyle name="Normal 2 2 4 2 3 3 2 4" xfId="11612"/>
    <cellStyle name="Normal 2 2 4 2 3 3 3" xfId="3969"/>
    <cellStyle name="Normal 2 2 4 2 3 3 3 2" xfId="3970"/>
    <cellStyle name="Normal 2 2 4 2 3 3 3 2 2" xfId="11616"/>
    <cellStyle name="Normal 2 2 4 2 3 3 3 3" xfId="3971"/>
    <cellStyle name="Normal 2 2 4 2 3 3 3 3 2" xfId="11617"/>
    <cellStyle name="Normal 2 2 4 2 3 3 3 4" xfId="11615"/>
    <cellStyle name="Normal 2 2 4 2 3 3 4" xfId="3972"/>
    <cellStyle name="Normal 2 2 4 2 3 3 4 2" xfId="11618"/>
    <cellStyle name="Normal 2 2 4 2 3 3 5" xfId="3973"/>
    <cellStyle name="Normal 2 2 4 2 3 3 5 2" xfId="11619"/>
    <cellStyle name="Normal 2 2 4 2 3 3 6" xfId="11611"/>
    <cellStyle name="Normal 2 2 4 2 3 4" xfId="3974"/>
    <cellStyle name="Normal 2 2 4 2 3 4 2" xfId="3975"/>
    <cellStyle name="Normal 2 2 4 2 3 4 2 2" xfId="3976"/>
    <cellStyle name="Normal 2 2 4 2 3 4 2 2 2" xfId="11622"/>
    <cellStyle name="Normal 2 2 4 2 3 4 2 3" xfId="3977"/>
    <cellStyle name="Normal 2 2 4 2 3 4 2 3 2" xfId="11623"/>
    <cellStyle name="Normal 2 2 4 2 3 4 2 4" xfId="11621"/>
    <cellStyle name="Normal 2 2 4 2 3 4 3" xfId="3978"/>
    <cellStyle name="Normal 2 2 4 2 3 4 3 2" xfId="3979"/>
    <cellStyle name="Normal 2 2 4 2 3 4 3 2 2" xfId="11625"/>
    <cellStyle name="Normal 2 2 4 2 3 4 3 3" xfId="3980"/>
    <cellStyle name="Normal 2 2 4 2 3 4 3 3 2" xfId="11626"/>
    <cellStyle name="Normal 2 2 4 2 3 4 3 4" xfId="11624"/>
    <cellStyle name="Normal 2 2 4 2 3 4 4" xfId="3981"/>
    <cellStyle name="Normal 2 2 4 2 3 4 4 2" xfId="11627"/>
    <cellStyle name="Normal 2 2 4 2 3 4 5" xfId="3982"/>
    <cellStyle name="Normal 2 2 4 2 3 4 5 2" xfId="11628"/>
    <cellStyle name="Normal 2 2 4 2 3 4 6" xfId="11620"/>
    <cellStyle name="Normal 2 2 4 2 3 5" xfId="3983"/>
    <cellStyle name="Normal 2 2 4 2 3 5 2" xfId="3984"/>
    <cellStyle name="Normal 2 2 4 2 3 5 2 2" xfId="11630"/>
    <cellStyle name="Normal 2 2 4 2 3 5 3" xfId="3985"/>
    <cellStyle name="Normal 2 2 4 2 3 5 3 2" xfId="11631"/>
    <cellStyle name="Normal 2 2 4 2 3 5 4" xfId="11629"/>
    <cellStyle name="Normal 2 2 4 2 3 6" xfId="3986"/>
    <cellStyle name="Normal 2 2 4 2 3 6 2" xfId="3987"/>
    <cellStyle name="Normal 2 2 4 2 3 6 2 2" xfId="11633"/>
    <cellStyle name="Normal 2 2 4 2 3 6 3" xfId="3988"/>
    <cellStyle name="Normal 2 2 4 2 3 6 3 2" xfId="11634"/>
    <cellStyle name="Normal 2 2 4 2 3 6 4" xfId="11632"/>
    <cellStyle name="Normal 2 2 4 2 3 7" xfId="3989"/>
    <cellStyle name="Normal 2 2 4 2 3 7 2" xfId="11635"/>
    <cellStyle name="Normal 2 2 4 2 3 8" xfId="3990"/>
    <cellStyle name="Normal 2 2 4 2 3 8 2" xfId="11636"/>
    <cellStyle name="Normal 2 2 4 2 3 9" xfId="11592"/>
    <cellStyle name="Normal 2 2 4 2 4" xfId="3991"/>
    <cellStyle name="Normal 2 2 4 2 4 2" xfId="3992"/>
    <cellStyle name="Normal 2 2 4 2 4 2 2" xfId="3993"/>
    <cellStyle name="Normal 2 2 4 2 4 2 2 2" xfId="3994"/>
    <cellStyle name="Normal 2 2 4 2 4 2 2 2 2" xfId="3995"/>
    <cellStyle name="Normal 2 2 4 2 4 2 2 2 2 2" xfId="11641"/>
    <cellStyle name="Normal 2 2 4 2 4 2 2 2 3" xfId="3996"/>
    <cellStyle name="Normal 2 2 4 2 4 2 2 2 3 2" xfId="11642"/>
    <cellStyle name="Normal 2 2 4 2 4 2 2 2 4" xfId="11640"/>
    <cellStyle name="Normal 2 2 4 2 4 2 2 3" xfId="3997"/>
    <cellStyle name="Normal 2 2 4 2 4 2 2 3 2" xfId="3998"/>
    <cellStyle name="Normal 2 2 4 2 4 2 2 3 2 2" xfId="11644"/>
    <cellStyle name="Normal 2 2 4 2 4 2 2 3 3" xfId="3999"/>
    <cellStyle name="Normal 2 2 4 2 4 2 2 3 3 2" xfId="11645"/>
    <cellStyle name="Normal 2 2 4 2 4 2 2 3 4" xfId="11643"/>
    <cellStyle name="Normal 2 2 4 2 4 2 2 4" xfId="4000"/>
    <cellStyle name="Normal 2 2 4 2 4 2 2 4 2" xfId="11646"/>
    <cellStyle name="Normal 2 2 4 2 4 2 2 5" xfId="4001"/>
    <cellStyle name="Normal 2 2 4 2 4 2 2 5 2" xfId="11647"/>
    <cellStyle name="Normal 2 2 4 2 4 2 2 6" xfId="11639"/>
    <cellStyle name="Normal 2 2 4 2 4 2 3" xfId="4002"/>
    <cellStyle name="Normal 2 2 4 2 4 2 3 2" xfId="4003"/>
    <cellStyle name="Normal 2 2 4 2 4 2 3 2 2" xfId="11649"/>
    <cellStyle name="Normal 2 2 4 2 4 2 3 3" xfId="4004"/>
    <cellStyle name="Normal 2 2 4 2 4 2 3 3 2" xfId="11650"/>
    <cellStyle name="Normal 2 2 4 2 4 2 3 4" xfId="11648"/>
    <cellStyle name="Normal 2 2 4 2 4 2 4" xfId="4005"/>
    <cellStyle name="Normal 2 2 4 2 4 2 4 2" xfId="4006"/>
    <cellStyle name="Normal 2 2 4 2 4 2 4 2 2" xfId="11652"/>
    <cellStyle name="Normal 2 2 4 2 4 2 4 3" xfId="4007"/>
    <cellStyle name="Normal 2 2 4 2 4 2 4 3 2" xfId="11653"/>
    <cellStyle name="Normal 2 2 4 2 4 2 4 4" xfId="11651"/>
    <cellStyle name="Normal 2 2 4 2 4 2 5" xfId="4008"/>
    <cellStyle name="Normal 2 2 4 2 4 2 5 2" xfId="11654"/>
    <cellStyle name="Normal 2 2 4 2 4 2 6" xfId="4009"/>
    <cellStyle name="Normal 2 2 4 2 4 2 6 2" xfId="11655"/>
    <cellStyle name="Normal 2 2 4 2 4 2 7" xfId="11638"/>
    <cellStyle name="Normal 2 2 4 2 4 3" xfId="4010"/>
    <cellStyle name="Normal 2 2 4 2 4 3 2" xfId="4011"/>
    <cellStyle name="Normal 2 2 4 2 4 3 2 2" xfId="4012"/>
    <cellStyle name="Normal 2 2 4 2 4 3 2 2 2" xfId="11658"/>
    <cellStyle name="Normal 2 2 4 2 4 3 2 3" xfId="4013"/>
    <cellStyle name="Normal 2 2 4 2 4 3 2 3 2" xfId="11659"/>
    <cellStyle name="Normal 2 2 4 2 4 3 2 4" xfId="11657"/>
    <cellStyle name="Normal 2 2 4 2 4 3 3" xfId="4014"/>
    <cellStyle name="Normal 2 2 4 2 4 3 3 2" xfId="4015"/>
    <cellStyle name="Normal 2 2 4 2 4 3 3 2 2" xfId="11661"/>
    <cellStyle name="Normal 2 2 4 2 4 3 3 3" xfId="4016"/>
    <cellStyle name="Normal 2 2 4 2 4 3 3 3 2" xfId="11662"/>
    <cellStyle name="Normal 2 2 4 2 4 3 3 4" xfId="11660"/>
    <cellStyle name="Normal 2 2 4 2 4 3 4" xfId="4017"/>
    <cellStyle name="Normal 2 2 4 2 4 3 4 2" xfId="11663"/>
    <cellStyle name="Normal 2 2 4 2 4 3 5" xfId="4018"/>
    <cellStyle name="Normal 2 2 4 2 4 3 5 2" xfId="11664"/>
    <cellStyle name="Normal 2 2 4 2 4 3 6" xfId="11656"/>
    <cellStyle name="Normal 2 2 4 2 4 4" xfId="4019"/>
    <cellStyle name="Normal 2 2 4 2 4 4 2" xfId="4020"/>
    <cellStyle name="Normal 2 2 4 2 4 4 2 2" xfId="4021"/>
    <cellStyle name="Normal 2 2 4 2 4 4 2 2 2" xfId="11667"/>
    <cellStyle name="Normal 2 2 4 2 4 4 2 3" xfId="4022"/>
    <cellStyle name="Normal 2 2 4 2 4 4 2 3 2" xfId="11668"/>
    <cellStyle name="Normal 2 2 4 2 4 4 2 4" xfId="11666"/>
    <cellStyle name="Normal 2 2 4 2 4 4 3" xfId="4023"/>
    <cellStyle name="Normal 2 2 4 2 4 4 3 2" xfId="4024"/>
    <cellStyle name="Normal 2 2 4 2 4 4 3 2 2" xfId="11670"/>
    <cellStyle name="Normal 2 2 4 2 4 4 3 3" xfId="4025"/>
    <cellStyle name="Normal 2 2 4 2 4 4 3 3 2" xfId="11671"/>
    <cellStyle name="Normal 2 2 4 2 4 4 3 4" xfId="11669"/>
    <cellStyle name="Normal 2 2 4 2 4 4 4" xfId="4026"/>
    <cellStyle name="Normal 2 2 4 2 4 4 4 2" xfId="11672"/>
    <cellStyle name="Normal 2 2 4 2 4 4 5" xfId="4027"/>
    <cellStyle name="Normal 2 2 4 2 4 4 5 2" xfId="11673"/>
    <cellStyle name="Normal 2 2 4 2 4 4 6" xfId="11665"/>
    <cellStyle name="Normal 2 2 4 2 4 5" xfId="4028"/>
    <cellStyle name="Normal 2 2 4 2 4 5 2" xfId="4029"/>
    <cellStyle name="Normal 2 2 4 2 4 5 2 2" xfId="11675"/>
    <cellStyle name="Normal 2 2 4 2 4 5 3" xfId="4030"/>
    <cellStyle name="Normal 2 2 4 2 4 5 3 2" xfId="11676"/>
    <cellStyle name="Normal 2 2 4 2 4 5 4" xfId="11674"/>
    <cellStyle name="Normal 2 2 4 2 4 6" xfId="4031"/>
    <cellStyle name="Normal 2 2 4 2 4 6 2" xfId="4032"/>
    <cellStyle name="Normal 2 2 4 2 4 6 2 2" xfId="11678"/>
    <cellStyle name="Normal 2 2 4 2 4 6 3" xfId="4033"/>
    <cellStyle name="Normal 2 2 4 2 4 6 3 2" xfId="11679"/>
    <cellStyle name="Normal 2 2 4 2 4 6 4" xfId="11677"/>
    <cellStyle name="Normal 2 2 4 2 4 7" xfId="4034"/>
    <cellStyle name="Normal 2 2 4 2 4 7 2" xfId="11680"/>
    <cellStyle name="Normal 2 2 4 2 4 8" xfId="4035"/>
    <cellStyle name="Normal 2 2 4 2 4 8 2" xfId="11681"/>
    <cellStyle name="Normal 2 2 4 2 4 9" xfId="11637"/>
    <cellStyle name="Normal 2 2 4 2 5" xfId="4036"/>
    <cellStyle name="Normal 2 2 4 2 5 2" xfId="4037"/>
    <cellStyle name="Normal 2 2 4 2 5 2 2" xfId="4038"/>
    <cellStyle name="Normal 2 2 4 2 5 2 2 2" xfId="4039"/>
    <cellStyle name="Normal 2 2 4 2 5 2 2 2 2" xfId="4040"/>
    <cellStyle name="Normal 2 2 4 2 5 2 2 2 2 2" xfId="11686"/>
    <cellStyle name="Normal 2 2 4 2 5 2 2 2 3" xfId="4041"/>
    <cellStyle name="Normal 2 2 4 2 5 2 2 2 3 2" xfId="11687"/>
    <cellStyle name="Normal 2 2 4 2 5 2 2 2 4" xfId="11685"/>
    <cellStyle name="Normal 2 2 4 2 5 2 2 3" xfId="4042"/>
    <cellStyle name="Normal 2 2 4 2 5 2 2 3 2" xfId="4043"/>
    <cellStyle name="Normal 2 2 4 2 5 2 2 3 2 2" xfId="11689"/>
    <cellStyle name="Normal 2 2 4 2 5 2 2 3 3" xfId="4044"/>
    <cellStyle name="Normal 2 2 4 2 5 2 2 3 3 2" xfId="11690"/>
    <cellStyle name="Normal 2 2 4 2 5 2 2 3 4" xfId="11688"/>
    <cellStyle name="Normal 2 2 4 2 5 2 2 4" xfId="4045"/>
    <cellStyle name="Normal 2 2 4 2 5 2 2 4 2" xfId="11691"/>
    <cellStyle name="Normal 2 2 4 2 5 2 2 5" xfId="4046"/>
    <cellStyle name="Normal 2 2 4 2 5 2 2 5 2" xfId="11692"/>
    <cellStyle name="Normal 2 2 4 2 5 2 2 6" xfId="11684"/>
    <cellStyle name="Normal 2 2 4 2 5 2 3" xfId="4047"/>
    <cellStyle name="Normal 2 2 4 2 5 2 3 2" xfId="4048"/>
    <cellStyle name="Normal 2 2 4 2 5 2 3 2 2" xfId="11694"/>
    <cellStyle name="Normal 2 2 4 2 5 2 3 3" xfId="4049"/>
    <cellStyle name="Normal 2 2 4 2 5 2 3 3 2" xfId="11695"/>
    <cellStyle name="Normal 2 2 4 2 5 2 3 4" xfId="11693"/>
    <cellStyle name="Normal 2 2 4 2 5 2 4" xfId="4050"/>
    <cellStyle name="Normal 2 2 4 2 5 2 4 2" xfId="4051"/>
    <cellStyle name="Normal 2 2 4 2 5 2 4 2 2" xfId="11697"/>
    <cellStyle name="Normal 2 2 4 2 5 2 4 3" xfId="4052"/>
    <cellStyle name="Normal 2 2 4 2 5 2 4 3 2" xfId="11698"/>
    <cellStyle name="Normal 2 2 4 2 5 2 4 4" xfId="11696"/>
    <cellStyle name="Normal 2 2 4 2 5 2 5" xfId="4053"/>
    <cellStyle name="Normal 2 2 4 2 5 2 5 2" xfId="11699"/>
    <cellStyle name="Normal 2 2 4 2 5 2 6" xfId="4054"/>
    <cellStyle name="Normal 2 2 4 2 5 2 6 2" xfId="11700"/>
    <cellStyle name="Normal 2 2 4 2 5 2 7" xfId="11683"/>
    <cellStyle name="Normal 2 2 4 2 5 3" xfId="4055"/>
    <cellStyle name="Normal 2 2 4 2 5 3 2" xfId="4056"/>
    <cellStyle name="Normal 2 2 4 2 5 3 2 2" xfId="4057"/>
    <cellStyle name="Normal 2 2 4 2 5 3 2 2 2" xfId="11703"/>
    <cellStyle name="Normal 2 2 4 2 5 3 2 3" xfId="4058"/>
    <cellStyle name="Normal 2 2 4 2 5 3 2 3 2" xfId="11704"/>
    <cellStyle name="Normal 2 2 4 2 5 3 2 4" xfId="11702"/>
    <cellStyle name="Normal 2 2 4 2 5 3 3" xfId="4059"/>
    <cellStyle name="Normal 2 2 4 2 5 3 3 2" xfId="4060"/>
    <cellStyle name="Normal 2 2 4 2 5 3 3 2 2" xfId="11706"/>
    <cellStyle name="Normal 2 2 4 2 5 3 3 3" xfId="4061"/>
    <cellStyle name="Normal 2 2 4 2 5 3 3 3 2" xfId="11707"/>
    <cellStyle name="Normal 2 2 4 2 5 3 3 4" xfId="11705"/>
    <cellStyle name="Normal 2 2 4 2 5 3 4" xfId="4062"/>
    <cellStyle name="Normal 2 2 4 2 5 3 4 2" xfId="11708"/>
    <cellStyle name="Normal 2 2 4 2 5 3 5" xfId="4063"/>
    <cellStyle name="Normal 2 2 4 2 5 3 5 2" xfId="11709"/>
    <cellStyle name="Normal 2 2 4 2 5 3 6" xfId="11701"/>
    <cellStyle name="Normal 2 2 4 2 5 4" xfId="4064"/>
    <cellStyle name="Normal 2 2 4 2 5 4 2" xfId="4065"/>
    <cellStyle name="Normal 2 2 4 2 5 4 2 2" xfId="4066"/>
    <cellStyle name="Normal 2 2 4 2 5 4 2 2 2" xfId="11712"/>
    <cellStyle name="Normal 2 2 4 2 5 4 2 3" xfId="4067"/>
    <cellStyle name="Normal 2 2 4 2 5 4 2 3 2" xfId="11713"/>
    <cellStyle name="Normal 2 2 4 2 5 4 2 4" xfId="11711"/>
    <cellStyle name="Normal 2 2 4 2 5 4 3" xfId="4068"/>
    <cellStyle name="Normal 2 2 4 2 5 4 3 2" xfId="4069"/>
    <cellStyle name="Normal 2 2 4 2 5 4 3 2 2" xfId="11715"/>
    <cellStyle name="Normal 2 2 4 2 5 4 3 3" xfId="4070"/>
    <cellStyle name="Normal 2 2 4 2 5 4 3 3 2" xfId="11716"/>
    <cellStyle name="Normal 2 2 4 2 5 4 3 4" xfId="11714"/>
    <cellStyle name="Normal 2 2 4 2 5 4 4" xfId="4071"/>
    <cellStyle name="Normal 2 2 4 2 5 4 4 2" xfId="11717"/>
    <cellStyle name="Normal 2 2 4 2 5 4 5" xfId="4072"/>
    <cellStyle name="Normal 2 2 4 2 5 4 5 2" xfId="11718"/>
    <cellStyle name="Normal 2 2 4 2 5 4 6" xfId="11710"/>
    <cellStyle name="Normal 2 2 4 2 5 5" xfId="4073"/>
    <cellStyle name="Normal 2 2 4 2 5 5 2" xfId="4074"/>
    <cellStyle name="Normal 2 2 4 2 5 5 2 2" xfId="11720"/>
    <cellStyle name="Normal 2 2 4 2 5 5 3" xfId="4075"/>
    <cellStyle name="Normal 2 2 4 2 5 5 3 2" xfId="11721"/>
    <cellStyle name="Normal 2 2 4 2 5 5 4" xfId="11719"/>
    <cellStyle name="Normal 2 2 4 2 5 6" xfId="4076"/>
    <cellStyle name="Normal 2 2 4 2 5 6 2" xfId="4077"/>
    <cellStyle name="Normal 2 2 4 2 5 6 2 2" xfId="11723"/>
    <cellStyle name="Normal 2 2 4 2 5 6 3" xfId="4078"/>
    <cellStyle name="Normal 2 2 4 2 5 6 3 2" xfId="11724"/>
    <cellStyle name="Normal 2 2 4 2 5 6 4" xfId="11722"/>
    <cellStyle name="Normal 2 2 4 2 5 7" xfId="4079"/>
    <cellStyle name="Normal 2 2 4 2 5 7 2" xfId="11725"/>
    <cellStyle name="Normal 2 2 4 2 5 8" xfId="4080"/>
    <cellStyle name="Normal 2 2 4 2 5 8 2" xfId="11726"/>
    <cellStyle name="Normal 2 2 4 2 5 9" xfId="11682"/>
    <cellStyle name="Normal 2 2 4 2 6" xfId="4081"/>
    <cellStyle name="Normal 2 2 4 2 6 2" xfId="4082"/>
    <cellStyle name="Normal 2 2 4 2 6 2 2" xfId="4083"/>
    <cellStyle name="Normal 2 2 4 2 6 2 2 2" xfId="4084"/>
    <cellStyle name="Normal 2 2 4 2 6 2 2 2 2" xfId="11730"/>
    <cellStyle name="Normal 2 2 4 2 6 2 2 3" xfId="4085"/>
    <cellStyle name="Normal 2 2 4 2 6 2 2 3 2" xfId="11731"/>
    <cellStyle name="Normal 2 2 4 2 6 2 2 4" xfId="11729"/>
    <cellStyle name="Normal 2 2 4 2 6 2 3" xfId="4086"/>
    <cellStyle name="Normal 2 2 4 2 6 2 3 2" xfId="4087"/>
    <cellStyle name="Normal 2 2 4 2 6 2 3 2 2" xfId="11733"/>
    <cellStyle name="Normal 2 2 4 2 6 2 3 3" xfId="4088"/>
    <cellStyle name="Normal 2 2 4 2 6 2 3 3 2" xfId="11734"/>
    <cellStyle name="Normal 2 2 4 2 6 2 3 4" xfId="11732"/>
    <cellStyle name="Normal 2 2 4 2 6 2 4" xfId="4089"/>
    <cellStyle name="Normal 2 2 4 2 6 2 4 2" xfId="11735"/>
    <cellStyle name="Normal 2 2 4 2 6 2 5" xfId="4090"/>
    <cellStyle name="Normal 2 2 4 2 6 2 5 2" xfId="11736"/>
    <cellStyle name="Normal 2 2 4 2 6 2 6" xfId="11728"/>
    <cellStyle name="Normal 2 2 4 2 6 3" xfId="4091"/>
    <cellStyle name="Normal 2 2 4 2 6 3 2" xfId="4092"/>
    <cellStyle name="Normal 2 2 4 2 6 3 2 2" xfId="4093"/>
    <cellStyle name="Normal 2 2 4 2 6 3 2 2 2" xfId="11739"/>
    <cellStyle name="Normal 2 2 4 2 6 3 2 3" xfId="4094"/>
    <cellStyle name="Normal 2 2 4 2 6 3 2 3 2" xfId="11740"/>
    <cellStyle name="Normal 2 2 4 2 6 3 2 4" xfId="11738"/>
    <cellStyle name="Normal 2 2 4 2 6 3 3" xfId="4095"/>
    <cellStyle name="Normal 2 2 4 2 6 3 3 2" xfId="4096"/>
    <cellStyle name="Normal 2 2 4 2 6 3 3 2 2" xfId="11742"/>
    <cellStyle name="Normal 2 2 4 2 6 3 3 3" xfId="4097"/>
    <cellStyle name="Normal 2 2 4 2 6 3 3 3 2" xfId="11743"/>
    <cellStyle name="Normal 2 2 4 2 6 3 3 4" xfId="11741"/>
    <cellStyle name="Normal 2 2 4 2 6 3 4" xfId="4098"/>
    <cellStyle name="Normal 2 2 4 2 6 3 4 2" xfId="11744"/>
    <cellStyle name="Normal 2 2 4 2 6 3 5" xfId="4099"/>
    <cellStyle name="Normal 2 2 4 2 6 3 5 2" xfId="11745"/>
    <cellStyle name="Normal 2 2 4 2 6 3 6" xfId="11737"/>
    <cellStyle name="Normal 2 2 4 2 6 4" xfId="4100"/>
    <cellStyle name="Normal 2 2 4 2 6 4 2" xfId="4101"/>
    <cellStyle name="Normal 2 2 4 2 6 4 2 2" xfId="11747"/>
    <cellStyle name="Normal 2 2 4 2 6 4 3" xfId="4102"/>
    <cellStyle name="Normal 2 2 4 2 6 4 3 2" xfId="11748"/>
    <cellStyle name="Normal 2 2 4 2 6 4 4" xfId="11746"/>
    <cellStyle name="Normal 2 2 4 2 6 5" xfId="4103"/>
    <cellStyle name="Normal 2 2 4 2 6 5 2" xfId="4104"/>
    <cellStyle name="Normal 2 2 4 2 6 5 2 2" xfId="11750"/>
    <cellStyle name="Normal 2 2 4 2 6 5 3" xfId="4105"/>
    <cellStyle name="Normal 2 2 4 2 6 5 3 2" xfId="11751"/>
    <cellStyle name="Normal 2 2 4 2 6 5 4" xfId="11749"/>
    <cellStyle name="Normal 2 2 4 2 6 6" xfId="4106"/>
    <cellStyle name="Normal 2 2 4 2 6 6 2" xfId="11752"/>
    <cellStyle name="Normal 2 2 4 2 6 7" xfId="4107"/>
    <cellStyle name="Normal 2 2 4 2 6 7 2" xfId="11753"/>
    <cellStyle name="Normal 2 2 4 2 6 8" xfId="11727"/>
    <cellStyle name="Normal 2 2 4 2 7" xfId="4108"/>
    <cellStyle name="Normal 2 2 4 2 7 2" xfId="4109"/>
    <cellStyle name="Normal 2 2 4 2 7 2 2" xfId="4110"/>
    <cellStyle name="Normal 2 2 4 2 7 2 2 2" xfId="11756"/>
    <cellStyle name="Normal 2 2 4 2 7 2 3" xfId="4111"/>
    <cellStyle name="Normal 2 2 4 2 7 2 3 2" xfId="11757"/>
    <cellStyle name="Normal 2 2 4 2 7 2 4" xfId="11755"/>
    <cellStyle name="Normal 2 2 4 2 7 3" xfId="4112"/>
    <cellStyle name="Normal 2 2 4 2 7 3 2" xfId="4113"/>
    <cellStyle name="Normal 2 2 4 2 7 3 2 2" xfId="11759"/>
    <cellStyle name="Normal 2 2 4 2 7 3 3" xfId="4114"/>
    <cellStyle name="Normal 2 2 4 2 7 3 3 2" xfId="11760"/>
    <cellStyle name="Normal 2 2 4 2 7 3 4" xfId="11758"/>
    <cellStyle name="Normal 2 2 4 2 7 4" xfId="4115"/>
    <cellStyle name="Normal 2 2 4 2 7 4 2" xfId="11761"/>
    <cellStyle name="Normal 2 2 4 2 7 5" xfId="4116"/>
    <cellStyle name="Normal 2 2 4 2 7 5 2" xfId="11762"/>
    <cellStyle name="Normal 2 2 4 2 7 6" xfId="11754"/>
    <cellStyle name="Normal 2 2 4 2 8" xfId="4117"/>
    <cellStyle name="Normal 2 2 4 2 8 2" xfId="4118"/>
    <cellStyle name="Normal 2 2 4 2 8 2 2" xfId="4119"/>
    <cellStyle name="Normal 2 2 4 2 8 2 2 2" xfId="11765"/>
    <cellStyle name="Normal 2 2 4 2 8 2 3" xfId="4120"/>
    <cellStyle name="Normal 2 2 4 2 8 2 3 2" xfId="11766"/>
    <cellStyle name="Normal 2 2 4 2 8 2 4" xfId="11764"/>
    <cellStyle name="Normal 2 2 4 2 8 3" xfId="4121"/>
    <cellStyle name="Normal 2 2 4 2 8 3 2" xfId="4122"/>
    <cellStyle name="Normal 2 2 4 2 8 3 2 2" xfId="11768"/>
    <cellStyle name="Normal 2 2 4 2 8 3 3" xfId="4123"/>
    <cellStyle name="Normal 2 2 4 2 8 3 3 2" xfId="11769"/>
    <cellStyle name="Normal 2 2 4 2 8 3 4" xfId="11767"/>
    <cellStyle name="Normal 2 2 4 2 8 4" xfId="4124"/>
    <cellStyle name="Normal 2 2 4 2 8 4 2" xfId="11770"/>
    <cellStyle name="Normal 2 2 4 2 8 5" xfId="4125"/>
    <cellStyle name="Normal 2 2 4 2 8 5 2" xfId="11771"/>
    <cellStyle name="Normal 2 2 4 2 8 6" xfId="11763"/>
    <cellStyle name="Normal 2 2 4 2 9" xfId="4126"/>
    <cellStyle name="Normal 2 2 4 2 9 2" xfId="4127"/>
    <cellStyle name="Normal 2 2 4 2 9 2 2" xfId="11773"/>
    <cellStyle name="Normal 2 2 4 2 9 3" xfId="4128"/>
    <cellStyle name="Normal 2 2 4 2 9 3 2" xfId="11774"/>
    <cellStyle name="Normal 2 2 4 2 9 4" xfId="11772"/>
    <cellStyle name="Normal 2 2 4 3" xfId="4129"/>
    <cellStyle name="Normal 2 2 4 3 10" xfId="4130"/>
    <cellStyle name="Normal 2 2 4 3 10 2" xfId="11776"/>
    <cellStyle name="Normal 2 2 4 3 11" xfId="11775"/>
    <cellStyle name="Normal 2 2 4 3 2" xfId="4131"/>
    <cellStyle name="Normal 2 2 4 3 2 2" xfId="4132"/>
    <cellStyle name="Normal 2 2 4 3 2 2 2" xfId="4133"/>
    <cellStyle name="Normal 2 2 4 3 2 2 2 2" xfId="4134"/>
    <cellStyle name="Normal 2 2 4 3 2 2 2 2 2" xfId="4135"/>
    <cellStyle name="Normal 2 2 4 3 2 2 2 2 2 2" xfId="11781"/>
    <cellStyle name="Normal 2 2 4 3 2 2 2 2 3" xfId="4136"/>
    <cellStyle name="Normal 2 2 4 3 2 2 2 2 3 2" xfId="11782"/>
    <cellStyle name="Normal 2 2 4 3 2 2 2 2 4" xfId="11780"/>
    <cellStyle name="Normal 2 2 4 3 2 2 2 3" xfId="4137"/>
    <cellStyle name="Normal 2 2 4 3 2 2 2 3 2" xfId="4138"/>
    <cellStyle name="Normal 2 2 4 3 2 2 2 3 2 2" xfId="11784"/>
    <cellStyle name="Normal 2 2 4 3 2 2 2 3 3" xfId="4139"/>
    <cellStyle name="Normal 2 2 4 3 2 2 2 3 3 2" xfId="11785"/>
    <cellStyle name="Normal 2 2 4 3 2 2 2 3 4" xfId="11783"/>
    <cellStyle name="Normal 2 2 4 3 2 2 2 4" xfId="4140"/>
    <cellStyle name="Normal 2 2 4 3 2 2 2 4 2" xfId="11786"/>
    <cellStyle name="Normal 2 2 4 3 2 2 2 5" xfId="4141"/>
    <cellStyle name="Normal 2 2 4 3 2 2 2 5 2" xfId="11787"/>
    <cellStyle name="Normal 2 2 4 3 2 2 2 6" xfId="11779"/>
    <cellStyle name="Normal 2 2 4 3 2 2 3" xfId="4142"/>
    <cellStyle name="Normal 2 2 4 3 2 2 3 2" xfId="4143"/>
    <cellStyle name="Normal 2 2 4 3 2 2 3 2 2" xfId="11789"/>
    <cellStyle name="Normal 2 2 4 3 2 2 3 3" xfId="4144"/>
    <cellStyle name="Normal 2 2 4 3 2 2 3 3 2" xfId="11790"/>
    <cellStyle name="Normal 2 2 4 3 2 2 3 4" xfId="11788"/>
    <cellStyle name="Normal 2 2 4 3 2 2 4" xfId="4145"/>
    <cellStyle name="Normal 2 2 4 3 2 2 4 2" xfId="4146"/>
    <cellStyle name="Normal 2 2 4 3 2 2 4 2 2" xfId="11792"/>
    <cellStyle name="Normal 2 2 4 3 2 2 4 3" xfId="4147"/>
    <cellStyle name="Normal 2 2 4 3 2 2 4 3 2" xfId="11793"/>
    <cellStyle name="Normal 2 2 4 3 2 2 4 4" xfId="11791"/>
    <cellStyle name="Normal 2 2 4 3 2 2 5" xfId="4148"/>
    <cellStyle name="Normal 2 2 4 3 2 2 5 2" xfId="11794"/>
    <cellStyle name="Normal 2 2 4 3 2 2 6" xfId="4149"/>
    <cellStyle name="Normal 2 2 4 3 2 2 6 2" xfId="11795"/>
    <cellStyle name="Normal 2 2 4 3 2 2 7" xfId="11778"/>
    <cellStyle name="Normal 2 2 4 3 2 3" xfId="4150"/>
    <cellStyle name="Normal 2 2 4 3 2 3 2" xfId="4151"/>
    <cellStyle name="Normal 2 2 4 3 2 3 2 2" xfId="4152"/>
    <cellStyle name="Normal 2 2 4 3 2 3 2 2 2" xfId="11798"/>
    <cellStyle name="Normal 2 2 4 3 2 3 2 3" xfId="4153"/>
    <cellStyle name="Normal 2 2 4 3 2 3 2 3 2" xfId="11799"/>
    <cellStyle name="Normal 2 2 4 3 2 3 2 4" xfId="11797"/>
    <cellStyle name="Normal 2 2 4 3 2 3 3" xfId="4154"/>
    <cellStyle name="Normal 2 2 4 3 2 3 3 2" xfId="4155"/>
    <cellStyle name="Normal 2 2 4 3 2 3 3 2 2" xfId="11801"/>
    <cellStyle name="Normal 2 2 4 3 2 3 3 3" xfId="4156"/>
    <cellStyle name="Normal 2 2 4 3 2 3 3 3 2" xfId="11802"/>
    <cellStyle name="Normal 2 2 4 3 2 3 3 4" xfId="11800"/>
    <cellStyle name="Normal 2 2 4 3 2 3 4" xfId="4157"/>
    <cellStyle name="Normal 2 2 4 3 2 3 4 2" xfId="11803"/>
    <cellStyle name="Normal 2 2 4 3 2 3 5" xfId="4158"/>
    <cellStyle name="Normal 2 2 4 3 2 3 5 2" xfId="11804"/>
    <cellStyle name="Normal 2 2 4 3 2 3 6" xfId="11796"/>
    <cellStyle name="Normal 2 2 4 3 2 4" xfId="4159"/>
    <cellStyle name="Normal 2 2 4 3 2 4 2" xfId="4160"/>
    <cellStyle name="Normal 2 2 4 3 2 4 2 2" xfId="4161"/>
    <cellStyle name="Normal 2 2 4 3 2 4 2 2 2" xfId="11807"/>
    <cellStyle name="Normal 2 2 4 3 2 4 2 3" xfId="4162"/>
    <cellStyle name="Normal 2 2 4 3 2 4 2 3 2" xfId="11808"/>
    <cellStyle name="Normal 2 2 4 3 2 4 2 4" xfId="11806"/>
    <cellStyle name="Normal 2 2 4 3 2 4 3" xfId="4163"/>
    <cellStyle name="Normal 2 2 4 3 2 4 3 2" xfId="4164"/>
    <cellStyle name="Normal 2 2 4 3 2 4 3 2 2" xfId="11810"/>
    <cellStyle name="Normal 2 2 4 3 2 4 3 3" xfId="4165"/>
    <cellStyle name="Normal 2 2 4 3 2 4 3 3 2" xfId="11811"/>
    <cellStyle name="Normal 2 2 4 3 2 4 3 4" xfId="11809"/>
    <cellStyle name="Normal 2 2 4 3 2 4 4" xfId="4166"/>
    <cellStyle name="Normal 2 2 4 3 2 4 4 2" xfId="11812"/>
    <cellStyle name="Normal 2 2 4 3 2 4 5" xfId="4167"/>
    <cellStyle name="Normal 2 2 4 3 2 4 5 2" xfId="11813"/>
    <cellStyle name="Normal 2 2 4 3 2 4 6" xfId="11805"/>
    <cellStyle name="Normal 2 2 4 3 2 5" xfId="4168"/>
    <cellStyle name="Normal 2 2 4 3 2 5 2" xfId="4169"/>
    <cellStyle name="Normal 2 2 4 3 2 5 2 2" xfId="11815"/>
    <cellStyle name="Normal 2 2 4 3 2 5 3" xfId="4170"/>
    <cellStyle name="Normal 2 2 4 3 2 5 3 2" xfId="11816"/>
    <cellStyle name="Normal 2 2 4 3 2 5 4" xfId="11814"/>
    <cellStyle name="Normal 2 2 4 3 2 6" xfId="4171"/>
    <cellStyle name="Normal 2 2 4 3 2 6 2" xfId="4172"/>
    <cellStyle name="Normal 2 2 4 3 2 6 2 2" xfId="11818"/>
    <cellStyle name="Normal 2 2 4 3 2 6 3" xfId="4173"/>
    <cellStyle name="Normal 2 2 4 3 2 6 3 2" xfId="11819"/>
    <cellStyle name="Normal 2 2 4 3 2 6 4" xfId="11817"/>
    <cellStyle name="Normal 2 2 4 3 2 7" xfId="4174"/>
    <cellStyle name="Normal 2 2 4 3 2 7 2" xfId="11820"/>
    <cellStyle name="Normal 2 2 4 3 2 8" xfId="4175"/>
    <cellStyle name="Normal 2 2 4 3 2 8 2" xfId="11821"/>
    <cellStyle name="Normal 2 2 4 3 2 9" xfId="11777"/>
    <cellStyle name="Normal 2 2 4 3 3" xfId="4176"/>
    <cellStyle name="Normal 2 2 4 3 3 2" xfId="4177"/>
    <cellStyle name="Normal 2 2 4 3 3 2 2" xfId="4178"/>
    <cellStyle name="Normal 2 2 4 3 3 2 2 2" xfId="4179"/>
    <cellStyle name="Normal 2 2 4 3 3 2 2 2 2" xfId="4180"/>
    <cellStyle name="Normal 2 2 4 3 3 2 2 2 2 2" xfId="11826"/>
    <cellStyle name="Normal 2 2 4 3 3 2 2 2 3" xfId="4181"/>
    <cellStyle name="Normal 2 2 4 3 3 2 2 2 3 2" xfId="11827"/>
    <cellStyle name="Normal 2 2 4 3 3 2 2 2 4" xfId="11825"/>
    <cellStyle name="Normal 2 2 4 3 3 2 2 3" xfId="4182"/>
    <cellStyle name="Normal 2 2 4 3 3 2 2 3 2" xfId="4183"/>
    <cellStyle name="Normal 2 2 4 3 3 2 2 3 2 2" xfId="11829"/>
    <cellStyle name="Normal 2 2 4 3 3 2 2 3 3" xfId="4184"/>
    <cellStyle name="Normal 2 2 4 3 3 2 2 3 3 2" xfId="11830"/>
    <cellStyle name="Normal 2 2 4 3 3 2 2 3 4" xfId="11828"/>
    <cellStyle name="Normal 2 2 4 3 3 2 2 4" xfId="4185"/>
    <cellStyle name="Normal 2 2 4 3 3 2 2 4 2" xfId="11831"/>
    <cellStyle name="Normal 2 2 4 3 3 2 2 5" xfId="4186"/>
    <cellStyle name="Normal 2 2 4 3 3 2 2 5 2" xfId="11832"/>
    <cellStyle name="Normal 2 2 4 3 3 2 2 6" xfId="11824"/>
    <cellStyle name="Normal 2 2 4 3 3 2 3" xfId="4187"/>
    <cellStyle name="Normal 2 2 4 3 3 2 3 2" xfId="4188"/>
    <cellStyle name="Normal 2 2 4 3 3 2 3 2 2" xfId="11834"/>
    <cellStyle name="Normal 2 2 4 3 3 2 3 3" xfId="4189"/>
    <cellStyle name="Normal 2 2 4 3 3 2 3 3 2" xfId="11835"/>
    <cellStyle name="Normal 2 2 4 3 3 2 3 4" xfId="11833"/>
    <cellStyle name="Normal 2 2 4 3 3 2 4" xfId="4190"/>
    <cellStyle name="Normal 2 2 4 3 3 2 4 2" xfId="4191"/>
    <cellStyle name="Normal 2 2 4 3 3 2 4 2 2" xfId="11837"/>
    <cellStyle name="Normal 2 2 4 3 3 2 4 3" xfId="4192"/>
    <cellStyle name="Normal 2 2 4 3 3 2 4 3 2" xfId="11838"/>
    <cellStyle name="Normal 2 2 4 3 3 2 4 4" xfId="11836"/>
    <cellStyle name="Normal 2 2 4 3 3 2 5" xfId="4193"/>
    <cellStyle name="Normal 2 2 4 3 3 2 5 2" xfId="11839"/>
    <cellStyle name="Normal 2 2 4 3 3 2 6" xfId="4194"/>
    <cellStyle name="Normal 2 2 4 3 3 2 6 2" xfId="11840"/>
    <cellStyle name="Normal 2 2 4 3 3 2 7" xfId="11823"/>
    <cellStyle name="Normal 2 2 4 3 3 3" xfId="4195"/>
    <cellStyle name="Normal 2 2 4 3 3 3 2" xfId="4196"/>
    <cellStyle name="Normal 2 2 4 3 3 3 2 2" xfId="4197"/>
    <cellStyle name="Normal 2 2 4 3 3 3 2 2 2" xfId="11843"/>
    <cellStyle name="Normal 2 2 4 3 3 3 2 3" xfId="4198"/>
    <cellStyle name="Normal 2 2 4 3 3 3 2 3 2" xfId="11844"/>
    <cellStyle name="Normal 2 2 4 3 3 3 2 4" xfId="11842"/>
    <cellStyle name="Normal 2 2 4 3 3 3 3" xfId="4199"/>
    <cellStyle name="Normal 2 2 4 3 3 3 3 2" xfId="4200"/>
    <cellStyle name="Normal 2 2 4 3 3 3 3 2 2" xfId="11846"/>
    <cellStyle name="Normal 2 2 4 3 3 3 3 3" xfId="4201"/>
    <cellStyle name="Normal 2 2 4 3 3 3 3 3 2" xfId="11847"/>
    <cellStyle name="Normal 2 2 4 3 3 3 3 4" xfId="11845"/>
    <cellStyle name="Normal 2 2 4 3 3 3 4" xfId="4202"/>
    <cellStyle name="Normal 2 2 4 3 3 3 4 2" xfId="11848"/>
    <cellStyle name="Normal 2 2 4 3 3 3 5" xfId="4203"/>
    <cellStyle name="Normal 2 2 4 3 3 3 5 2" xfId="11849"/>
    <cellStyle name="Normal 2 2 4 3 3 3 6" xfId="11841"/>
    <cellStyle name="Normal 2 2 4 3 3 4" xfId="4204"/>
    <cellStyle name="Normal 2 2 4 3 3 4 2" xfId="4205"/>
    <cellStyle name="Normal 2 2 4 3 3 4 2 2" xfId="4206"/>
    <cellStyle name="Normal 2 2 4 3 3 4 2 2 2" xfId="11852"/>
    <cellStyle name="Normal 2 2 4 3 3 4 2 3" xfId="4207"/>
    <cellStyle name="Normal 2 2 4 3 3 4 2 3 2" xfId="11853"/>
    <cellStyle name="Normal 2 2 4 3 3 4 2 4" xfId="11851"/>
    <cellStyle name="Normal 2 2 4 3 3 4 3" xfId="4208"/>
    <cellStyle name="Normal 2 2 4 3 3 4 3 2" xfId="4209"/>
    <cellStyle name="Normal 2 2 4 3 3 4 3 2 2" xfId="11855"/>
    <cellStyle name="Normal 2 2 4 3 3 4 3 3" xfId="4210"/>
    <cellStyle name="Normal 2 2 4 3 3 4 3 3 2" xfId="11856"/>
    <cellStyle name="Normal 2 2 4 3 3 4 3 4" xfId="11854"/>
    <cellStyle name="Normal 2 2 4 3 3 4 4" xfId="4211"/>
    <cellStyle name="Normal 2 2 4 3 3 4 4 2" xfId="11857"/>
    <cellStyle name="Normal 2 2 4 3 3 4 5" xfId="4212"/>
    <cellStyle name="Normal 2 2 4 3 3 4 5 2" xfId="11858"/>
    <cellStyle name="Normal 2 2 4 3 3 4 6" xfId="11850"/>
    <cellStyle name="Normal 2 2 4 3 3 5" xfId="4213"/>
    <cellStyle name="Normal 2 2 4 3 3 5 2" xfId="4214"/>
    <cellStyle name="Normal 2 2 4 3 3 5 2 2" xfId="11860"/>
    <cellStyle name="Normal 2 2 4 3 3 5 3" xfId="4215"/>
    <cellStyle name="Normal 2 2 4 3 3 5 3 2" xfId="11861"/>
    <cellStyle name="Normal 2 2 4 3 3 5 4" xfId="11859"/>
    <cellStyle name="Normal 2 2 4 3 3 6" xfId="4216"/>
    <cellStyle name="Normal 2 2 4 3 3 6 2" xfId="4217"/>
    <cellStyle name="Normal 2 2 4 3 3 6 2 2" xfId="11863"/>
    <cellStyle name="Normal 2 2 4 3 3 6 3" xfId="4218"/>
    <cellStyle name="Normal 2 2 4 3 3 6 3 2" xfId="11864"/>
    <cellStyle name="Normal 2 2 4 3 3 6 4" xfId="11862"/>
    <cellStyle name="Normal 2 2 4 3 3 7" xfId="4219"/>
    <cellStyle name="Normal 2 2 4 3 3 7 2" xfId="11865"/>
    <cellStyle name="Normal 2 2 4 3 3 8" xfId="4220"/>
    <cellStyle name="Normal 2 2 4 3 3 8 2" xfId="11866"/>
    <cellStyle name="Normal 2 2 4 3 3 9" xfId="11822"/>
    <cellStyle name="Normal 2 2 4 3 4" xfId="4221"/>
    <cellStyle name="Normal 2 2 4 3 4 2" xfId="4222"/>
    <cellStyle name="Normal 2 2 4 3 4 2 2" xfId="4223"/>
    <cellStyle name="Normal 2 2 4 3 4 2 2 2" xfId="4224"/>
    <cellStyle name="Normal 2 2 4 3 4 2 2 2 2" xfId="11870"/>
    <cellStyle name="Normal 2 2 4 3 4 2 2 3" xfId="4225"/>
    <cellStyle name="Normal 2 2 4 3 4 2 2 3 2" xfId="11871"/>
    <cellStyle name="Normal 2 2 4 3 4 2 2 4" xfId="11869"/>
    <cellStyle name="Normal 2 2 4 3 4 2 3" xfId="4226"/>
    <cellStyle name="Normal 2 2 4 3 4 2 3 2" xfId="4227"/>
    <cellStyle name="Normal 2 2 4 3 4 2 3 2 2" xfId="11873"/>
    <cellStyle name="Normal 2 2 4 3 4 2 3 3" xfId="4228"/>
    <cellStyle name="Normal 2 2 4 3 4 2 3 3 2" xfId="11874"/>
    <cellStyle name="Normal 2 2 4 3 4 2 3 4" xfId="11872"/>
    <cellStyle name="Normal 2 2 4 3 4 2 4" xfId="4229"/>
    <cellStyle name="Normal 2 2 4 3 4 2 4 2" xfId="11875"/>
    <cellStyle name="Normal 2 2 4 3 4 2 5" xfId="4230"/>
    <cellStyle name="Normal 2 2 4 3 4 2 5 2" xfId="11876"/>
    <cellStyle name="Normal 2 2 4 3 4 2 6" xfId="11868"/>
    <cellStyle name="Normal 2 2 4 3 4 3" xfId="4231"/>
    <cellStyle name="Normal 2 2 4 3 4 3 2" xfId="4232"/>
    <cellStyle name="Normal 2 2 4 3 4 3 2 2" xfId="4233"/>
    <cellStyle name="Normal 2 2 4 3 4 3 2 2 2" xfId="11879"/>
    <cellStyle name="Normal 2 2 4 3 4 3 2 3" xfId="4234"/>
    <cellStyle name="Normal 2 2 4 3 4 3 2 3 2" xfId="11880"/>
    <cellStyle name="Normal 2 2 4 3 4 3 2 4" xfId="11878"/>
    <cellStyle name="Normal 2 2 4 3 4 3 3" xfId="4235"/>
    <cellStyle name="Normal 2 2 4 3 4 3 3 2" xfId="4236"/>
    <cellStyle name="Normal 2 2 4 3 4 3 3 2 2" xfId="11882"/>
    <cellStyle name="Normal 2 2 4 3 4 3 3 3" xfId="4237"/>
    <cellStyle name="Normal 2 2 4 3 4 3 3 3 2" xfId="11883"/>
    <cellStyle name="Normal 2 2 4 3 4 3 3 4" xfId="11881"/>
    <cellStyle name="Normal 2 2 4 3 4 3 4" xfId="4238"/>
    <cellStyle name="Normal 2 2 4 3 4 3 4 2" xfId="11884"/>
    <cellStyle name="Normal 2 2 4 3 4 3 5" xfId="4239"/>
    <cellStyle name="Normal 2 2 4 3 4 3 5 2" xfId="11885"/>
    <cellStyle name="Normal 2 2 4 3 4 3 6" xfId="11877"/>
    <cellStyle name="Normal 2 2 4 3 4 4" xfId="4240"/>
    <cellStyle name="Normal 2 2 4 3 4 4 2" xfId="4241"/>
    <cellStyle name="Normal 2 2 4 3 4 4 2 2" xfId="11887"/>
    <cellStyle name="Normal 2 2 4 3 4 4 3" xfId="4242"/>
    <cellStyle name="Normal 2 2 4 3 4 4 3 2" xfId="11888"/>
    <cellStyle name="Normal 2 2 4 3 4 4 4" xfId="11886"/>
    <cellStyle name="Normal 2 2 4 3 4 5" xfId="4243"/>
    <cellStyle name="Normal 2 2 4 3 4 5 2" xfId="4244"/>
    <cellStyle name="Normal 2 2 4 3 4 5 2 2" xfId="11890"/>
    <cellStyle name="Normal 2 2 4 3 4 5 3" xfId="4245"/>
    <cellStyle name="Normal 2 2 4 3 4 5 3 2" xfId="11891"/>
    <cellStyle name="Normal 2 2 4 3 4 5 4" xfId="11889"/>
    <cellStyle name="Normal 2 2 4 3 4 6" xfId="4246"/>
    <cellStyle name="Normal 2 2 4 3 4 6 2" xfId="11892"/>
    <cellStyle name="Normal 2 2 4 3 4 7" xfId="4247"/>
    <cellStyle name="Normal 2 2 4 3 4 7 2" xfId="11893"/>
    <cellStyle name="Normal 2 2 4 3 4 8" xfId="11867"/>
    <cellStyle name="Normal 2 2 4 3 5" xfId="4248"/>
    <cellStyle name="Normal 2 2 4 3 5 2" xfId="4249"/>
    <cellStyle name="Normal 2 2 4 3 5 2 2" xfId="4250"/>
    <cellStyle name="Normal 2 2 4 3 5 2 2 2" xfId="11896"/>
    <cellStyle name="Normal 2 2 4 3 5 2 3" xfId="4251"/>
    <cellStyle name="Normal 2 2 4 3 5 2 3 2" xfId="11897"/>
    <cellStyle name="Normal 2 2 4 3 5 2 4" xfId="11895"/>
    <cellStyle name="Normal 2 2 4 3 5 3" xfId="4252"/>
    <cellStyle name="Normal 2 2 4 3 5 3 2" xfId="4253"/>
    <cellStyle name="Normal 2 2 4 3 5 3 2 2" xfId="11899"/>
    <cellStyle name="Normal 2 2 4 3 5 3 3" xfId="4254"/>
    <cellStyle name="Normal 2 2 4 3 5 3 3 2" xfId="11900"/>
    <cellStyle name="Normal 2 2 4 3 5 3 4" xfId="11898"/>
    <cellStyle name="Normal 2 2 4 3 5 4" xfId="4255"/>
    <cellStyle name="Normal 2 2 4 3 5 4 2" xfId="11901"/>
    <cellStyle name="Normal 2 2 4 3 5 5" xfId="4256"/>
    <cellStyle name="Normal 2 2 4 3 5 5 2" xfId="11902"/>
    <cellStyle name="Normal 2 2 4 3 5 6" xfId="11894"/>
    <cellStyle name="Normal 2 2 4 3 6" xfId="4257"/>
    <cellStyle name="Normal 2 2 4 3 6 2" xfId="4258"/>
    <cellStyle name="Normal 2 2 4 3 6 2 2" xfId="4259"/>
    <cellStyle name="Normal 2 2 4 3 6 2 2 2" xfId="11905"/>
    <cellStyle name="Normal 2 2 4 3 6 2 3" xfId="4260"/>
    <cellStyle name="Normal 2 2 4 3 6 2 3 2" xfId="11906"/>
    <cellStyle name="Normal 2 2 4 3 6 2 4" xfId="11904"/>
    <cellStyle name="Normal 2 2 4 3 6 3" xfId="4261"/>
    <cellStyle name="Normal 2 2 4 3 6 3 2" xfId="4262"/>
    <cellStyle name="Normal 2 2 4 3 6 3 2 2" xfId="11908"/>
    <cellStyle name="Normal 2 2 4 3 6 3 3" xfId="4263"/>
    <cellStyle name="Normal 2 2 4 3 6 3 3 2" xfId="11909"/>
    <cellStyle name="Normal 2 2 4 3 6 3 4" xfId="11907"/>
    <cellStyle name="Normal 2 2 4 3 6 4" xfId="4264"/>
    <cellStyle name="Normal 2 2 4 3 6 4 2" xfId="11910"/>
    <cellStyle name="Normal 2 2 4 3 6 5" xfId="4265"/>
    <cellStyle name="Normal 2 2 4 3 6 5 2" xfId="11911"/>
    <cellStyle name="Normal 2 2 4 3 6 6" xfId="11903"/>
    <cellStyle name="Normal 2 2 4 3 7" xfId="4266"/>
    <cellStyle name="Normal 2 2 4 3 7 2" xfId="4267"/>
    <cellStyle name="Normal 2 2 4 3 7 2 2" xfId="11913"/>
    <cellStyle name="Normal 2 2 4 3 7 3" xfId="4268"/>
    <cellStyle name="Normal 2 2 4 3 7 3 2" xfId="11914"/>
    <cellStyle name="Normal 2 2 4 3 7 4" xfId="11912"/>
    <cellStyle name="Normal 2 2 4 3 8" xfId="4269"/>
    <cellStyle name="Normal 2 2 4 3 8 2" xfId="4270"/>
    <cellStyle name="Normal 2 2 4 3 8 2 2" xfId="11916"/>
    <cellStyle name="Normal 2 2 4 3 8 3" xfId="4271"/>
    <cellStyle name="Normal 2 2 4 3 8 3 2" xfId="11917"/>
    <cellStyle name="Normal 2 2 4 3 8 4" xfId="11915"/>
    <cellStyle name="Normal 2 2 4 3 9" xfId="4272"/>
    <cellStyle name="Normal 2 2 4 3 9 2" xfId="11918"/>
    <cellStyle name="Normal 2 2 4 4" xfId="4273"/>
    <cellStyle name="Normal 2 2 4 4 2" xfId="4274"/>
    <cellStyle name="Normal 2 2 4 4 2 2" xfId="4275"/>
    <cellStyle name="Normal 2 2 4 4 2 2 2" xfId="4276"/>
    <cellStyle name="Normal 2 2 4 4 2 2 2 2" xfId="4277"/>
    <cellStyle name="Normal 2 2 4 4 2 2 2 2 2" xfId="11923"/>
    <cellStyle name="Normal 2 2 4 4 2 2 2 3" xfId="4278"/>
    <cellStyle name="Normal 2 2 4 4 2 2 2 3 2" xfId="11924"/>
    <cellStyle name="Normal 2 2 4 4 2 2 2 4" xfId="11922"/>
    <cellStyle name="Normal 2 2 4 4 2 2 3" xfId="4279"/>
    <cellStyle name="Normal 2 2 4 4 2 2 3 2" xfId="4280"/>
    <cellStyle name="Normal 2 2 4 4 2 2 3 2 2" xfId="11926"/>
    <cellStyle name="Normal 2 2 4 4 2 2 3 3" xfId="4281"/>
    <cellStyle name="Normal 2 2 4 4 2 2 3 3 2" xfId="11927"/>
    <cellStyle name="Normal 2 2 4 4 2 2 3 4" xfId="11925"/>
    <cellStyle name="Normal 2 2 4 4 2 2 4" xfId="4282"/>
    <cellStyle name="Normal 2 2 4 4 2 2 4 2" xfId="11928"/>
    <cellStyle name="Normal 2 2 4 4 2 2 5" xfId="4283"/>
    <cellStyle name="Normal 2 2 4 4 2 2 5 2" xfId="11929"/>
    <cellStyle name="Normal 2 2 4 4 2 2 6" xfId="11921"/>
    <cellStyle name="Normal 2 2 4 4 2 3" xfId="4284"/>
    <cellStyle name="Normal 2 2 4 4 2 3 2" xfId="4285"/>
    <cellStyle name="Normal 2 2 4 4 2 3 2 2" xfId="11931"/>
    <cellStyle name="Normal 2 2 4 4 2 3 3" xfId="4286"/>
    <cellStyle name="Normal 2 2 4 4 2 3 3 2" xfId="11932"/>
    <cellStyle name="Normal 2 2 4 4 2 3 4" xfId="11930"/>
    <cellStyle name="Normal 2 2 4 4 2 4" xfId="4287"/>
    <cellStyle name="Normal 2 2 4 4 2 4 2" xfId="4288"/>
    <cellStyle name="Normal 2 2 4 4 2 4 2 2" xfId="11934"/>
    <cellStyle name="Normal 2 2 4 4 2 4 3" xfId="4289"/>
    <cellStyle name="Normal 2 2 4 4 2 4 3 2" xfId="11935"/>
    <cellStyle name="Normal 2 2 4 4 2 4 4" xfId="11933"/>
    <cellStyle name="Normal 2 2 4 4 2 5" xfId="4290"/>
    <cellStyle name="Normal 2 2 4 4 2 5 2" xfId="11936"/>
    <cellStyle name="Normal 2 2 4 4 2 6" xfId="4291"/>
    <cellStyle name="Normal 2 2 4 4 2 6 2" xfId="11937"/>
    <cellStyle name="Normal 2 2 4 4 2 7" xfId="11920"/>
    <cellStyle name="Normal 2 2 4 4 3" xfId="4292"/>
    <cellStyle name="Normal 2 2 4 4 3 2" xfId="4293"/>
    <cellStyle name="Normal 2 2 4 4 3 2 2" xfId="4294"/>
    <cellStyle name="Normal 2 2 4 4 3 2 2 2" xfId="11940"/>
    <cellStyle name="Normal 2 2 4 4 3 2 3" xfId="4295"/>
    <cellStyle name="Normal 2 2 4 4 3 2 3 2" xfId="11941"/>
    <cellStyle name="Normal 2 2 4 4 3 2 4" xfId="11939"/>
    <cellStyle name="Normal 2 2 4 4 3 3" xfId="4296"/>
    <cellStyle name="Normal 2 2 4 4 3 3 2" xfId="4297"/>
    <cellStyle name="Normal 2 2 4 4 3 3 2 2" xfId="11943"/>
    <cellStyle name="Normal 2 2 4 4 3 3 3" xfId="4298"/>
    <cellStyle name="Normal 2 2 4 4 3 3 3 2" xfId="11944"/>
    <cellStyle name="Normal 2 2 4 4 3 3 4" xfId="11942"/>
    <cellStyle name="Normal 2 2 4 4 3 4" xfId="4299"/>
    <cellStyle name="Normal 2 2 4 4 3 4 2" xfId="11945"/>
    <cellStyle name="Normal 2 2 4 4 3 5" xfId="4300"/>
    <cellStyle name="Normal 2 2 4 4 3 5 2" xfId="11946"/>
    <cellStyle name="Normal 2 2 4 4 3 6" xfId="11938"/>
    <cellStyle name="Normal 2 2 4 4 4" xfId="4301"/>
    <cellStyle name="Normal 2 2 4 4 4 2" xfId="4302"/>
    <cellStyle name="Normal 2 2 4 4 4 2 2" xfId="4303"/>
    <cellStyle name="Normal 2 2 4 4 4 2 2 2" xfId="11949"/>
    <cellStyle name="Normal 2 2 4 4 4 2 3" xfId="4304"/>
    <cellStyle name="Normal 2 2 4 4 4 2 3 2" xfId="11950"/>
    <cellStyle name="Normal 2 2 4 4 4 2 4" xfId="11948"/>
    <cellStyle name="Normal 2 2 4 4 4 3" xfId="4305"/>
    <cellStyle name="Normal 2 2 4 4 4 3 2" xfId="4306"/>
    <cellStyle name="Normal 2 2 4 4 4 3 2 2" xfId="11952"/>
    <cellStyle name="Normal 2 2 4 4 4 3 3" xfId="4307"/>
    <cellStyle name="Normal 2 2 4 4 4 3 3 2" xfId="11953"/>
    <cellStyle name="Normal 2 2 4 4 4 3 4" xfId="11951"/>
    <cellStyle name="Normal 2 2 4 4 4 4" xfId="4308"/>
    <cellStyle name="Normal 2 2 4 4 4 4 2" xfId="11954"/>
    <cellStyle name="Normal 2 2 4 4 4 5" xfId="4309"/>
    <cellStyle name="Normal 2 2 4 4 4 5 2" xfId="11955"/>
    <cellStyle name="Normal 2 2 4 4 4 6" xfId="11947"/>
    <cellStyle name="Normal 2 2 4 4 5" xfId="4310"/>
    <cellStyle name="Normal 2 2 4 4 5 2" xfId="4311"/>
    <cellStyle name="Normal 2 2 4 4 5 2 2" xfId="11957"/>
    <cellStyle name="Normal 2 2 4 4 5 3" xfId="4312"/>
    <cellStyle name="Normal 2 2 4 4 5 3 2" xfId="11958"/>
    <cellStyle name="Normal 2 2 4 4 5 4" xfId="11956"/>
    <cellStyle name="Normal 2 2 4 4 6" xfId="4313"/>
    <cellStyle name="Normal 2 2 4 4 6 2" xfId="4314"/>
    <cellStyle name="Normal 2 2 4 4 6 2 2" xfId="11960"/>
    <cellStyle name="Normal 2 2 4 4 6 3" xfId="4315"/>
    <cellStyle name="Normal 2 2 4 4 6 3 2" xfId="11961"/>
    <cellStyle name="Normal 2 2 4 4 6 4" xfId="11959"/>
    <cellStyle name="Normal 2 2 4 4 7" xfId="4316"/>
    <cellStyle name="Normal 2 2 4 4 7 2" xfId="11962"/>
    <cellStyle name="Normal 2 2 4 4 8" xfId="4317"/>
    <cellStyle name="Normal 2 2 4 4 8 2" xfId="11963"/>
    <cellStyle name="Normal 2 2 4 4 9" xfId="11919"/>
    <cellStyle name="Normal 2 2 4 5" xfId="4318"/>
    <cellStyle name="Normal 2 2 4 5 2" xfId="4319"/>
    <cellStyle name="Normal 2 2 4 5 2 2" xfId="4320"/>
    <cellStyle name="Normal 2 2 4 5 2 2 2" xfId="4321"/>
    <cellStyle name="Normal 2 2 4 5 2 2 2 2" xfId="4322"/>
    <cellStyle name="Normal 2 2 4 5 2 2 2 2 2" xfId="11968"/>
    <cellStyle name="Normal 2 2 4 5 2 2 2 3" xfId="4323"/>
    <cellStyle name="Normal 2 2 4 5 2 2 2 3 2" xfId="11969"/>
    <cellStyle name="Normal 2 2 4 5 2 2 2 4" xfId="11967"/>
    <cellStyle name="Normal 2 2 4 5 2 2 3" xfId="4324"/>
    <cellStyle name="Normal 2 2 4 5 2 2 3 2" xfId="4325"/>
    <cellStyle name="Normal 2 2 4 5 2 2 3 2 2" xfId="11971"/>
    <cellStyle name="Normal 2 2 4 5 2 2 3 3" xfId="4326"/>
    <cellStyle name="Normal 2 2 4 5 2 2 3 3 2" xfId="11972"/>
    <cellStyle name="Normal 2 2 4 5 2 2 3 4" xfId="11970"/>
    <cellStyle name="Normal 2 2 4 5 2 2 4" xfId="4327"/>
    <cellStyle name="Normal 2 2 4 5 2 2 4 2" xfId="11973"/>
    <cellStyle name="Normal 2 2 4 5 2 2 5" xfId="4328"/>
    <cellStyle name="Normal 2 2 4 5 2 2 5 2" xfId="11974"/>
    <cellStyle name="Normal 2 2 4 5 2 2 6" xfId="11966"/>
    <cellStyle name="Normal 2 2 4 5 2 3" xfId="4329"/>
    <cellStyle name="Normal 2 2 4 5 2 3 2" xfId="4330"/>
    <cellStyle name="Normal 2 2 4 5 2 3 2 2" xfId="11976"/>
    <cellStyle name="Normal 2 2 4 5 2 3 3" xfId="4331"/>
    <cellStyle name="Normal 2 2 4 5 2 3 3 2" xfId="11977"/>
    <cellStyle name="Normal 2 2 4 5 2 3 4" xfId="11975"/>
    <cellStyle name="Normal 2 2 4 5 2 4" xfId="4332"/>
    <cellStyle name="Normal 2 2 4 5 2 4 2" xfId="4333"/>
    <cellStyle name="Normal 2 2 4 5 2 4 2 2" xfId="11979"/>
    <cellStyle name="Normal 2 2 4 5 2 4 3" xfId="4334"/>
    <cellStyle name="Normal 2 2 4 5 2 4 3 2" xfId="11980"/>
    <cellStyle name="Normal 2 2 4 5 2 4 4" xfId="11978"/>
    <cellStyle name="Normal 2 2 4 5 2 5" xfId="4335"/>
    <cellStyle name="Normal 2 2 4 5 2 5 2" xfId="11981"/>
    <cellStyle name="Normal 2 2 4 5 2 6" xfId="4336"/>
    <cellStyle name="Normal 2 2 4 5 2 6 2" xfId="11982"/>
    <cellStyle name="Normal 2 2 4 5 2 7" xfId="11965"/>
    <cellStyle name="Normal 2 2 4 5 3" xfId="4337"/>
    <cellStyle name="Normal 2 2 4 5 3 2" xfId="4338"/>
    <cellStyle name="Normal 2 2 4 5 3 2 2" xfId="4339"/>
    <cellStyle name="Normal 2 2 4 5 3 2 2 2" xfId="11985"/>
    <cellStyle name="Normal 2 2 4 5 3 2 3" xfId="4340"/>
    <cellStyle name="Normal 2 2 4 5 3 2 3 2" xfId="11986"/>
    <cellStyle name="Normal 2 2 4 5 3 2 4" xfId="11984"/>
    <cellStyle name="Normal 2 2 4 5 3 3" xfId="4341"/>
    <cellStyle name="Normal 2 2 4 5 3 3 2" xfId="4342"/>
    <cellStyle name="Normal 2 2 4 5 3 3 2 2" xfId="11988"/>
    <cellStyle name="Normal 2 2 4 5 3 3 3" xfId="4343"/>
    <cellStyle name="Normal 2 2 4 5 3 3 3 2" xfId="11989"/>
    <cellStyle name="Normal 2 2 4 5 3 3 4" xfId="11987"/>
    <cellStyle name="Normal 2 2 4 5 3 4" xfId="4344"/>
    <cellStyle name="Normal 2 2 4 5 3 4 2" xfId="11990"/>
    <cellStyle name="Normal 2 2 4 5 3 5" xfId="4345"/>
    <cellStyle name="Normal 2 2 4 5 3 5 2" xfId="11991"/>
    <cellStyle name="Normal 2 2 4 5 3 6" xfId="11983"/>
    <cellStyle name="Normal 2 2 4 5 4" xfId="4346"/>
    <cellStyle name="Normal 2 2 4 5 4 2" xfId="4347"/>
    <cellStyle name="Normal 2 2 4 5 4 2 2" xfId="4348"/>
    <cellStyle name="Normal 2 2 4 5 4 2 2 2" xfId="11994"/>
    <cellStyle name="Normal 2 2 4 5 4 2 3" xfId="4349"/>
    <cellStyle name="Normal 2 2 4 5 4 2 3 2" xfId="11995"/>
    <cellStyle name="Normal 2 2 4 5 4 2 4" xfId="11993"/>
    <cellStyle name="Normal 2 2 4 5 4 3" xfId="4350"/>
    <cellStyle name="Normal 2 2 4 5 4 3 2" xfId="4351"/>
    <cellStyle name="Normal 2 2 4 5 4 3 2 2" xfId="11997"/>
    <cellStyle name="Normal 2 2 4 5 4 3 3" xfId="4352"/>
    <cellStyle name="Normal 2 2 4 5 4 3 3 2" xfId="11998"/>
    <cellStyle name="Normal 2 2 4 5 4 3 4" xfId="11996"/>
    <cellStyle name="Normal 2 2 4 5 4 4" xfId="4353"/>
    <cellStyle name="Normal 2 2 4 5 4 4 2" xfId="11999"/>
    <cellStyle name="Normal 2 2 4 5 4 5" xfId="4354"/>
    <cellStyle name="Normal 2 2 4 5 4 5 2" xfId="12000"/>
    <cellStyle name="Normal 2 2 4 5 4 6" xfId="11992"/>
    <cellStyle name="Normal 2 2 4 5 5" xfId="4355"/>
    <cellStyle name="Normal 2 2 4 5 5 2" xfId="4356"/>
    <cellStyle name="Normal 2 2 4 5 5 2 2" xfId="12002"/>
    <cellStyle name="Normal 2 2 4 5 5 3" xfId="4357"/>
    <cellStyle name="Normal 2 2 4 5 5 3 2" xfId="12003"/>
    <cellStyle name="Normal 2 2 4 5 5 4" xfId="12001"/>
    <cellStyle name="Normal 2 2 4 5 6" xfId="4358"/>
    <cellStyle name="Normal 2 2 4 5 6 2" xfId="4359"/>
    <cellStyle name="Normal 2 2 4 5 6 2 2" xfId="12005"/>
    <cellStyle name="Normal 2 2 4 5 6 3" xfId="4360"/>
    <cellStyle name="Normal 2 2 4 5 6 3 2" xfId="12006"/>
    <cellStyle name="Normal 2 2 4 5 6 4" xfId="12004"/>
    <cellStyle name="Normal 2 2 4 5 7" xfId="4361"/>
    <cellStyle name="Normal 2 2 4 5 7 2" xfId="12007"/>
    <cellStyle name="Normal 2 2 4 5 8" xfId="4362"/>
    <cellStyle name="Normal 2 2 4 5 8 2" xfId="12008"/>
    <cellStyle name="Normal 2 2 4 5 9" xfId="11964"/>
    <cellStyle name="Normal 2 2 4 6" xfId="4363"/>
    <cellStyle name="Normal 2 2 4 6 2" xfId="4364"/>
    <cellStyle name="Normal 2 2 4 6 2 2" xfId="4365"/>
    <cellStyle name="Normal 2 2 4 6 2 2 2" xfId="4366"/>
    <cellStyle name="Normal 2 2 4 6 2 2 2 2" xfId="4367"/>
    <cellStyle name="Normal 2 2 4 6 2 2 2 2 2" xfId="12013"/>
    <cellStyle name="Normal 2 2 4 6 2 2 2 3" xfId="4368"/>
    <cellStyle name="Normal 2 2 4 6 2 2 2 3 2" xfId="12014"/>
    <cellStyle name="Normal 2 2 4 6 2 2 2 4" xfId="12012"/>
    <cellStyle name="Normal 2 2 4 6 2 2 3" xfId="4369"/>
    <cellStyle name="Normal 2 2 4 6 2 2 3 2" xfId="4370"/>
    <cellStyle name="Normal 2 2 4 6 2 2 3 2 2" xfId="12016"/>
    <cellStyle name="Normal 2 2 4 6 2 2 3 3" xfId="4371"/>
    <cellStyle name="Normal 2 2 4 6 2 2 3 3 2" xfId="12017"/>
    <cellStyle name="Normal 2 2 4 6 2 2 3 4" xfId="12015"/>
    <cellStyle name="Normal 2 2 4 6 2 2 4" xfId="4372"/>
    <cellStyle name="Normal 2 2 4 6 2 2 4 2" xfId="12018"/>
    <cellStyle name="Normal 2 2 4 6 2 2 5" xfId="4373"/>
    <cellStyle name="Normal 2 2 4 6 2 2 5 2" xfId="12019"/>
    <cellStyle name="Normal 2 2 4 6 2 2 6" xfId="12011"/>
    <cellStyle name="Normal 2 2 4 6 2 3" xfId="4374"/>
    <cellStyle name="Normal 2 2 4 6 2 3 2" xfId="4375"/>
    <cellStyle name="Normal 2 2 4 6 2 3 2 2" xfId="12021"/>
    <cellStyle name="Normal 2 2 4 6 2 3 3" xfId="4376"/>
    <cellStyle name="Normal 2 2 4 6 2 3 3 2" xfId="12022"/>
    <cellStyle name="Normal 2 2 4 6 2 3 4" xfId="12020"/>
    <cellStyle name="Normal 2 2 4 6 2 4" xfId="4377"/>
    <cellStyle name="Normal 2 2 4 6 2 4 2" xfId="4378"/>
    <cellStyle name="Normal 2 2 4 6 2 4 2 2" xfId="12024"/>
    <cellStyle name="Normal 2 2 4 6 2 4 3" xfId="4379"/>
    <cellStyle name="Normal 2 2 4 6 2 4 3 2" xfId="12025"/>
    <cellStyle name="Normal 2 2 4 6 2 4 4" xfId="12023"/>
    <cellStyle name="Normal 2 2 4 6 2 5" xfId="4380"/>
    <cellStyle name="Normal 2 2 4 6 2 5 2" xfId="12026"/>
    <cellStyle name="Normal 2 2 4 6 2 6" xfId="4381"/>
    <cellStyle name="Normal 2 2 4 6 2 6 2" xfId="12027"/>
    <cellStyle name="Normal 2 2 4 6 2 7" xfId="12010"/>
    <cellStyle name="Normal 2 2 4 6 3" xfId="4382"/>
    <cellStyle name="Normal 2 2 4 6 3 2" xfId="4383"/>
    <cellStyle name="Normal 2 2 4 6 3 2 2" xfId="4384"/>
    <cellStyle name="Normal 2 2 4 6 3 2 2 2" xfId="12030"/>
    <cellStyle name="Normal 2 2 4 6 3 2 3" xfId="4385"/>
    <cellStyle name="Normal 2 2 4 6 3 2 3 2" xfId="12031"/>
    <cellStyle name="Normal 2 2 4 6 3 2 4" xfId="12029"/>
    <cellStyle name="Normal 2 2 4 6 3 3" xfId="4386"/>
    <cellStyle name="Normal 2 2 4 6 3 3 2" xfId="4387"/>
    <cellStyle name="Normal 2 2 4 6 3 3 2 2" xfId="12033"/>
    <cellStyle name="Normal 2 2 4 6 3 3 3" xfId="4388"/>
    <cellStyle name="Normal 2 2 4 6 3 3 3 2" xfId="12034"/>
    <cellStyle name="Normal 2 2 4 6 3 3 4" xfId="12032"/>
    <cellStyle name="Normal 2 2 4 6 3 4" xfId="4389"/>
    <cellStyle name="Normal 2 2 4 6 3 4 2" xfId="12035"/>
    <cellStyle name="Normal 2 2 4 6 3 5" xfId="4390"/>
    <cellStyle name="Normal 2 2 4 6 3 5 2" xfId="12036"/>
    <cellStyle name="Normal 2 2 4 6 3 6" xfId="12028"/>
    <cellStyle name="Normal 2 2 4 6 4" xfId="4391"/>
    <cellStyle name="Normal 2 2 4 6 4 2" xfId="4392"/>
    <cellStyle name="Normal 2 2 4 6 4 2 2" xfId="4393"/>
    <cellStyle name="Normal 2 2 4 6 4 2 2 2" xfId="12039"/>
    <cellStyle name="Normal 2 2 4 6 4 2 3" xfId="4394"/>
    <cellStyle name="Normal 2 2 4 6 4 2 3 2" xfId="12040"/>
    <cellStyle name="Normal 2 2 4 6 4 2 4" xfId="12038"/>
    <cellStyle name="Normal 2 2 4 6 4 3" xfId="4395"/>
    <cellStyle name="Normal 2 2 4 6 4 3 2" xfId="4396"/>
    <cellStyle name="Normal 2 2 4 6 4 3 2 2" xfId="12042"/>
    <cellStyle name="Normal 2 2 4 6 4 3 3" xfId="4397"/>
    <cellStyle name="Normal 2 2 4 6 4 3 3 2" xfId="12043"/>
    <cellStyle name="Normal 2 2 4 6 4 3 4" xfId="12041"/>
    <cellStyle name="Normal 2 2 4 6 4 4" xfId="4398"/>
    <cellStyle name="Normal 2 2 4 6 4 4 2" xfId="12044"/>
    <cellStyle name="Normal 2 2 4 6 4 5" xfId="4399"/>
    <cellStyle name="Normal 2 2 4 6 4 5 2" xfId="12045"/>
    <cellStyle name="Normal 2 2 4 6 4 6" xfId="12037"/>
    <cellStyle name="Normal 2 2 4 6 5" xfId="4400"/>
    <cellStyle name="Normal 2 2 4 6 5 2" xfId="4401"/>
    <cellStyle name="Normal 2 2 4 6 5 2 2" xfId="12047"/>
    <cellStyle name="Normal 2 2 4 6 5 3" xfId="4402"/>
    <cellStyle name="Normal 2 2 4 6 5 3 2" xfId="12048"/>
    <cellStyle name="Normal 2 2 4 6 5 4" xfId="12046"/>
    <cellStyle name="Normal 2 2 4 6 6" xfId="4403"/>
    <cellStyle name="Normal 2 2 4 6 6 2" xfId="4404"/>
    <cellStyle name="Normal 2 2 4 6 6 2 2" xfId="12050"/>
    <cellStyle name="Normal 2 2 4 6 6 3" xfId="4405"/>
    <cellStyle name="Normal 2 2 4 6 6 3 2" xfId="12051"/>
    <cellStyle name="Normal 2 2 4 6 6 4" xfId="12049"/>
    <cellStyle name="Normal 2 2 4 6 7" xfId="4406"/>
    <cellStyle name="Normal 2 2 4 6 7 2" xfId="12052"/>
    <cellStyle name="Normal 2 2 4 6 8" xfId="4407"/>
    <cellStyle name="Normal 2 2 4 6 8 2" xfId="12053"/>
    <cellStyle name="Normal 2 2 4 6 9" xfId="12009"/>
    <cellStyle name="Normal 2 2 4 7" xfId="4408"/>
    <cellStyle name="Normal 2 2 4 7 2" xfId="4409"/>
    <cellStyle name="Normal 2 2 4 7 2 2" xfId="4410"/>
    <cellStyle name="Normal 2 2 4 7 2 2 2" xfId="4411"/>
    <cellStyle name="Normal 2 2 4 7 2 2 2 2" xfId="12057"/>
    <cellStyle name="Normal 2 2 4 7 2 2 3" xfId="4412"/>
    <cellStyle name="Normal 2 2 4 7 2 2 3 2" xfId="12058"/>
    <cellStyle name="Normal 2 2 4 7 2 2 4" xfId="12056"/>
    <cellStyle name="Normal 2 2 4 7 2 3" xfId="4413"/>
    <cellStyle name="Normal 2 2 4 7 2 3 2" xfId="4414"/>
    <cellStyle name="Normal 2 2 4 7 2 3 2 2" xfId="12060"/>
    <cellStyle name="Normal 2 2 4 7 2 3 3" xfId="4415"/>
    <cellStyle name="Normal 2 2 4 7 2 3 3 2" xfId="12061"/>
    <cellStyle name="Normal 2 2 4 7 2 3 4" xfId="12059"/>
    <cellStyle name="Normal 2 2 4 7 2 4" xfId="4416"/>
    <cellStyle name="Normal 2 2 4 7 2 4 2" xfId="12062"/>
    <cellStyle name="Normal 2 2 4 7 2 5" xfId="4417"/>
    <cellStyle name="Normal 2 2 4 7 2 5 2" xfId="12063"/>
    <cellStyle name="Normal 2 2 4 7 2 6" xfId="12055"/>
    <cellStyle name="Normal 2 2 4 7 3" xfId="4418"/>
    <cellStyle name="Normal 2 2 4 7 3 2" xfId="4419"/>
    <cellStyle name="Normal 2 2 4 7 3 2 2" xfId="4420"/>
    <cellStyle name="Normal 2 2 4 7 3 2 2 2" xfId="12066"/>
    <cellStyle name="Normal 2 2 4 7 3 2 3" xfId="4421"/>
    <cellStyle name="Normal 2 2 4 7 3 2 3 2" xfId="12067"/>
    <cellStyle name="Normal 2 2 4 7 3 2 4" xfId="12065"/>
    <cellStyle name="Normal 2 2 4 7 3 3" xfId="4422"/>
    <cellStyle name="Normal 2 2 4 7 3 3 2" xfId="4423"/>
    <cellStyle name="Normal 2 2 4 7 3 3 2 2" xfId="12069"/>
    <cellStyle name="Normal 2 2 4 7 3 3 3" xfId="4424"/>
    <cellStyle name="Normal 2 2 4 7 3 3 3 2" xfId="12070"/>
    <cellStyle name="Normal 2 2 4 7 3 3 4" xfId="12068"/>
    <cellStyle name="Normal 2 2 4 7 3 4" xfId="4425"/>
    <cellStyle name="Normal 2 2 4 7 3 4 2" xfId="12071"/>
    <cellStyle name="Normal 2 2 4 7 3 5" xfId="4426"/>
    <cellStyle name="Normal 2 2 4 7 3 5 2" xfId="12072"/>
    <cellStyle name="Normal 2 2 4 7 3 6" xfId="12064"/>
    <cellStyle name="Normal 2 2 4 7 4" xfId="4427"/>
    <cellStyle name="Normal 2 2 4 7 4 2" xfId="4428"/>
    <cellStyle name="Normal 2 2 4 7 4 2 2" xfId="12074"/>
    <cellStyle name="Normal 2 2 4 7 4 3" xfId="4429"/>
    <cellStyle name="Normal 2 2 4 7 4 3 2" xfId="12075"/>
    <cellStyle name="Normal 2 2 4 7 4 4" xfId="12073"/>
    <cellStyle name="Normal 2 2 4 7 5" xfId="4430"/>
    <cellStyle name="Normal 2 2 4 7 5 2" xfId="4431"/>
    <cellStyle name="Normal 2 2 4 7 5 2 2" xfId="12077"/>
    <cellStyle name="Normal 2 2 4 7 5 3" xfId="4432"/>
    <cellStyle name="Normal 2 2 4 7 5 3 2" xfId="12078"/>
    <cellStyle name="Normal 2 2 4 7 5 4" xfId="12076"/>
    <cellStyle name="Normal 2 2 4 7 6" xfId="4433"/>
    <cellStyle name="Normal 2 2 4 7 6 2" xfId="12079"/>
    <cellStyle name="Normal 2 2 4 7 7" xfId="4434"/>
    <cellStyle name="Normal 2 2 4 7 7 2" xfId="12080"/>
    <cellStyle name="Normal 2 2 4 7 8" xfId="12054"/>
    <cellStyle name="Normal 2 2 4 8" xfId="4435"/>
    <cellStyle name="Normal 2 2 4 8 2" xfId="4436"/>
    <cellStyle name="Normal 2 2 4 8 2 2" xfId="4437"/>
    <cellStyle name="Normal 2 2 4 8 2 2 2" xfId="12083"/>
    <cellStyle name="Normal 2 2 4 8 2 3" xfId="4438"/>
    <cellStyle name="Normal 2 2 4 8 2 3 2" xfId="12084"/>
    <cellStyle name="Normal 2 2 4 8 2 4" xfId="12082"/>
    <cellStyle name="Normal 2 2 4 8 3" xfId="4439"/>
    <cellStyle name="Normal 2 2 4 8 3 2" xfId="4440"/>
    <cellStyle name="Normal 2 2 4 8 3 2 2" xfId="12086"/>
    <cellStyle name="Normal 2 2 4 8 3 3" xfId="4441"/>
    <cellStyle name="Normal 2 2 4 8 3 3 2" xfId="12087"/>
    <cellStyle name="Normal 2 2 4 8 3 4" xfId="12085"/>
    <cellStyle name="Normal 2 2 4 8 4" xfId="4442"/>
    <cellStyle name="Normal 2 2 4 8 4 2" xfId="12088"/>
    <cellStyle name="Normal 2 2 4 8 5" xfId="4443"/>
    <cellStyle name="Normal 2 2 4 8 5 2" xfId="12089"/>
    <cellStyle name="Normal 2 2 4 8 6" xfId="12081"/>
    <cellStyle name="Normal 2 2 4 9" xfId="4444"/>
    <cellStyle name="Normal 2 2 4 9 2" xfId="4445"/>
    <cellStyle name="Normal 2 2 4 9 2 2" xfId="4446"/>
    <cellStyle name="Normal 2 2 4 9 2 2 2" xfId="12092"/>
    <cellStyle name="Normal 2 2 4 9 2 3" xfId="4447"/>
    <cellStyle name="Normal 2 2 4 9 2 3 2" xfId="12093"/>
    <cellStyle name="Normal 2 2 4 9 2 4" xfId="12091"/>
    <cellStyle name="Normal 2 2 4 9 3" xfId="4448"/>
    <cellStyle name="Normal 2 2 4 9 3 2" xfId="4449"/>
    <cellStyle name="Normal 2 2 4 9 3 2 2" xfId="12095"/>
    <cellStyle name="Normal 2 2 4 9 3 3" xfId="4450"/>
    <cellStyle name="Normal 2 2 4 9 3 3 2" xfId="12096"/>
    <cellStyle name="Normal 2 2 4 9 3 4" xfId="12094"/>
    <cellStyle name="Normal 2 2 4 9 4" xfId="4451"/>
    <cellStyle name="Normal 2 2 4 9 4 2" xfId="12097"/>
    <cellStyle name="Normal 2 2 4 9 5" xfId="4452"/>
    <cellStyle name="Normal 2 2 4 9 5 2" xfId="12098"/>
    <cellStyle name="Normal 2 2 4 9 6" xfId="12090"/>
    <cellStyle name="Normal 2 2 5" xfId="4453"/>
    <cellStyle name="Normal 2 2 5 10" xfId="4454"/>
    <cellStyle name="Normal 2 2 5 10 2" xfId="4455"/>
    <cellStyle name="Normal 2 2 5 10 2 2" xfId="12101"/>
    <cellStyle name="Normal 2 2 5 10 3" xfId="4456"/>
    <cellStyle name="Normal 2 2 5 10 3 2" xfId="12102"/>
    <cellStyle name="Normal 2 2 5 10 4" xfId="12100"/>
    <cellStyle name="Normal 2 2 5 11" xfId="4457"/>
    <cellStyle name="Normal 2 2 5 11 2" xfId="4458"/>
    <cellStyle name="Normal 2 2 5 11 2 2" xfId="12104"/>
    <cellStyle name="Normal 2 2 5 11 3" xfId="4459"/>
    <cellStyle name="Normal 2 2 5 11 3 2" xfId="12105"/>
    <cellStyle name="Normal 2 2 5 11 4" xfId="12103"/>
    <cellStyle name="Normal 2 2 5 12" xfId="4460"/>
    <cellStyle name="Normal 2 2 5 12 2" xfId="12106"/>
    <cellStyle name="Normal 2 2 5 13" xfId="4461"/>
    <cellStyle name="Normal 2 2 5 13 2" xfId="12107"/>
    <cellStyle name="Normal 2 2 5 14" xfId="12099"/>
    <cellStyle name="Normal 2 2 5 2" xfId="4462"/>
    <cellStyle name="Normal 2 2 5 2 10" xfId="4463"/>
    <cellStyle name="Normal 2 2 5 2 10 2" xfId="4464"/>
    <cellStyle name="Normal 2 2 5 2 10 2 2" xfId="12110"/>
    <cellStyle name="Normal 2 2 5 2 10 3" xfId="4465"/>
    <cellStyle name="Normal 2 2 5 2 10 3 2" xfId="12111"/>
    <cellStyle name="Normal 2 2 5 2 10 4" xfId="12109"/>
    <cellStyle name="Normal 2 2 5 2 11" xfId="4466"/>
    <cellStyle name="Normal 2 2 5 2 11 2" xfId="12112"/>
    <cellStyle name="Normal 2 2 5 2 12" xfId="4467"/>
    <cellStyle name="Normal 2 2 5 2 12 2" xfId="12113"/>
    <cellStyle name="Normal 2 2 5 2 13" xfId="12108"/>
    <cellStyle name="Normal 2 2 5 2 2" xfId="4468"/>
    <cellStyle name="Normal 2 2 5 2 2 10" xfId="4469"/>
    <cellStyle name="Normal 2 2 5 2 2 10 2" xfId="12115"/>
    <cellStyle name="Normal 2 2 5 2 2 11" xfId="12114"/>
    <cellStyle name="Normal 2 2 5 2 2 2" xfId="4470"/>
    <cellStyle name="Normal 2 2 5 2 2 2 2" xfId="4471"/>
    <cellStyle name="Normal 2 2 5 2 2 2 2 2" xfId="4472"/>
    <cellStyle name="Normal 2 2 5 2 2 2 2 2 2" xfId="4473"/>
    <cellStyle name="Normal 2 2 5 2 2 2 2 2 2 2" xfId="4474"/>
    <cellStyle name="Normal 2 2 5 2 2 2 2 2 2 2 2" xfId="12120"/>
    <cellStyle name="Normal 2 2 5 2 2 2 2 2 2 3" xfId="4475"/>
    <cellStyle name="Normal 2 2 5 2 2 2 2 2 2 3 2" xfId="12121"/>
    <cellStyle name="Normal 2 2 5 2 2 2 2 2 2 4" xfId="12119"/>
    <cellStyle name="Normal 2 2 5 2 2 2 2 2 3" xfId="4476"/>
    <cellStyle name="Normal 2 2 5 2 2 2 2 2 3 2" xfId="4477"/>
    <cellStyle name="Normal 2 2 5 2 2 2 2 2 3 2 2" xfId="12123"/>
    <cellStyle name="Normal 2 2 5 2 2 2 2 2 3 3" xfId="4478"/>
    <cellStyle name="Normal 2 2 5 2 2 2 2 2 3 3 2" xfId="12124"/>
    <cellStyle name="Normal 2 2 5 2 2 2 2 2 3 4" xfId="12122"/>
    <cellStyle name="Normal 2 2 5 2 2 2 2 2 4" xfId="4479"/>
    <cellStyle name="Normal 2 2 5 2 2 2 2 2 4 2" xfId="12125"/>
    <cellStyle name="Normal 2 2 5 2 2 2 2 2 5" xfId="4480"/>
    <cellStyle name="Normal 2 2 5 2 2 2 2 2 5 2" xfId="12126"/>
    <cellStyle name="Normal 2 2 5 2 2 2 2 2 6" xfId="12118"/>
    <cellStyle name="Normal 2 2 5 2 2 2 2 3" xfId="4481"/>
    <cellStyle name="Normal 2 2 5 2 2 2 2 3 2" xfId="4482"/>
    <cellStyle name="Normal 2 2 5 2 2 2 2 3 2 2" xfId="12128"/>
    <cellStyle name="Normal 2 2 5 2 2 2 2 3 3" xfId="4483"/>
    <cellStyle name="Normal 2 2 5 2 2 2 2 3 3 2" xfId="12129"/>
    <cellStyle name="Normal 2 2 5 2 2 2 2 3 4" xfId="12127"/>
    <cellStyle name="Normal 2 2 5 2 2 2 2 4" xfId="4484"/>
    <cellStyle name="Normal 2 2 5 2 2 2 2 4 2" xfId="4485"/>
    <cellStyle name="Normal 2 2 5 2 2 2 2 4 2 2" xfId="12131"/>
    <cellStyle name="Normal 2 2 5 2 2 2 2 4 3" xfId="4486"/>
    <cellStyle name="Normal 2 2 5 2 2 2 2 4 3 2" xfId="12132"/>
    <cellStyle name="Normal 2 2 5 2 2 2 2 4 4" xfId="12130"/>
    <cellStyle name="Normal 2 2 5 2 2 2 2 5" xfId="4487"/>
    <cellStyle name="Normal 2 2 5 2 2 2 2 5 2" xfId="12133"/>
    <cellStyle name="Normal 2 2 5 2 2 2 2 6" xfId="4488"/>
    <cellStyle name="Normal 2 2 5 2 2 2 2 6 2" xfId="12134"/>
    <cellStyle name="Normal 2 2 5 2 2 2 2 7" xfId="12117"/>
    <cellStyle name="Normal 2 2 5 2 2 2 3" xfId="4489"/>
    <cellStyle name="Normal 2 2 5 2 2 2 3 2" xfId="4490"/>
    <cellStyle name="Normal 2 2 5 2 2 2 3 2 2" xfId="4491"/>
    <cellStyle name="Normal 2 2 5 2 2 2 3 2 2 2" xfId="12137"/>
    <cellStyle name="Normal 2 2 5 2 2 2 3 2 3" xfId="4492"/>
    <cellStyle name="Normal 2 2 5 2 2 2 3 2 3 2" xfId="12138"/>
    <cellStyle name="Normal 2 2 5 2 2 2 3 2 4" xfId="12136"/>
    <cellStyle name="Normal 2 2 5 2 2 2 3 3" xfId="4493"/>
    <cellStyle name="Normal 2 2 5 2 2 2 3 3 2" xfId="4494"/>
    <cellStyle name="Normal 2 2 5 2 2 2 3 3 2 2" xfId="12140"/>
    <cellStyle name="Normal 2 2 5 2 2 2 3 3 3" xfId="4495"/>
    <cellStyle name="Normal 2 2 5 2 2 2 3 3 3 2" xfId="12141"/>
    <cellStyle name="Normal 2 2 5 2 2 2 3 3 4" xfId="12139"/>
    <cellStyle name="Normal 2 2 5 2 2 2 3 4" xfId="4496"/>
    <cellStyle name="Normal 2 2 5 2 2 2 3 4 2" xfId="12142"/>
    <cellStyle name="Normal 2 2 5 2 2 2 3 5" xfId="4497"/>
    <cellStyle name="Normal 2 2 5 2 2 2 3 5 2" xfId="12143"/>
    <cellStyle name="Normal 2 2 5 2 2 2 3 6" xfId="12135"/>
    <cellStyle name="Normal 2 2 5 2 2 2 4" xfId="4498"/>
    <cellStyle name="Normal 2 2 5 2 2 2 4 2" xfId="4499"/>
    <cellStyle name="Normal 2 2 5 2 2 2 4 2 2" xfId="4500"/>
    <cellStyle name="Normal 2 2 5 2 2 2 4 2 2 2" xfId="12146"/>
    <cellStyle name="Normal 2 2 5 2 2 2 4 2 3" xfId="4501"/>
    <cellStyle name="Normal 2 2 5 2 2 2 4 2 3 2" xfId="12147"/>
    <cellStyle name="Normal 2 2 5 2 2 2 4 2 4" xfId="12145"/>
    <cellStyle name="Normal 2 2 5 2 2 2 4 3" xfId="4502"/>
    <cellStyle name="Normal 2 2 5 2 2 2 4 3 2" xfId="4503"/>
    <cellStyle name="Normal 2 2 5 2 2 2 4 3 2 2" xfId="12149"/>
    <cellStyle name="Normal 2 2 5 2 2 2 4 3 3" xfId="4504"/>
    <cellStyle name="Normal 2 2 5 2 2 2 4 3 3 2" xfId="12150"/>
    <cellStyle name="Normal 2 2 5 2 2 2 4 3 4" xfId="12148"/>
    <cellStyle name="Normal 2 2 5 2 2 2 4 4" xfId="4505"/>
    <cellStyle name="Normal 2 2 5 2 2 2 4 4 2" xfId="12151"/>
    <cellStyle name="Normal 2 2 5 2 2 2 4 5" xfId="4506"/>
    <cellStyle name="Normal 2 2 5 2 2 2 4 5 2" xfId="12152"/>
    <cellStyle name="Normal 2 2 5 2 2 2 4 6" xfId="12144"/>
    <cellStyle name="Normal 2 2 5 2 2 2 5" xfId="4507"/>
    <cellStyle name="Normal 2 2 5 2 2 2 5 2" xfId="4508"/>
    <cellStyle name="Normal 2 2 5 2 2 2 5 2 2" xfId="12154"/>
    <cellStyle name="Normal 2 2 5 2 2 2 5 3" xfId="4509"/>
    <cellStyle name="Normal 2 2 5 2 2 2 5 3 2" xfId="12155"/>
    <cellStyle name="Normal 2 2 5 2 2 2 5 4" xfId="12153"/>
    <cellStyle name="Normal 2 2 5 2 2 2 6" xfId="4510"/>
    <cellStyle name="Normal 2 2 5 2 2 2 6 2" xfId="4511"/>
    <cellStyle name="Normal 2 2 5 2 2 2 6 2 2" xfId="12157"/>
    <cellStyle name="Normal 2 2 5 2 2 2 6 3" xfId="4512"/>
    <cellStyle name="Normal 2 2 5 2 2 2 6 3 2" xfId="12158"/>
    <cellStyle name="Normal 2 2 5 2 2 2 6 4" xfId="12156"/>
    <cellStyle name="Normal 2 2 5 2 2 2 7" xfId="4513"/>
    <cellStyle name="Normal 2 2 5 2 2 2 7 2" xfId="12159"/>
    <cellStyle name="Normal 2 2 5 2 2 2 8" xfId="4514"/>
    <cellStyle name="Normal 2 2 5 2 2 2 8 2" xfId="12160"/>
    <cellStyle name="Normal 2 2 5 2 2 2 9" xfId="12116"/>
    <cellStyle name="Normal 2 2 5 2 2 3" xfId="4515"/>
    <cellStyle name="Normal 2 2 5 2 2 3 2" xfId="4516"/>
    <cellStyle name="Normal 2 2 5 2 2 3 2 2" xfId="4517"/>
    <cellStyle name="Normal 2 2 5 2 2 3 2 2 2" xfId="4518"/>
    <cellStyle name="Normal 2 2 5 2 2 3 2 2 2 2" xfId="4519"/>
    <cellStyle name="Normal 2 2 5 2 2 3 2 2 2 2 2" xfId="12165"/>
    <cellStyle name="Normal 2 2 5 2 2 3 2 2 2 3" xfId="4520"/>
    <cellStyle name="Normal 2 2 5 2 2 3 2 2 2 3 2" xfId="12166"/>
    <cellStyle name="Normal 2 2 5 2 2 3 2 2 2 4" xfId="12164"/>
    <cellStyle name="Normal 2 2 5 2 2 3 2 2 3" xfId="4521"/>
    <cellStyle name="Normal 2 2 5 2 2 3 2 2 3 2" xfId="4522"/>
    <cellStyle name="Normal 2 2 5 2 2 3 2 2 3 2 2" xfId="12168"/>
    <cellStyle name="Normal 2 2 5 2 2 3 2 2 3 3" xfId="4523"/>
    <cellStyle name="Normal 2 2 5 2 2 3 2 2 3 3 2" xfId="12169"/>
    <cellStyle name="Normal 2 2 5 2 2 3 2 2 3 4" xfId="12167"/>
    <cellStyle name="Normal 2 2 5 2 2 3 2 2 4" xfId="4524"/>
    <cellStyle name="Normal 2 2 5 2 2 3 2 2 4 2" xfId="12170"/>
    <cellStyle name="Normal 2 2 5 2 2 3 2 2 5" xfId="4525"/>
    <cellStyle name="Normal 2 2 5 2 2 3 2 2 5 2" xfId="12171"/>
    <cellStyle name="Normal 2 2 5 2 2 3 2 2 6" xfId="12163"/>
    <cellStyle name="Normal 2 2 5 2 2 3 2 3" xfId="4526"/>
    <cellStyle name="Normal 2 2 5 2 2 3 2 3 2" xfId="4527"/>
    <cellStyle name="Normal 2 2 5 2 2 3 2 3 2 2" xfId="12173"/>
    <cellStyle name="Normal 2 2 5 2 2 3 2 3 3" xfId="4528"/>
    <cellStyle name="Normal 2 2 5 2 2 3 2 3 3 2" xfId="12174"/>
    <cellStyle name="Normal 2 2 5 2 2 3 2 3 4" xfId="12172"/>
    <cellStyle name="Normal 2 2 5 2 2 3 2 4" xfId="4529"/>
    <cellStyle name="Normal 2 2 5 2 2 3 2 4 2" xfId="4530"/>
    <cellStyle name="Normal 2 2 5 2 2 3 2 4 2 2" xfId="12176"/>
    <cellStyle name="Normal 2 2 5 2 2 3 2 4 3" xfId="4531"/>
    <cellStyle name="Normal 2 2 5 2 2 3 2 4 3 2" xfId="12177"/>
    <cellStyle name="Normal 2 2 5 2 2 3 2 4 4" xfId="12175"/>
    <cellStyle name="Normal 2 2 5 2 2 3 2 5" xfId="4532"/>
    <cellStyle name="Normal 2 2 5 2 2 3 2 5 2" xfId="12178"/>
    <cellStyle name="Normal 2 2 5 2 2 3 2 6" xfId="4533"/>
    <cellStyle name="Normal 2 2 5 2 2 3 2 6 2" xfId="12179"/>
    <cellStyle name="Normal 2 2 5 2 2 3 2 7" xfId="12162"/>
    <cellStyle name="Normal 2 2 5 2 2 3 3" xfId="4534"/>
    <cellStyle name="Normal 2 2 5 2 2 3 3 2" xfId="4535"/>
    <cellStyle name="Normal 2 2 5 2 2 3 3 2 2" xfId="4536"/>
    <cellStyle name="Normal 2 2 5 2 2 3 3 2 2 2" xfId="12182"/>
    <cellStyle name="Normal 2 2 5 2 2 3 3 2 3" xfId="4537"/>
    <cellStyle name="Normal 2 2 5 2 2 3 3 2 3 2" xfId="12183"/>
    <cellStyle name="Normal 2 2 5 2 2 3 3 2 4" xfId="12181"/>
    <cellStyle name="Normal 2 2 5 2 2 3 3 3" xfId="4538"/>
    <cellStyle name="Normal 2 2 5 2 2 3 3 3 2" xfId="4539"/>
    <cellStyle name="Normal 2 2 5 2 2 3 3 3 2 2" xfId="12185"/>
    <cellStyle name="Normal 2 2 5 2 2 3 3 3 3" xfId="4540"/>
    <cellStyle name="Normal 2 2 5 2 2 3 3 3 3 2" xfId="12186"/>
    <cellStyle name="Normal 2 2 5 2 2 3 3 3 4" xfId="12184"/>
    <cellStyle name="Normal 2 2 5 2 2 3 3 4" xfId="4541"/>
    <cellStyle name="Normal 2 2 5 2 2 3 3 4 2" xfId="12187"/>
    <cellStyle name="Normal 2 2 5 2 2 3 3 5" xfId="4542"/>
    <cellStyle name="Normal 2 2 5 2 2 3 3 5 2" xfId="12188"/>
    <cellStyle name="Normal 2 2 5 2 2 3 3 6" xfId="12180"/>
    <cellStyle name="Normal 2 2 5 2 2 3 4" xfId="4543"/>
    <cellStyle name="Normal 2 2 5 2 2 3 4 2" xfId="4544"/>
    <cellStyle name="Normal 2 2 5 2 2 3 4 2 2" xfId="4545"/>
    <cellStyle name="Normal 2 2 5 2 2 3 4 2 2 2" xfId="12191"/>
    <cellStyle name="Normal 2 2 5 2 2 3 4 2 3" xfId="4546"/>
    <cellStyle name="Normal 2 2 5 2 2 3 4 2 3 2" xfId="12192"/>
    <cellStyle name="Normal 2 2 5 2 2 3 4 2 4" xfId="12190"/>
    <cellStyle name="Normal 2 2 5 2 2 3 4 3" xfId="4547"/>
    <cellStyle name="Normal 2 2 5 2 2 3 4 3 2" xfId="4548"/>
    <cellStyle name="Normal 2 2 5 2 2 3 4 3 2 2" xfId="12194"/>
    <cellStyle name="Normal 2 2 5 2 2 3 4 3 3" xfId="4549"/>
    <cellStyle name="Normal 2 2 5 2 2 3 4 3 3 2" xfId="12195"/>
    <cellStyle name="Normal 2 2 5 2 2 3 4 3 4" xfId="12193"/>
    <cellStyle name="Normal 2 2 5 2 2 3 4 4" xfId="4550"/>
    <cellStyle name="Normal 2 2 5 2 2 3 4 4 2" xfId="12196"/>
    <cellStyle name="Normal 2 2 5 2 2 3 4 5" xfId="4551"/>
    <cellStyle name="Normal 2 2 5 2 2 3 4 5 2" xfId="12197"/>
    <cellStyle name="Normal 2 2 5 2 2 3 4 6" xfId="12189"/>
    <cellStyle name="Normal 2 2 5 2 2 3 5" xfId="4552"/>
    <cellStyle name="Normal 2 2 5 2 2 3 5 2" xfId="4553"/>
    <cellStyle name="Normal 2 2 5 2 2 3 5 2 2" xfId="12199"/>
    <cellStyle name="Normal 2 2 5 2 2 3 5 3" xfId="4554"/>
    <cellStyle name="Normal 2 2 5 2 2 3 5 3 2" xfId="12200"/>
    <cellStyle name="Normal 2 2 5 2 2 3 5 4" xfId="12198"/>
    <cellStyle name="Normal 2 2 5 2 2 3 6" xfId="4555"/>
    <cellStyle name="Normal 2 2 5 2 2 3 6 2" xfId="4556"/>
    <cellStyle name="Normal 2 2 5 2 2 3 6 2 2" xfId="12202"/>
    <cellStyle name="Normal 2 2 5 2 2 3 6 3" xfId="4557"/>
    <cellStyle name="Normal 2 2 5 2 2 3 6 3 2" xfId="12203"/>
    <cellStyle name="Normal 2 2 5 2 2 3 6 4" xfId="12201"/>
    <cellStyle name="Normal 2 2 5 2 2 3 7" xfId="4558"/>
    <cellStyle name="Normal 2 2 5 2 2 3 7 2" xfId="12204"/>
    <cellStyle name="Normal 2 2 5 2 2 3 8" xfId="4559"/>
    <cellStyle name="Normal 2 2 5 2 2 3 8 2" xfId="12205"/>
    <cellStyle name="Normal 2 2 5 2 2 3 9" xfId="12161"/>
    <cellStyle name="Normal 2 2 5 2 2 4" xfId="4560"/>
    <cellStyle name="Normal 2 2 5 2 2 4 2" xfId="4561"/>
    <cellStyle name="Normal 2 2 5 2 2 4 2 2" xfId="4562"/>
    <cellStyle name="Normal 2 2 5 2 2 4 2 2 2" xfId="4563"/>
    <cellStyle name="Normal 2 2 5 2 2 4 2 2 2 2" xfId="12209"/>
    <cellStyle name="Normal 2 2 5 2 2 4 2 2 3" xfId="4564"/>
    <cellStyle name="Normal 2 2 5 2 2 4 2 2 3 2" xfId="12210"/>
    <cellStyle name="Normal 2 2 5 2 2 4 2 2 4" xfId="12208"/>
    <cellStyle name="Normal 2 2 5 2 2 4 2 3" xfId="4565"/>
    <cellStyle name="Normal 2 2 5 2 2 4 2 3 2" xfId="4566"/>
    <cellStyle name="Normal 2 2 5 2 2 4 2 3 2 2" xfId="12212"/>
    <cellStyle name="Normal 2 2 5 2 2 4 2 3 3" xfId="4567"/>
    <cellStyle name="Normal 2 2 5 2 2 4 2 3 3 2" xfId="12213"/>
    <cellStyle name="Normal 2 2 5 2 2 4 2 3 4" xfId="12211"/>
    <cellStyle name="Normal 2 2 5 2 2 4 2 4" xfId="4568"/>
    <cellStyle name="Normal 2 2 5 2 2 4 2 4 2" xfId="12214"/>
    <cellStyle name="Normal 2 2 5 2 2 4 2 5" xfId="4569"/>
    <cellStyle name="Normal 2 2 5 2 2 4 2 5 2" xfId="12215"/>
    <cellStyle name="Normal 2 2 5 2 2 4 2 6" xfId="12207"/>
    <cellStyle name="Normal 2 2 5 2 2 4 3" xfId="4570"/>
    <cellStyle name="Normal 2 2 5 2 2 4 3 2" xfId="4571"/>
    <cellStyle name="Normal 2 2 5 2 2 4 3 2 2" xfId="4572"/>
    <cellStyle name="Normal 2 2 5 2 2 4 3 2 2 2" xfId="12218"/>
    <cellStyle name="Normal 2 2 5 2 2 4 3 2 3" xfId="4573"/>
    <cellStyle name="Normal 2 2 5 2 2 4 3 2 3 2" xfId="12219"/>
    <cellStyle name="Normal 2 2 5 2 2 4 3 2 4" xfId="12217"/>
    <cellStyle name="Normal 2 2 5 2 2 4 3 3" xfId="4574"/>
    <cellStyle name="Normal 2 2 5 2 2 4 3 3 2" xfId="4575"/>
    <cellStyle name="Normal 2 2 5 2 2 4 3 3 2 2" xfId="12221"/>
    <cellStyle name="Normal 2 2 5 2 2 4 3 3 3" xfId="4576"/>
    <cellStyle name="Normal 2 2 5 2 2 4 3 3 3 2" xfId="12222"/>
    <cellStyle name="Normal 2 2 5 2 2 4 3 3 4" xfId="12220"/>
    <cellStyle name="Normal 2 2 5 2 2 4 3 4" xfId="4577"/>
    <cellStyle name="Normal 2 2 5 2 2 4 3 4 2" xfId="12223"/>
    <cellStyle name="Normal 2 2 5 2 2 4 3 5" xfId="4578"/>
    <cellStyle name="Normal 2 2 5 2 2 4 3 5 2" xfId="12224"/>
    <cellStyle name="Normal 2 2 5 2 2 4 3 6" xfId="12216"/>
    <cellStyle name="Normal 2 2 5 2 2 4 4" xfId="4579"/>
    <cellStyle name="Normal 2 2 5 2 2 4 4 2" xfId="4580"/>
    <cellStyle name="Normal 2 2 5 2 2 4 4 2 2" xfId="12226"/>
    <cellStyle name="Normal 2 2 5 2 2 4 4 3" xfId="4581"/>
    <cellStyle name="Normal 2 2 5 2 2 4 4 3 2" xfId="12227"/>
    <cellStyle name="Normal 2 2 5 2 2 4 4 4" xfId="12225"/>
    <cellStyle name="Normal 2 2 5 2 2 4 5" xfId="4582"/>
    <cellStyle name="Normal 2 2 5 2 2 4 5 2" xfId="4583"/>
    <cellStyle name="Normal 2 2 5 2 2 4 5 2 2" xfId="12229"/>
    <cellStyle name="Normal 2 2 5 2 2 4 5 3" xfId="4584"/>
    <cellStyle name="Normal 2 2 5 2 2 4 5 3 2" xfId="12230"/>
    <cellStyle name="Normal 2 2 5 2 2 4 5 4" xfId="12228"/>
    <cellStyle name="Normal 2 2 5 2 2 4 6" xfId="4585"/>
    <cellStyle name="Normal 2 2 5 2 2 4 6 2" xfId="12231"/>
    <cellStyle name="Normal 2 2 5 2 2 4 7" xfId="4586"/>
    <cellStyle name="Normal 2 2 5 2 2 4 7 2" xfId="12232"/>
    <cellStyle name="Normal 2 2 5 2 2 4 8" xfId="12206"/>
    <cellStyle name="Normal 2 2 5 2 2 5" xfId="4587"/>
    <cellStyle name="Normal 2 2 5 2 2 5 2" xfId="4588"/>
    <cellStyle name="Normal 2 2 5 2 2 5 2 2" xfId="4589"/>
    <cellStyle name="Normal 2 2 5 2 2 5 2 2 2" xfId="12235"/>
    <cellStyle name="Normal 2 2 5 2 2 5 2 3" xfId="4590"/>
    <cellStyle name="Normal 2 2 5 2 2 5 2 3 2" xfId="12236"/>
    <cellStyle name="Normal 2 2 5 2 2 5 2 4" xfId="12234"/>
    <cellStyle name="Normal 2 2 5 2 2 5 3" xfId="4591"/>
    <cellStyle name="Normal 2 2 5 2 2 5 3 2" xfId="4592"/>
    <cellStyle name="Normal 2 2 5 2 2 5 3 2 2" xfId="12238"/>
    <cellStyle name="Normal 2 2 5 2 2 5 3 3" xfId="4593"/>
    <cellStyle name="Normal 2 2 5 2 2 5 3 3 2" xfId="12239"/>
    <cellStyle name="Normal 2 2 5 2 2 5 3 4" xfId="12237"/>
    <cellStyle name="Normal 2 2 5 2 2 5 4" xfId="4594"/>
    <cellStyle name="Normal 2 2 5 2 2 5 4 2" xfId="12240"/>
    <cellStyle name="Normal 2 2 5 2 2 5 5" xfId="4595"/>
    <cellStyle name="Normal 2 2 5 2 2 5 5 2" xfId="12241"/>
    <cellStyle name="Normal 2 2 5 2 2 5 6" xfId="12233"/>
    <cellStyle name="Normal 2 2 5 2 2 6" xfId="4596"/>
    <cellStyle name="Normal 2 2 5 2 2 6 2" xfId="4597"/>
    <cellStyle name="Normal 2 2 5 2 2 6 2 2" xfId="4598"/>
    <cellStyle name="Normal 2 2 5 2 2 6 2 2 2" xfId="12244"/>
    <cellStyle name="Normal 2 2 5 2 2 6 2 3" xfId="4599"/>
    <cellStyle name="Normal 2 2 5 2 2 6 2 3 2" xfId="12245"/>
    <cellStyle name="Normal 2 2 5 2 2 6 2 4" xfId="12243"/>
    <cellStyle name="Normal 2 2 5 2 2 6 3" xfId="4600"/>
    <cellStyle name="Normal 2 2 5 2 2 6 3 2" xfId="4601"/>
    <cellStyle name="Normal 2 2 5 2 2 6 3 2 2" xfId="12247"/>
    <cellStyle name="Normal 2 2 5 2 2 6 3 3" xfId="4602"/>
    <cellStyle name="Normal 2 2 5 2 2 6 3 3 2" xfId="12248"/>
    <cellStyle name="Normal 2 2 5 2 2 6 3 4" xfId="12246"/>
    <cellStyle name="Normal 2 2 5 2 2 6 4" xfId="4603"/>
    <cellStyle name="Normal 2 2 5 2 2 6 4 2" xfId="12249"/>
    <cellStyle name="Normal 2 2 5 2 2 6 5" xfId="4604"/>
    <cellStyle name="Normal 2 2 5 2 2 6 5 2" xfId="12250"/>
    <cellStyle name="Normal 2 2 5 2 2 6 6" xfId="12242"/>
    <cellStyle name="Normal 2 2 5 2 2 7" xfId="4605"/>
    <cellStyle name="Normal 2 2 5 2 2 7 2" xfId="4606"/>
    <cellStyle name="Normal 2 2 5 2 2 7 2 2" xfId="12252"/>
    <cellStyle name="Normal 2 2 5 2 2 7 3" xfId="4607"/>
    <cellStyle name="Normal 2 2 5 2 2 7 3 2" xfId="12253"/>
    <cellStyle name="Normal 2 2 5 2 2 7 4" xfId="12251"/>
    <cellStyle name="Normal 2 2 5 2 2 8" xfId="4608"/>
    <cellStyle name="Normal 2 2 5 2 2 8 2" xfId="4609"/>
    <cellStyle name="Normal 2 2 5 2 2 8 2 2" xfId="12255"/>
    <cellStyle name="Normal 2 2 5 2 2 8 3" xfId="4610"/>
    <cellStyle name="Normal 2 2 5 2 2 8 3 2" xfId="12256"/>
    <cellStyle name="Normal 2 2 5 2 2 8 4" xfId="12254"/>
    <cellStyle name="Normal 2 2 5 2 2 9" xfId="4611"/>
    <cellStyle name="Normal 2 2 5 2 2 9 2" xfId="12257"/>
    <cellStyle name="Normal 2 2 5 2 3" xfId="4612"/>
    <cellStyle name="Normal 2 2 5 2 3 2" xfId="4613"/>
    <cellStyle name="Normal 2 2 5 2 3 2 2" xfId="4614"/>
    <cellStyle name="Normal 2 2 5 2 3 2 2 2" xfId="4615"/>
    <cellStyle name="Normal 2 2 5 2 3 2 2 2 2" xfId="4616"/>
    <cellStyle name="Normal 2 2 5 2 3 2 2 2 2 2" xfId="12262"/>
    <cellStyle name="Normal 2 2 5 2 3 2 2 2 3" xfId="4617"/>
    <cellStyle name="Normal 2 2 5 2 3 2 2 2 3 2" xfId="12263"/>
    <cellStyle name="Normal 2 2 5 2 3 2 2 2 4" xfId="12261"/>
    <cellStyle name="Normal 2 2 5 2 3 2 2 3" xfId="4618"/>
    <cellStyle name="Normal 2 2 5 2 3 2 2 3 2" xfId="4619"/>
    <cellStyle name="Normal 2 2 5 2 3 2 2 3 2 2" xfId="12265"/>
    <cellStyle name="Normal 2 2 5 2 3 2 2 3 3" xfId="4620"/>
    <cellStyle name="Normal 2 2 5 2 3 2 2 3 3 2" xfId="12266"/>
    <cellStyle name="Normal 2 2 5 2 3 2 2 3 4" xfId="12264"/>
    <cellStyle name="Normal 2 2 5 2 3 2 2 4" xfId="4621"/>
    <cellStyle name="Normal 2 2 5 2 3 2 2 4 2" xfId="12267"/>
    <cellStyle name="Normal 2 2 5 2 3 2 2 5" xfId="4622"/>
    <cellStyle name="Normal 2 2 5 2 3 2 2 5 2" xfId="12268"/>
    <cellStyle name="Normal 2 2 5 2 3 2 2 6" xfId="12260"/>
    <cellStyle name="Normal 2 2 5 2 3 2 3" xfId="4623"/>
    <cellStyle name="Normal 2 2 5 2 3 2 3 2" xfId="4624"/>
    <cellStyle name="Normal 2 2 5 2 3 2 3 2 2" xfId="12270"/>
    <cellStyle name="Normal 2 2 5 2 3 2 3 3" xfId="4625"/>
    <cellStyle name="Normal 2 2 5 2 3 2 3 3 2" xfId="12271"/>
    <cellStyle name="Normal 2 2 5 2 3 2 3 4" xfId="12269"/>
    <cellStyle name="Normal 2 2 5 2 3 2 4" xfId="4626"/>
    <cellStyle name="Normal 2 2 5 2 3 2 4 2" xfId="4627"/>
    <cellStyle name="Normal 2 2 5 2 3 2 4 2 2" xfId="12273"/>
    <cellStyle name="Normal 2 2 5 2 3 2 4 3" xfId="4628"/>
    <cellStyle name="Normal 2 2 5 2 3 2 4 3 2" xfId="12274"/>
    <cellStyle name="Normal 2 2 5 2 3 2 4 4" xfId="12272"/>
    <cellStyle name="Normal 2 2 5 2 3 2 5" xfId="4629"/>
    <cellStyle name="Normal 2 2 5 2 3 2 5 2" xfId="12275"/>
    <cellStyle name="Normal 2 2 5 2 3 2 6" xfId="4630"/>
    <cellStyle name="Normal 2 2 5 2 3 2 6 2" xfId="12276"/>
    <cellStyle name="Normal 2 2 5 2 3 2 7" xfId="12259"/>
    <cellStyle name="Normal 2 2 5 2 3 3" xfId="4631"/>
    <cellStyle name="Normal 2 2 5 2 3 3 2" xfId="4632"/>
    <cellStyle name="Normal 2 2 5 2 3 3 2 2" xfId="4633"/>
    <cellStyle name="Normal 2 2 5 2 3 3 2 2 2" xfId="12279"/>
    <cellStyle name="Normal 2 2 5 2 3 3 2 3" xfId="4634"/>
    <cellStyle name="Normal 2 2 5 2 3 3 2 3 2" xfId="12280"/>
    <cellStyle name="Normal 2 2 5 2 3 3 2 4" xfId="12278"/>
    <cellStyle name="Normal 2 2 5 2 3 3 3" xfId="4635"/>
    <cellStyle name="Normal 2 2 5 2 3 3 3 2" xfId="4636"/>
    <cellStyle name="Normal 2 2 5 2 3 3 3 2 2" xfId="12282"/>
    <cellStyle name="Normal 2 2 5 2 3 3 3 3" xfId="4637"/>
    <cellStyle name="Normal 2 2 5 2 3 3 3 3 2" xfId="12283"/>
    <cellStyle name="Normal 2 2 5 2 3 3 3 4" xfId="12281"/>
    <cellStyle name="Normal 2 2 5 2 3 3 4" xfId="4638"/>
    <cellStyle name="Normal 2 2 5 2 3 3 4 2" xfId="12284"/>
    <cellStyle name="Normal 2 2 5 2 3 3 5" xfId="4639"/>
    <cellStyle name="Normal 2 2 5 2 3 3 5 2" xfId="12285"/>
    <cellStyle name="Normal 2 2 5 2 3 3 6" xfId="12277"/>
    <cellStyle name="Normal 2 2 5 2 3 4" xfId="4640"/>
    <cellStyle name="Normal 2 2 5 2 3 4 2" xfId="4641"/>
    <cellStyle name="Normal 2 2 5 2 3 4 2 2" xfId="4642"/>
    <cellStyle name="Normal 2 2 5 2 3 4 2 2 2" xfId="12288"/>
    <cellStyle name="Normal 2 2 5 2 3 4 2 3" xfId="4643"/>
    <cellStyle name="Normal 2 2 5 2 3 4 2 3 2" xfId="12289"/>
    <cellStyle name="Normal 2 2 5 2 3 4 2 4" xfId="12287"/>
    <cellStyle name="Normal 2 2 5 2 3 4 3" xfId="4644"/>
    <cellStyle name="Normal 2 2 5 2 3 4 3 2" xfId="4645"/>
    <cellStyle name="Normal 2 2 5 2 3 4 3 2 2" xfId="12291"/>
    <cellStyle name="Normal 2 2 5 2 3 4 3 3" xfId="4646"/>
    <cellStyle name="Normal 2 2 5 2 3 4 3 3 2" xfId="12292"/>
    <cellStyle name="Normal 2 2 5 2 3 4 3 4" xfId="12290"/>
    <cellStyle name="Normal 2 2 5 2 3 4 4" xfId="4647"/>
    <cellStyle name="Normal 2 2 5 2 3 4 4 2" xfId="12293"/>
    <cellStyle name="Normal 2 2 5 2 3 4 5" xfId="4648"/>
    <cellStyle name="Normal 2 2 5 2 3 4 5 2" xfId="12294"/>
    <cellStyle name="Normal 2 2 5 2 3 4 6" xfId="12286"/>
    <cellStyle name="Normal 2 2 5 2 3 5" xfId="4649"/>
    <cellStyle name="Normal 2 2 5 2 3 5 2" xfId="4650"/>
    <cellStyle name="Normal 2 2 5 2 3 5 2 2" xfId="12296"/>
    <cellStyle name="Normal 2 2 5 2 3 5 3" xfId="4651"/>
    <cellStyle name="Normal 2 2 5 2 3 5 3 2" xfId="12297"/>
    <cellStyle name="Normal 2 2 5 2 3 5 4" xfId="12295"/>
    <cellStyle name="Normal 2 2 5 2 3 6" xfId="4652"/>
    <cellStyle name="Normal 2 2 5 2 3 6 2" xfId="4653"/>
    <cellStyle name="Normal 2 2 5 2 3 6 2 2" xfId="12299"/>
    <cellStyle name="Normal 2 2 5 2 3 6 3" xfId="4654"/>
    <cellStyle name="Normal 2 2 5 2 3 6 3 2" xfId="12300"/>
    <cellStyle name="Normal 2 2 5 2 3 6 4" xfId="12298"/>
    <cellStyle name="Normal 2 2 5 2 3 7" xfId="4655"/>
    <cellStyle name="Normal 2 2 5 2 3 7 2" xfId="12301"/>
    <cellStyle name="Normal 2 2 5 2 3 8" xfId="4656"/>
    <cellStyle name="Normal 2 2 5 2 3 8 2" xfId="12302"/>
    <cellStyle name="Normal 2 2 5 2 3 9" xfId="12258"/>
    <cellStyle name="Normal 2 2 5 2 4" xfId="4657"/>
    <cellStyle name="Normal 2 2 5 2 4 2" xfId="4658"/>
    <cellStyle name="Normal 2 2 5 2 4 2 2" xfId="4659"/>
    <cellStyle name="Normal 2 2 5 2 4 2 2 2" xfId="4660"/>
    <cellStyle name="Normal 2 2 5 2 4 2 2 2 2" xfId="4661"/>
    <cellStyle name="Normal 2 2 5 2 4 2 2 2 2 2" xfId="12307"/>
    <cellStyle name="Normal 2 2 5 2 4 2 2 2 3" xfId="4662"/>
    <cellStyle name="Normal 2 2 5 2 4 2 2 2 3 2" xfId="12308"/>
    <cellStyle name="Normal 2 2 5 2 4 2 2 2 4" xfId="12306"/>
    <cellStyle name="Normal 2 2 5 2 4 2 2 3" xfId="4663"/>
    <cellStyle name="Normal 2 2 5 2 4 2 2 3 2" xfId="4664"/>
    <cellStyle name="Normal 2 2 5 2 4 2 2 3 2 2" xfId="12310"/>
    <cellStyle name="Normal 2 2 5 2 4 2 2 3 3" xfId="4665"/>
    <cellStyle name="Normal 2 2 5 2 4 2 2 3 3 2" xfId="12311"/>
    <cellStyle name="Normal 2 2 5 2 4 2 2 3 4" xfId="12309"/>
    <cellStyle name="Normal 2 2 5 2 4 2 2 4" xfId="4666"/>
    <cellStyle name="Normal 2 2 5 2 4 2 2 4 2" xfId="12312"/>
    <cellStyle name="Normal 2 2 5 2 4 2 2 5" xfId="4667"/>
    <cellStyle name="Normal 2 2 5 2 4 2 2 5 2" xfId="12313"/>
    <cellStyle name="Normal 2 2 5 2 4 2 2 6" xfId="12305"/>
    <cellStyle name="Normal 2 2 5 2 4 2 3" xfId="4668"/>
    <cellStyle name="Normal 2 2 5 2 4 2 3 2" xfId="4669"/>
    <cellStyle name="Normal 2 2 5 2 4 2 3 2 2" xfId="12315"/>
    <cellStyle name="Normal 2 2 5 2 4 2 3 3" xfId="4670"/>
    <cellStyle name="Normal 2 2 5 2 4 2 3 3 2" xfId="12316"/>
    <cellStyle name="Normal 2 2 5 2 4 2 3 4" xfId="12314"/>
    <cellStyle name="Normal 2 2 5 2 4 2 4" xfId="4671"/>
    <cellStyle name="Normal 2 2 5 2 4 2 4 2" xfId="4672"/>
    <cellStyle name="Normal 2 2 5 2 4 2 4 2 2" xfId="12318"/>
    <cellStyle name="Normal 2 2 5 2 4 2 4 3" xfId="4673"/>
    <cellStyle name="Normal 2 2 5 2 4 2 4 3 2" xfId="12319"/>
    <cellStyle name="Normal 2 2 5 2 4 2 4 4" xfId="12317"/>
    <cellStyle name="Normal 2 2 5 2 4 2 5" xfId="4674"/>
    <cellStyle name="Normal 2 2 5 2 4 2 5 2" xfId="12320"/>
    <cellStyle name="Normal 2 2 5 2 4 2 6" xfId="4675"/>
    <cellStyle name="Normal 2 2 5 2 4 2 6 2" xfId="12321"/>
    <cellStyle name="Normal 2 2 5 2 4 2 7" xfId="12304"/>
    <cellStyle name="Normal 2 2 5 2 4 3" xfId="4676"/>
    <cellStyle name="Normal 2 2 5 2 4 3 2" xfId="4677"/>
    <cellStyle name="Normal 2 2 5 2 4 3 2 2" xfId="4678"/>
    <cellStyle name="Normal 2 2 5 2 4 3 2 2 2" xfId="12324"/>
    <cellStyle name="Normal 2 2 5 2 4 3 2 3" xfId="4679"/>
    <cellStyle name="Normal 2 2 5 2 4 3 2 3 2" xfId="12325"/>
    <cellStyle name="Normal 2 2 5 2 4 3 2 4" xfId="12323"/>
    <cellStyle name="Normal 2 2 5 2 4 3 3" xfId="4680"/>
    <cellStyle name="Normal 2 2 5 2 4 3 3 2" xfId="4681"/>
    <cellStyle name="Normal 2 2 5 2 4 3 3 2 2" xfId="12327"/>
    <cellStyle name="Normal 2 2 5 2 4 3 3 3" xfId="4682"/>
    <cellStyle name="Normal 2 2 5 2 4 3 3 3 2" xfId="12328"/>
    <cellStyle name="Normal 2 2 5 2 4 3 3 4" xfId="12326"/>
    <cellStyle name="Normal 2 2 5 2 4 3 4" xfId="4683"/>
    <cellStyle name="Normal 2 2 5 2 4 3 4 2" xfId="12329"/>
    <cellStyle name="Normal 2 2 5 2 4 3 5" xfId="4684"/>
    <cellStyle name="Normal 2 2 5 2 4 3 5 2" xfId="12330"/>
    <cellStyle name="Normal 2 2 5 2 4 3 6" xfId="12322"/>
    <cellStyle name="Normal 2 2 5 2 4 4" xfId="4685"/>
    <cellStyle name="Normal 2 2 5 2 4 4 2" xfId="4686"/>
    <cellStyle name="Normal 2 2 5 2 4 4 2 2" xfId="4687"/>
    <cellStyle name="Normal 2 2 5 2 4 4 2 2 2" xfId="12333"/>
    <cellStyle name="Normal 2 2 5 2 4 4 2 3" xfId="4688"/>
    <cellStyle name="Normal 2 2 5 2 4 4 2 3 2" xfId="12334"/>
    <cellStyle name="Normal 2 2 5 2 4 4 2 4" xfId="12332"/>
    <cellStyle name="Normal 2 2 5 2 4 4 3" xfId="4689"/>
    <cellStyle name="Normal 2 2 5 2 4 4 3 2" xfId="4690"/>
    <cellStyle name="Normal 2 2 5 2 4 4 3 2 2" xfId="12336"/>
    <cellStyle name="Normal 2 2 5 2 4 4 3 3" xfId="4691"/>
    <cellStyle name="Normal 2 2 5 2 4 4 3 3 2" xfId="12337"/>
    <cellStyle name="Normal 2 2 5 2 4 4 3 4" xfId="12335"/>
    <cellStyle name="Normal 2 2 5 2 4 4 4" xfId="4692"/>
    <cellStyle name="Normal 2 2 5 2 4 4 4 2" xfId="12338"/>
    <cellStyle name="Normal 2 2 5 2 4 4 5" xfId="4693"/>
    <cellStyle name="Normal 2 2 5 2 4 4 5 2" xfId="12339"/>
    <cellStyle name="Normal 2 2 5 2 4 4 6" xfId="12331"/>
    <cellStyle name="Normal 2 2 5 2 4 5" xfId="4694"/>
    <cellStyle name="Normal 2 2 5 2 4 5 2" xfId="4695"/>
    <cellStyle name="Normal 2 2 5 2 4 5 2 2" xfId="12341"/>
    <cellStyle name="Normal 2 2 5 2 4 5 3" xfId="4696"/>
    <cellStyle name="Normal 2 2 5 2 4 5 3 2" xfId="12342"/>
    <cellStyle name="Normal 2 2 5 2 4 5 4" xfId="12340"/>
    <cellStyle name="Normal 2 2 5 2 4 6" xfId="4697"/>
    <cellStyle name="Normal 2 2 5 2 4 6 2" xfId="4698"/>
    <cellStyle name="Normal 2 2 5 2 4 6 2 2" xfId="12344"/>
    <cellStyle name="Normal 2 2 5 2 4 6 3" xfId="4699"/>
    <cellStyle name="Normal 2 2 5 2 4 6 3 2" xfId="12345"/>
    <cellStyle name="Normal 2 2 5 2 4 6 4" xfId="12343"/>
    <cellStyle name="Normal 2 2 5 2 4 7" xfId="4700"/>
    <cellStyle name="Normal 2 2 5 2 4 7 2" xfId="12346"/>
    <cellStyle name="Normal 2 2 5 2 4 8" xfId="4701"/>
    <cellStyle name="Normal 2 2 5 2 4 8 2" xfId="12347"/>
    <cellStyle name="Normal 2 2 5 2 4 9" xfId="12303"/>
    <cellStyle name="Normal 2 2 5 2 5" xfId="4702"/>
    <cellStyle name="Normal 2 2 5 2 5 2" xfId="4703"/>
    <cellStyle name="Normal 2 2 5 2 5 2 2" xfId="4704"/>
    <cellStyle name="Normal 2 2 5 2 5 2 2 2" xfId="4705"/>
    <cellStyle name="Normal 2 2 5 2 5 2 2 2 2" xfId="4706"/>
    <cellStyle name="Normal 2 2 5 2 5 2 2 2 2 2" xfId="12352"/>
    <cellStyle name="Normal 2 2 5 2 5 2 2 2 3" xfId="4707"/>
    <cellStyle name="Normal 2 2 5 2 5 2 2 2 3 2" xfId="12353"/>
    <cellStyle name="Normal 2 2 5 2 5 2 2 2 4" xfId="12351"/>
    <cellStyle name="Normal 2 2 5 2 5 2 2 3" xfId="4708"/>
    <cellStyle name="Normal 2 2 5 2 5 2 2 3 2" xfId="4709"/>
    <cellStyle name="Normal 2 2 5 2 5 2 2 3 2 2" xfId="12355"/>
    <cellStyle name="Normal 2 2 5 2 5 2 2 3 3" xfId="4710"/>
    <cellStyle name="Normal 2 2 5 2 5 2 2 3 3 2" xfId="12356"/>
    <cellStyle name="Normal 2 2 5 2 5 2 2 3 4" xfId="12354"/>
    <cellStyle name="Normal 2 2 5 2 5 2 2 4" xfId="4711"/>
    <cellStyle name="Normal 2 2 5 2 5 2 2 4 2" xfId="12357"/>
    <cellStyle name="Normal 2 2 5 2 5 2 2 5" xfId="4712"/>
    <cellStyle name="Normal 2 2 5 2 5 2 2 5 2" xfId="12358"/>
    <cellStyle name="Normal 2 2 5 2 5 2 2 6" xfId="12350"/>
    <cellStyle name="Normal 2 2 5 2 5 2 3" xfId="4713"/>
    <cellStyle name="Normal 2 2 5 2 5 2 3 2" xfId="4714"/>
    <cellStyle name="Normal 2 2 5 2 5 2 3 2 2" xfId="12360"/>
    <cellStyle name="Normal 2 2 5 2 5 2 3 3" xfId="4715"/>
    <cellStyle name="Normal 2 2 5 2 5 2 3 3 2" xfId="12361"/>
    <cellStyle name="Normal 2 2 5 2 5 2 3 4" xfId="12359"/>
    <cellStyle name="Normal 2 2 5 2 5 2 4" xfId="4716"/>
    <cellStyle name="Normal 2 2 5 2 5 2 4 2" xfId="4717"/>
    <cellStyle name="Normal 2 2 5 2 5 2 4 2 2" xfId="12363"/>
    <cellStyle name="Normal 2 2 5 2 5 2 4 3" xfId="4718"/>
    <cellStyle name="Normal 2 2 5 2 5 2 4 3 2" xfId="12364"/>
    <cellStyle name="Normal 2 2 5 2 5 2 4 4" xfId="12362"/>
    <cellStyle name="Normal 2 2 5 2 5 2 5" xfId="4719"/>
    <cellStyle name="Normal 2 2 5 2 5 2 5 2" xfId="12365"/>
    <cellStyle name="Normal 2 2 5 2 5 2 6" xfId="4720"/>
    <cellStyle name="Normal 2 2 5 2 5 2 6 2" xfId="12366"/>
    <cellStyle name="Normal 2 2 5 2 5 2 7" xfId="12349"/>
    <cellStyle name="Normal 2 2 5 2 5 3" xfId="4721"/>
    <cellStyle name="Normal 2 2 5 2 5 3 2" xfId="4722"/>
    <cellStyle name="Normal 2 2 5 2 5 3 2 2" xfId="4723"/>
    <cellStyle name="Normal 2 2 5 2 5 3 2 2 2" xfId="12369"/>
    <cellStyle name="Normal 2 2 5 2 5 3 2 3" xfId="4724"/>
    <cellStyle name="Normal 2 2 5 2 5 3 2 3 2" xfId="12370"/>
    <cellStyle name="Normal 2 2 5 2 5 3 2 4" xfId="12368"/>
    <cellStyle name="Normal 2 2 5 2 5 3 3" xfId="4725"/>
    <cellStyle name="Normal 2 2 5 2 5 3 3 2" xfId="4726"/>
    <cellStyle name="Normal 2 2 5 2 5 3 3 2 2" xfId="12372"/>
    <cellStyle name="Normal 2 2 5 2 5 3 3 3" xfId="4727"/>
    <cellStyle name="Normal 2 2 5 2 5 3 3 3 2" xfId="12373"/>
    <cellStyle name="Normal 2 2 5 2 5 3 3 4" xfId="12371"/>
    <cellStyle name="Normal 2 2 5 2 5 3 4" xfId="4728"/>
    <cellStyle name="Normal 2 2 5 2 5 3 4 2" xfId="12374"/>
    <cellStyle name="Normal 2 2 5 2 5 3 5" xfId="4729"/>
    <cellStyle name="Normal 2 2 5 2 5 3 5 2" xfId="12375"/>
    <cellStyle name="Normal 2 2 5 2 5 3 6" xfId="12367"/>
    <cellStyle name="Normal 2 2 5 2 5 4" xfId="4730"/>
    <cellStyle name="Normal 2 2 5 2 5 4 2" xfId="4731"/>
    <cellStyle name="Normal 2 2 5 2 5 4 2 2" xfId="4732"/>
    <cellStyle name="Normal 2 2 5 2 5 4 2 2 2" xfId="12378"/>
    <cellStyle name="Normal 2 2 5 2 5 4 2 3" xfId="4733"/>
    <cellStyle name="Normal 2 2 5 2 5 4 2 3 2" xfId="12379"/>
    <cellStyle name="Normal 2 2 5 2 5 4 2 4" xfId="12377"/>
    <cellStyle name="Normal 2 2 5 2 5 4 3" xfId="4734"/>
    <cellStyle name="Normal 2 2 5 2 5 4 3 2" xfId="4735"/>
    <cellStyle name="Normal 2 2 5 2 5 4 3 2 2" xfId="12381"/>
    <cellStyle name="Normal 2 2 5 2 5 4 3 3" xfId="4736"/>
    <cellStyle name="Normal 2 2 5 2 5 4 3 3 2" xfId="12382"/>
    <cellStyle name="Normal 2 2 5 2 5 4 3 4" xfId="12380"/>
    <cellStyle name="Normal 2 2 5 2 5 4 4" xfId="4737"/>
    <cellStyle name="Normal 2 2 5 2 5 4 4 2" xfId="12383"/>
    <cellStyle name="Normal 2 2 5 2 5 4 5" xfId="4738"/>
    <cellStyle name="Normal 2 2 5 2 5 4 5 2" xfId="12384"/>
    <cellStyle name="Normal 2 2 5 2 5 4 6" xfId="12376"/>
    <cellStyle name="Normal 2 2 5 2 5 5" xfId="4739"/>
    <cellStyle name="Normal 2 2 5 2 5 5 2" xfId="4740"/>
    <cellStyle name="Normal 2 2 5 2 5 5 2 2" xfId="12386"/>
    <cellStyle name="Normal 2 2 5 2 5 5 3" xfId="4741"/>
    <cellStyle name="Normal 2 2 5 2 5 5 3 2" xfId="12387"/>
    <cellStyle name="Normal 2 2 5 2 5 5 4" xfId="12385"/>
    <cellStyle name="Normal 2 2 5 2 5 6" xfId="4742"/>
    <cellStyle name="Normal 2 2 5 2 5 6 2" xfId="4743"/>
    <cellStyle name="Normal 2 2 5 2 5 6 2 2" xfId="12389"/>
    <cellStyle name="Normal 2 2 5 2 5 6 3" xfId="4744"/>
    <cellStyle name="Normal 2 2 5 2 5 6 3 2" xfId="12390"/>
    <cellStyle name="Normal 2 2 5 2 5 6 4" xfId="12388"/>
    <cellStyle name="Normal 2 2 5 2 5 7" xfId="4745"/>
    <cellStyle name="Normal 2 2 5 2 5 7 2" xfId="12391"/>
    <cellStyle name="Normal 2 2 5 2 5 8" xfId="4746"/>
    <cellStyle name="Normal 2 2 5 2 5 8 2" xfId="12392"/>
    <cellStyle name="Normal 2 2 5 2 5 9" xfId="12348"/>
    <cellStyle name="Normal 2 2 5 2 6" xfId="4747"/>
    <cellStyle name="Normal 2 2 5 2 6 2" xfId="4748"/>
    <cellStyle name="Normal 2 2 5 2 6 2 2" xfId="4749"/>
    <cellStyle name="Normal 2 2 5 2 6 2 2 2" xfId="4750"/>
    <cellStyle name="Normal 2 2 5 2 6 2 2 2 2" xfId="12396"/>
    <cellStyle name="Normal 2 2 5 2 6 2 2 3" xfId="4751"/>
    <cellStyle name="Normal 2 2 5 2 6 2 2 3 2" xfId="12397"/>
    <cellStyle name="Normal 2 2 5 2 6 2 2 4" xfId="12395"/>
    <cellStyle name="Normal 2 2 5 2 6 2 3" xfId="4752"/>
    <cellStyle name="Normal 2 2 5 2 6 2 3 2" xfId="4753"/>
    <cellStyle name="Normal 2 2 5 2 6 2 3 2 2" xfId="12399"/>
    <cellStyle name="Normal 2 2 5 2 6 2 3 3" xfId="4754"/>
    <cellStyle name="Normal 2 2 5 2 6 2 3 3 2" xfId="12400"/>
    <cellStyle name="Normal 2 2 5 2 6 2 3 4" xfId="12398"/>
    <cellStyle name="Normal 2 2 5 2 6 2 4" xfId="4755"/>
    <cellStyle name="Normal 2 2 5 2 6 2 4 2" xfId="12401"/>
    <cellStyle name="Normal 2 2 5 2 6 2 5" xfId="4756"/>
    <cellStyle name="Normal 2 2 5 2 6 2 5 2" xfId="12402"/>
    <cellStyle name="Normal 2 2 5 2 6 2 6" xfId="12394"/>
    <cellStyle name="Normal 2 2 5 2 6 3" xfId="4757"/>
    <cellStyle name="Normal 2 2 5 2 6 3 2" xfId="4758"/>
    <cellStyle name="Normal 2 2 5 2 6 3 2 2" xfId="4759"/>
    <cellStyle name="Normal 2 2 5 2 6 3 2 2 2" xfId="12405"/>
    <cellStyle name="Normal 2 2 5 2 6 3 2 3" xfId="4760"/>
    <cellStyle name="Normal 2 2 5 2 6 3 2 3 2" xfId="12406"/>
    <cellStyle name="Normal 2 2 5 2 6 3 2 4" xfId="12404"/>
    <cellStyle name="Normal 2 2 5 2 6 3 3" xfId="4761"/>
    <cellStyle name="Normal 2 2 5 2 6 3 3 2" xfId="4762"/>
    <cellStyle name="Normal 2 2 5 2 6 3 3 2 2" xfId="12408"/>
    <cellStyle name="Normal 2 2 5 2 6 3 3 3" xfId="4763"/>
    <cellStyle name="Normal 2 2 5 2 6 3 3 3 2" xfId="12409"/>
    <cellStyle name="Normal 2 2 5 2 6 3 3 4" xfId="12407"/>
    <cellStyle name="Normal 2 2 5 2 6 3 4" xfId="4764"/>
    <cellStyle name="Normal 2 2 5 2 6 3 4 2" xfId="12410"/>
    <cellStyle name="Normal 2 2 5 2 6 3 5" xfId="4765"/>
    <cellStyle name="Normal 2 2 5 2 6 3 5 2" xfId="12411"/>
    <cellStyle name="Normal 2 2 5 2 6 3 6" xfId="12403"/>
    <cellStyle name="Normal 2 2 5 2 6 4" xfId="4766"/>
    <cellStyle name="Normal 2 2 5 2 6 4 2" xfId="4767"/>
    <cellStyle name="Normal 2 2 5 2 6 4 2 2" xfId="12413"/>
    <cellStyle name="Normal 2 2 5 2 6 4 3" xfId="4768"/>
    <cellStyle name="Normal 2 2 5 2 6 4 3 2" xfId="12414"/>
    <cellStyle name="Normal 2 2 5 2 6 4 4" xfId="12412"/>
    <cellStyle name="Normal 2 2 5 2 6 5" xfId="4769"/>
    <cellStyle name="Normal 2 2 5 2 6 5 2" xfId="4770"/>
    <cellStyle name="Normal 2 2 5 2 6 5 2 2" xfId="12416"/>
    <cellStyle name="Normal 2 2 5 2 6 5 3" xfId="4771"/>
    <cellStyle name="Normal 2 2 5 2 6 5 3 2" xfId="12417"/>
    <cellStyle name="Normal 2 2 5 2 6 5 4" xfId="12415"/>
    <cellStyle name="Normal 2 2 5 2 6 6" xfId="4772"/>
    <cellStyle name="Normal 2 2 5 2 6 6 2" xfId="12418"/>
    <cellStyle name="Normal 2 2 5 2 6 7" xfId="4773"/>
    <cellStyle name="Normal 2 2 5 2 6 7 2" xfId="12419"/>
    <cellStyle name="Normal 2 2 5 2 6 8" xfId="12393"/>
    <cellStyle name="Normal 2 2 5 2 7" xfId="4774"/>
    <cellStyle name="Normal 2 2 5 2 7 2" xfId="4775"/>
    <cellStyle name="Normal 2 2 5 2 7 2 2" xfId="4776"/>
    <cellStyle name="Normal 2 2 5 2 7 2 2 2" xfId="12422"/>
    <cellStyle name="Normal 2 2 5 2 7 2 3" xfId="4777"/>
    <cellStyle name="Normal 2 2 5 2 7 2 3 2" xfId="12423"/>
    <cellStyle name="Normal 2 2 5 2 7 2 4" xfId="12421"/>
    <cellStyle name="Normal 2 2 5 2 7 3" xfId="4778"/>
    <cellStyle name="Normal 2 2 5 2 7 3 2" xfId="4779"/>
    <cellStyle name="Normal 2 2 5 2 7 3 2 2" xfId="12425"/>
    <cellStyle name="Normal 2 2 5 2 7 3 3" xfId="4780"/>
    <cellStyle name="Normal 2 2 5 2 7 3 3 2" xfId="12426"/>
    <cellStyle name="Normal 2 2 5 2 7 3 4" xfId="12424"/>
    <cellStyle name="Normal 2 2 5 2 7 4" xfId="4781"/>
    <cellStyle name="Normal 2 2 5 2 7 4 2" xfId="12427"/>
    <cellStyle name="Normal 2 2 5 2 7 5" xfId="4782"/>
    <cellStyle name="Normal 2 2 5 2 7 5 2" xfId="12428"/>
    <cellStyle name="Normal 2 2 5 2 7 6" xfId="12420"/>
    <cellStyle name="Normal 2 2 5 2 8" xfId="4783"/>
    <cellStyle name="Normal 2 2 5 2 8 2" xfId="4784"/>
    <cellStyle name="Normal 2 2 5 2 8 2 2" xfId="4785"/>
    <cellStyle name="Normal 2 2 5 2 8 2 2 2" xfId="12431"/>
    <cellStyle name="Normal 2 2 5 2 8 2 3" xfId="4786"/>
    <cellStyle name="Normal 2 2 5 2 8 2 3 2" xfId="12432"/>
    <cellStyle name="Normal 2 2 5 2 8 2 4" xfId="12430"/>
    <cellStyle name="Normal 2 2 5 2 8 3" xfId="4787"/>
    <cellStyle name="Normal 2 2 5 2 8 3 2" xfId="4788"/>
    <cellStyle name="Normal 2 2 5 2 8 3 2 2" xfId="12434"/>
    <cellStyle name="Normal 2 2 5 2 8 3 3" xfId="4789"/>
    <cellStyle name="Normal 2 2 5 2 8 3 3 2" xfId="12435"/>
    <cellStyle name="Normal 2 2 5 2 8 3 4" xfId="12433"/>
    <cellStyle name="Normal 2 2 5 2 8 4" xfId="4790"/>
    <cellStyle name="Normal 2 2 5 2 8 4 2" xfId="12436"/>
    <cellStyle name="Normal 2 2 5 2 8 5" xfId="4791"/>
    <cellStyle name="Normal 2 2 5 2 8 5 2" xfId="12437"/>
    <cellStyle name="Normal 2 2 5 2 8 6" xfId="12429"/>
    <cellStyle name="Normal 2 2 5 2 9" xfId="4792"/>
    <cellStyle name="Normal 2 2 5 2 9 2" xfId="4793"/>
    <cellStyle name="Normal 2 2 5 2 9 2 2" xfId="12439"/>
    <cellStyle name="Normal 2 2 5 2 9 3" xfId="4794"/>
    <cellStyle name="Normal 2 2 5 2 9 3 2" xfId="12440"/>
    <cellStyle name="Normal 2 2 5 2 9 4" xfId="12438"/>
    <cellStyle name="Normal 2 2 5 3" xfId="4795"/>
    <cellStyle name="Normal 2 2 5 3 10" xfId="4796"/>
    <cellStyle name="Normal 2 2 5 3 10 2" xfId="12442"/>
    <cellStyle name="Normal 2 2 5 3 11" xfId="12441"/>
    <cellStyle name="Normal 2 2 5 3 2" xfId="4797"/>
    <cellStyle name="Normal 2 2 5 3 2 2" xfId="4798"/>
    <cellStyle name="Normal 2 2 5 3 2 2 2" xfId="4799"/>
    <cellStyle name="Normal 2 2 5 3 2 2 2 2" xfId="4800"/>
    <cellStyle name="Normal 2 2 5 3 2 2 2 2 2" xfId="4801"/>
    <cellStyle name="Normal 2 2 5 3 2 2 2 2 2 2" xfId="12447"/>
    <cellStyle name="Normal 2 2 5 3 2 2 2 2 3" xfId="4802"/>
    <cellStyle name="Normal 2 2 5 3 2 2 2 2 3 2" xfId="12448"/>
    <cellStyle name="Normal 2 2 5 3 2 2 2 2 4" xfId="12446"/>
    <cellStyle name="Normal 2 2 5 3 2 2 2 3" xfId="4803"/>
    <cellStyle name="Normal 2 2 5 3 2 2 2 3 2" xfId="4804"/>
    <cellStyle name="Normal 2 2 5 3 2 2 2 3 2 2" xfId="12450"/>
    <cellStyle name="Normal 2 2 5 3 2 2 2 3 3" xfId="4805"/>
    <cellStyle name="Normal 2 2 5 3 2 2 2 3 3 2" xfId="12451"/>
    <cellStyle name="Normal 2 2 5 3 2 2 2 3 4" xfId="12449"/>
    <cellStyle name="Normal 2 2 5 3 2 2 2 4" xfId="4806"/>
    <cellStyle name="Normal 2 2 5 3 2 2 2 4 2" xfId="12452"/>
    <cellStyle name="Normal 2 2 5 3 2 2 2 5" xfId="4807"/>
    <cellStyle name="Normal 2 2 5 3 2 2 2 5 2" xfId="12453"/>
    <cellStyle name="Normal 2 2 5 3 2 2 2 6" xfId="12445"/>
    <cellStyle name="Normal 2 2 5 3 2 2 3" xfId="4808"/>
    <cellStyle name="Normal 2 2 5 3 2 2 3 2" xfId="4809"/>
    <cellStyle name="Normal 2 2 5 3 2 2 3 2 2" xfId="12455"/>
    <cellStyle name="Normal 2 2 5 3 2 2 3 3" xfId="4810"/>
    <cellStyle name="Normal 2 2 5 3 2 2 3 3 2" xfId="12456"/>
    <cellStyle name="Normal 2 2 5 3 2 2 3 4" xfId="12454"/>
    <cellStyle name="Normal 2 2 5 3 2 2 4" xfId="4811"/>
    <cellStyle name="Normal 2 2 5 3 2 2 4 2" xfId="4812"/>
    <cellStyle name="Normal 2 2 5 3 2 2 4 2 2" xfId="12458"/>
    <cellStyle name="Normal 2 2 5 3 2 2 4 3" xfId="4813"/>
    <cellStyle name="Normal 2 2 5 3 2 2 4 3 2" xfId="12459"/>
    <cellStyle name="Normal 2 2 5 3 2 2 4 4" xfId="12457"/>
    <cellStyle name="Normal 2 2 5 3 2 2 5" xfId="4814"/>
    <cellStyle name="Normal 2 2 5 3 2 2 5 2" xfId="12460"/>
    <cellStyle name="Normal 2 2 5 3 2 2 6" xfId="4815"/>
    <cellStyle name="Normal 2 2 5 3 2 2 6 2" xfId="12461"/>
    <cellStyle name="Normal 2 2 5 3 2 2 7" xfId="12444"/>
    <cellStyle name="Normal 2 2 5 3 2 3" xfId="4816"/>
    <cellStyle name="Normal 2 2 5 3 2 3 2" xfId="4817"/>
    <cellStyle name="Normal 2 2 5 3 2 3 2 2" xfId="4818"/>
    <cellStyle name="Normal 2 2 5 3 2 3 2 2 2" xfId="12464"/>
    <cellStyle name="Normal 2 2 5 3 2 3 2 3" xfId="4819"/>
    <cellStyle name="Normal 2 2 5 3 2 3 2 3 2" xfId="12465"/>
    <cellStyle name="Normal 2 2 5 3 2 3 2 4" xfId="12463"/>
    <cellStyle name="Normal 2 2 5 3 2 3 3" xfId="4820"/>
    <cellStyle name="Normal 2 2 5 3 2 3 3 2" xfId="4821"/>
    <cellStyle name="Normal 2 2 5 3 2 3 3 2 2" xfId="12467"/>
    <cellStyle name="Normal 2 2 5 3 2 3 3 3" xfId="4822"/>
    <cellStyle name="Normal 2 2 5 3 2 3 3 3 2" xfId="12468"/>
    <cellStyle name="Normal 2 2 5 3 2 3 3 4" xfId="12466"/>
    <cellStyle name="Normal 2 2 5 3 2 3 4" xfId="4823"/>
    <cellStyle name="Normal 2 2 5 3 2 3 4 2" xfId="12469"/>
    <cellStyle name="Normal 2 2 5 3 2 3 5" xfId="4824"/>
    <cellStyle name="Normal 2 2 5 3 2 3 5 2" xfId="12470"/>
    <cellStyle name="Normal 2 2 5 3 2 3 6" xfId="12462"/>
    <cellStyle name="Normal 2 2 5 3 2 4" xfId="4825"/>
    <cellStyle name="Normal 2 2 5 3 2 4 2" xfId="4826"/>
    <cellStyle name="Normal 2 2 5 3 2 4 2 2" xfId="4827"/>
    <cellStyle name="Normal 2 2 5 3 2 4 2 2 2" xfId="12473"/>
    <cellStyle name="Normal 2 2 5 3 2 4 2 3" xfId="4828"/>
    <cellStyle name="Normal 2 2 5 3 2 4 2 3 2" xfId="12474"/>
    <cellStyle name="Normal 2 2 5 3 2 4 2 4" xfId="12472"/>
    <cellStyle name="Normal 2 2 5 3 2 4 3" xfId="4829"/>
    <cellStyle name="Normal 2 2 5 3 2 4 3 2" xfId="4830"/>
    <cellStyle name="Normal 2 2 5 3 2 4 3 2 2" xfId="12476"/>
    <cellStyle name="Normal 2 2 5 3 2 4 3 3" xfId="4831"/>
    <cellStyle name="Normal 2 2 5 3 2 4 3 3 2" xfId="12477"/>
    <cellStyle name="Normal 2 2 5 3 2 4 3 4" xfId="12475"/>
    <cellStyle name="Normal 2 2 5 3 2 4 4" xfId="4832"/>
    <cellStyle name="Normal 2 2 5 3 2 4 4 2" xfId="12478"/>
    <cellStyle name="Normal 2 2 5 3 2 4 5" xfId="4833"/>
    <cellStyle name="Normal 2 2 5 3 2 4 5 2" xfId="12479"/>
    <cellStyle name="Normal 2 2 5 3 2 4 6" xfId="12471"/>
    <cellStyle name="Normal 2 2 5 3 2 5" xfId="4834"/>
    <cellStyle name="Normal 2 2 5 3 2 5 2" xfId="4835"/>
    <cellStyle name="Normal 2 2 5 3 2 5 2 2" xfId="12481"/>
    <cellStyle name="Normal 2 2 5 3 2 5 3" xfId="4836"/>
    <cellStyle name="Normal 2 2 5 3 2 5 3 2" xfId="12482"/>
    <cellStyle name="Normal 2 2 5 3 2 5 4" xfId="12480"/>
    <cellStyle name="Normal 2 2 5 3 2 6" xfId="4837"/>
    <cellStyle name="Normal 2 2 5 3 2 6 2" xfId="4838"/>
    <cellStyle name="Normal 2 2 5 3 2 6 2 2" xfId="12484"/>
    <cellStyle name="Normal 2 2 5 3 2 6 3" xfId="4839"/>
    <cellStyle name="Normal 2 2 5 3 2 6 3 2" xfId="12485"/>
    <cellStyle name="Normal 2 2 5 3 2 6 4" xfId="12483"/>
    <cellStyle name="Normal 2 2 5 3 2 7" xfId="4840"/>
    <cellStyle name="Normal 2 2 5 3 2 7 2" xfId="12486"/>
    <cellStyle name="Normal 2 2 5 3 2 8" xfId="4841"/>
    <cellStyle name="Normal 2 2 5 3 2 8 2" xfId="12487"/>
    <cellStyle name="Normal 2 2 5 3 2 9" xfId="12443"/>
    <cellStyle name="Normal 2 2 5 3 3" xfId="4842"/>
    <cellStyle name="Normal 2 2 5 3 3 2" xfId="4843"/>
    <cellStyle name="Normal 2 2 5 3 3 2 2" xfId="4844"/>
    <cellStyle name="Normal 2 2 5 3 3 2 2 2" xfId="4845"/>
    <cellStyle name="Normal 2 2 5 3 3 2 2 2 2" xfId="4846"/>
    <cellStyle name="Normal 2 2 5 3 3 2 2 2 2 2" xfId="12492"/>
    <cellStyle name="Normal 2 2 5 3 3 2 2 2 3" xfId="4847"/>
    <cellStyle name="Normal 2 2 5 3 3 2 2 2 3 2" xfId="12493"/>
    <cellStyle name="Normal 2 2 5 3 3 2 2 2 4" xfId="12491"/>
    <cellStyle name="Normal 2 2 5 3 3 2 2 3" xfId="4848"/>
    <cellStyle name="Normal 2 2 5 3 3 2 2 3 2" xfId="4849"/>
    <cellStyle name="Normal 2 2 5 3 3 2 2 3 2 2" xfId="12495"/>
    <cellStyle name="Normal 2 2 5 3 3 2 2 3 3" xfId="4850"/>
    <cellStyle name="Normal 2 2 5 3 3 2 2 3 3 2" xfId="12496"/>
    <cellStyle name="Normal 2 2 5 3 3 2 2 3 4" xfId="12494"/>
    <cellStyle name="Normal 2 2 5 3 3 2 2 4" xfId="4851"/>
    <cellStyle name="Normal 2 2 5 3 3 2 2 4 2" xfId="12497"/>
    <cellStyle name="Normal 2 2 5 3 3 2 2 5" xfId="4852"/>
    <cellStyle name="Normal 2 2 5 3 3 2 2 5 2" xfId="12498"/>
    <cellStyle name="Normal 2 2 5 3 3 2 2 6" xfId="12490"/>
    <cellStyle name="Normal 2 2 5 3 3 2 3" xfId="4853"/>
    <cellStyle name="Normal 2 2 5 3 3 2 3 2" xfId="4854"/>
    <cellStyle name="Normal 2 2 5 3 3 2 3 2 2" xfId="12500"/>
    <cellStyle name="Normal 2 2 5 3 3 2 3 3" xfId="4855"/>
    <cellStyle name="Normal 2 2 5 3 3 2 3 3 2" xfId="12501"/>
    <cellStyle name="Normal 2 2 5 3 3 2 3 4" xfId="12499"/>
    <cellStyle name="Normal 2 2 5 3 3 2 4" xfId="4856"/>
    <cellStyle name="Normal 2 2 5 3 3 2 4 2" xfId="4857"/>
    <cellStyle name="Normal 2 2 5 3 3 2 4 2 2" xfId="12503"/>
    <cellStyle name="Normal 2 2 5 3 3 2 4 3" xfId="4858"/>
    <cellStyle name="Normal 2 2 5 3 3 2 4 3 2" xfId="12504"/>
    <cellStyle name="Normal 2 2 5 3 3 2 4 4" xfId="12502"/>
    <cellStyle name="Normal 2 2 5 3 3 2 5" xfId="4859"/>
    <cellStyle name="Normal 2 2 5 3 3 2 5 2" xfId="12505"/>
    <cellStyle name="Normal 2 2 5 3 3 2 6" xfId="4860"/>
    <cellStyle name="Normal 2 2 5 3 3 2 6 2" xfId="12506"/>
    <cellStyle name="Normal 2 2 5 3 3 2 7" xfId="12489"/>
    <cellStyle name="Normal 2 2 5 3 3 3" xfId="4861"/>
    <cellStyle name="Normal 2 2 5 3 3 3 2" xfId="4862"/>
    <cellStyle name="Normal 2 2 5 3 3 3 2 2" xfId="4863"/>
    <cellStyle name="Normal 2 2 5 3 3 3 2 2 2" xfId="12509"/>
    <cellStyle name="Normal 2 2 5 3 3 3 2 3" xfId="4864"/>
    <cellStyle name="Normal 2 2 5 3 3 3 2 3 2" xfId="12510"/>
    <cellStyle name="Normal 2 2 5 3 3 3 2 4" xfId="12508"/>
    <cellStyle name="Normal 2 2 5 3 3 3 3" xfId="4865"/>
    <cellStyle name="Normal 2 2 5 3 3 3 3 2" xfId="4866"/>
    <cellStyle name="Normal 2 2 5 3 3 3 3 2 2" xfId="12512"/>
    <cellStyle name="Normal 2 2 5 3 3 3 3 3" xfId="4867"/>
    <cellStyle name="Normal 2 2 5 3 3 3 3 3 2" xfId="12513"/>
    <cellStyle name="Normal 2 2 5 3 3 3 3 4" xfId="12511"/>
    <cellStyle name="Normal 2 2 5 3 3 3 4" xfId="4868"/>
    <cellStyle name="Normal 2 2 5 3 3 3 4 2" xfId="12514"/>
    <cellStyle name="Normal 2 2 5 3 3 3 5" xfId="4869"/>
    <cellStyle name="Normal 2 2 5 3 3 3 5 2" xfId="12515"/>
    <cellStyle name="Normal 2 2 5 3 3 3 6" xfId="12507"/>
    <cellStyle name="Normal 2 2 5 3 3 4" xfId="4870"/>
    <cellStyle name="Normal 2 2 5 3 3 4 2" xfId="4871"/>
    <cellStyle name="Normal 2 2 5 3 3 4 2 2" xfId="4872"/>
    <cellStyle name="Normal 2 2 5 3 3 4 2 2 2" xfId="12518"/>
    <cellStyle name="Normal 2 2 5 3 3 4 2 3" xfId="4873"/>
    <cellStyle name="Normal 2 2 5 3 3 4 2 3 2" xfId="12519"/>
    <cellStyle name="Normal 2 2 5 3 3 4 2 4" xfId="12517"/>
    <cellStyle name="Normal 2 2 5 3 3 4 3" xfId="4874"/>
    <cellStyle name="Normal 2 2 5 3 3 4 3 2" xfId="4875"/>
    <cellStyle name="Normal 2 2 5 3 3 4 3 2 2" xfId="12521"/>
    <cellStyle name="Normal 2 2 5 3 3 4 3 3" xfId="4876"/>
    <cellStyle name="Normal 2 2 5 3 3 4 3 3 2" xfId="12522"/>
    <cellStyle name="Normal 2 2 5 3 3 4 3 4" xfId="12520"/>
    <cellStyle name="Normal 2 2 5 3 3 4 4" xfId="4877"/>
    <cellStyle name="Normal 2 2 5 3 3 4 4 2" xfId="12523"/>
    <cellStyle name="Normal 2 2 5 3 3 4 5" xfId="4878"/>
    <cellStyle name="Normal 2 2 5 3 3 4 5 2" xfId="12524"/>
    <cellStyle name="Normal 2 2 5 3 3 4 6" xfId="12516"/>
    <cellStyle name="Normal 2 2 5 3 3 5" xfId="4879"/>
    <cellStyle name="Normal 2 2 5 3 3 5 2" xfId="4880"/>
    <cellStyle name="Normal 2 2 5 3 3 5 2 2" xfId="12526"/>
    <cellStyle name="Normal 2 2 5 3 3 5 3" xfId="4881"/>
    <cellStyle name="Normal 2 2 5 3 3 5 3 2" xfId="12527"/>
    <cellStyle name="Normal 2 2 5 3 3 5 4" xfId="12525"/>
    <cellStyle name="Normal 2 2 5 3 3 6" xfId="4882"/>
    <cellStyle name="Normal 2 2 5 3 3 6 2" xfId="4883"/>
    <cellStyle name="Normal 2 2 5 3 3 6 2 2" xfId="12529"/>
    <cellStyle name="Normal 2 2 5 3 3 6 3" xfId="4884"/>
    <cellStyle name="Normal 2 2 5 3 3 6 3 2" xfId="12530"/>
    <cellStyle name="Normal 2 2 5 3 3 6 4" xfId="12528"/>
    <cellStyle name="Normal 2 2 5 3 3 7" xfId="4885"/>
    <cellStyle name="Normal 2 2 5 3 3 7 2" xfId="12531"/>
    <cellStyle name="Normal 2 2 5 3 3 8" xfId="4886"/>
    <cellStyle name="Normal 2 2 5 3 3 8 2" xfId="12532"/>
    <cellStyle name="Normal 2 2 5 3 3 9" xfId="12488"/>
    <cellStyle name="Normal 2 2 5 3 4" xfId="4887"/>
    <cellStyle name="Normal 2 2 5 3 4 2" xfId="4888"/>
    <cellStyle name="Normal 2 2 5 3 4 2 2" xfId="4889"/>
    <cellStyle name="Normal 2 2 5 3 4 2 2 2" xfId="4890"/>
    <cellStyle name="Normal 2 2 5 3 4 2 2 2 2" xfId="12536"/>
    <cellStyle name="Normal 2 2 5 3 4 2 2 3" xfId="4891"/>
    <cellStyle name="Normal 2 2 5 3 4 2 2 3 2" xfId="12537"/>
    <cellStyle name="Normal 2 2 5 3 4 2 2 4" xfId="12535"/>
    <cellStyle name="Normal 2 2 5 3 4 2 3" xfId="4892"/>
    <cellStyle name="Normal 2 2 5 3 4 2 3 2" xfId="4893"/>
    <cellStyle name="Normal 2 2 5 3 4 2 3 2 2" xfId="12539"/>
    <cellStyle name="Normal 2 2 5 3 4 2 3 3" xfId="4894"/>
    <cellStyle name="Normal 2 2 5 3 4 2 3 3 2" xfId="12540"/>
    <cellStyle name="Normal 2 2 5 3 4 2 3 4" xfId="12538"/>
    <cellStyle name="Normal 2 2 5 3 4 2 4" xfId="4895"/>
    <cellStyle name="Normal 2 2 5 3 4 2 4 2" xfId="12541"/>
    <cellStyle name="Normal 2 2 5 3 4 2 5" xfId="4896"/>
    <cellStyle name="Normal 2 2 5 3 4 2 5 2" xfId="12542"/>
    <cellStyle name="Normal 2 2 5 3 4 2 6" xfId="12534"/>
    <cellStyle name="Normal 2 2 5 3 4 3" xfId="4897"/>
    <cellStyle name="Normal 2 2 5 3 4 3 2" xfId="4898"/>
    <cellStyle name="Normal 2 2 5 3 4 3 2 2" xfId="4899"/>
    <cellStyle name="Normal 2 2 5 3 4 3 2 2 2" xfId="12545"/>
    <cellStyle name="Normal 2 2 5 3 4 3 2 3" xfId="4900"/>
    <cellStyle name="Normal 2 2 5 3 4 3 2 3 2" xfId="12546"/>
    <cellStyle name="Normal 2 2 5 3 4 3 2 4" xfId="12544"/>
    <cellStyle name="Normal 2 2 5 3 4 3 3" xfId="4901"/>
    <cellStyle name="Normal 2 2 5 3 4 3 3 2" xfId="4902"/>
    <cellStyle name="Normal 2 2 5 3 4 3 3 2 2" xfId="12548"/>
    <cellStyle name="Normal 2 2 5 3 4 3 3 3" xfId="4903"/>
    <cellStyle name="Normal 2 2 5 3 4 3 3 3 2" xfId="12549"/>
    <cellStyle name="Normal 2 2 5 3 4 3 3 4" xfId="12547"/>
    <cellStyle name="Normal 2 2 5 3 4 3 4" xfId="4904"/>
    <cellStyle name="Normal 2 2 5 3 4 3 4 2" xfId="12550"/>
    <cellStyle name="Normal 2 2 5 3 4 3 5" xfId="4905"/>
    <cellStyle name="Normal 2 2 5 3 4 3 5 2" xfId="12551"/>
    <cellStyle name="Normal 2 2 5 3 4 3 6" xfId="12543"/>
    <cellStyle name="Normal 2 2 5 3 4 4" xfId="4906"/>
    <cellStyle name="Normal 2 2 5 3 4 4 2" xfId="4907"/>
    <cellStyle name="Normal 2 2 5 3 4 4 2 2" xfId="12553"/>
    <cellStyle name="Normal 2 2 5 3 4 4 3" xfId="4908"/>
    <cellStyle name="Normal 2 2 5 3 4 4 3 2" xfId="12554"/>
    <cellStyle name="Normal 2 2 5 3 4 4 4" xfId="12552"/>
    <cellStyle name="Normal 2 2 5 3 4 5" xfId="4909"/>
    <cellStyle name="Normal 2 2 5 3 4 5 2" xfId="4910"/>
    <cellStyle name="Normal 2 2 5 3 4 5 2 2" xfId="12556"/>
    <cellStyle name="Normal 2 2 5 3 4 5 3" xfId="4911"/>
    <cellStyle name="Normal 2 2 5 3 4 5 3 2" xfId="12557"/>
    <cellStyle name="Normal 2 2 5 3 4 5 4" xfId="12555"/>
    <cellStyle name="Normal 2 2 5 3 4 6" xfId="4912"/>
    <cellStyle name="Normal 2 2 5 3 4 6 2" xfId="12558"/>
    <cellStyle name="Normal 2 2 5 3 4 7" xfId="4913"/>
    <cellStyle name="Normal 2 2 5 3 4 7 2" xfId="12559"/>
    <cellStyle name="Normal 2 2 5 3 4 8" xfId="12533"/>
    <cellStyle name="Normal 2 2 5 3 5" xfId="4914"/>
    <cellStyle name="Normal 2 2 5 3 5 2" xfId="4915"/>
    <cellStyle name="Normal 2 2 5 3 5 2 2" xfId="4916"/>
    <cellStyle name="Normal 2 2 5 3 5 2 2 2" xfId="12562"/>
    <cellStyle name="Normal 2 2 5 3 5 2 3" xfId="4917"/>
    <cellStyle name="Normal 2 2 5 3 5 2 3 2" xfId="12563"/>
    <cellStyle name="Normal 2 2 5 3 5 2 4" xfId="12561"/>
    <cellStyle name="Normal 2 2 5 3 5 3" xfId="4918"/>
    <cellStyle name="Normal 2 2 5 3 5 3 2" xfId="4919"/>
    <cellStyle name="Normal 2 2 5 3 5 3 2 2" xfId="12565"/>
    <cellStyle name="Normal 2 2 5 3 5 3 3" xfId="4920"/>
    <cellStyle name="Normal 2 2 5 3 5 3 3 2" xfId="12566"/>
    <cellStyle name="Normal 2 2 5 3 5 3 4" xfId="12564"/>
    <cellStyle name="Normal 2 2 5 3 5 4" xfId="4921"/>
    <cellStyle name="Normal 2 2 5 3 5 4 2" xfId="12567"/>
    <cellStyle name="Normal 2 2 5 3 5 5" xfId="4922"/>
    <cellStyle name="Normal 2 2 5 3 5 5 2" xfId="12568"/>
    <cellStyle name="Normal 2 2 5 3 5 6" xfId="12560"/>
    <cellStyle name="Normal 2 2 5 3 6" xfId="4923"/>
    <cellStyle name="Normal 2 2 5 3 6 2" xfId="4924"/>
    <cellStyle name="Normal 2 2 5 3 6 2 2" xfId="4925"/>
    <cellStyle name="Normal 2 2 5 3 6 2 2 2" xfId="12571"/>
    <cellStyle name="Normal 2 2 5 3 6 2 3" xfId="4926"/>
    <cellStyle name="Normal 2 2 5 3 6 2 3 2" xfId="12572"/>
    <cellStyle name="Normal 2 2 5 3 6 2 4" xfId="12570"/>
    <cellStyle name="Normal 2 2 5 3 6 3" xfId="4927"/>
    <cellStyle name="Normal 2 2 5 3 6 3 2" xfId="4928"/>
    <cellStyle name="Normal 2 2 5 3 6 3 2 2" xfId="12574"/>
    <cellStyle name="Normal 2 2 5 3 6 3 3" xfId="4929"/>
    <cellStyle name="Normal 2 2 5 3 6 3 3 2" xfId="12575"/>
    <cellStyle name="Normal 2 2 5 3 6 3 4" xfId="12573"/>
    <cellStyle name="Normal 2 2 5 3 6 4" xfId="4930"/>
    <cellStyle name="Normal 2 2 5 3 6 4 2" xfId="12576"/>
    <cellStyle name="Normal 2 2 5 3 6 5" xfId="4931"/>
    <cellStyle name="Normal 2 2 5 3 6 5 2" xfId="12577"/>
    <cellStyle name="Normal 2 2 5 3 6 6" xfId="12569"/>
    <cellStyle name="Normal 2 2 5 3 7" xfId="4932"/>
    <cellStyle name="Normal 2 2 5 3 7 2" xfId="4933"/>
    <cellStyle name="Normal 2 2 5 3 7 2 2" xfId="12579"/>
    <cellStyle name="Normal 2 2 5 3 7 3" xfId="4934"/>
    <cellStyle name="Normal 2 2 5 3 7 3 2" xfId="12580"/>
    <cellStyle name="Normal 2 2 5 3 7 4" xfId="12578"/>
    <cellStyle name="Normal 2 2 5 3 8" xfId="4935"/>
    <cellStyle name="Normal 2 2 5 3 8 2" xfId="4936"/>
    <cellStyle name="Normal 2 2 5 3 8 2 2" xfId="12582"/>
    <cellStyle name="Normal 2 2 5 3 8 3" xfId="4937"/>
    <cellStyle name="Normal 2 2 5 3 8 3 2" xfId="12583"/>
    <cellStyle name="Normal 2 2 5 3 8 4" xfId="12581"/>
    <cellStyle name="Normal 2 2 5 3 9" xfId="4938"/>
    <cellStyle name="Normal 2 2 5 3 9 2" xfId="12584"/>
    <cellStyle name="Normal 2 2 5 4" xfId="4939"/>
    <cellStyle name="Normal 2 2 5 4 2" xfId="4940"/>
    <cellStyle name="Normal 2 2 5 4 2 2" xfId="4941"/>
    <cellStyle name="Normal 2 2 5 4 2 2 2" xfId="4942"/>
    <cellStyle name="Normal 2 2 5 4 2 2 2 2" xfId="4943"/>
    <cellStyle name="Normal 2 2 5 4 2 2 2 2 2" xfId="12589"/>
    <cellStyle name="Normal 2 2 5 4 2 2 2 3" xfId="4944"/>
    <cellStyle name="Normal 2 2 5 4 2 2 2 3 2" xfId="12590"/>
    <cellStyle name="Normal 2 2 5 4 2 2 2 4" xfId="12588"/>
    <cellStyle name="Normal 2 2 5 4 2 2 3" xfId="4945"/>
    <cellStyle name="Normal 2 2 5 4 2 2 3 2" xfId="4946"/>
    <cellStyle name="Normal 2 2 5 4 2 2 3 2 2" xfId="12592"/>
    <cellStyle name="Normal 2 2 5 4 2 2 3 3" xfId="4947"/>
    <cellStyle name="Normal 2 2 5 4 2 2 3 3 2" xfId="12593"/>
    <cellStyle name="Normal 2 2 5 4 2 2 3 4" xfId="12591"/>
    <cellStyle name="Normal 2 2 5 4 2 2 4" xfId="4948"/>
    <cellStyle name="Normal 2 2 5 4 2 2 4 2" xfId="12594"/>
    <cellStyle name="Normal 2 2 5 4 2 2 5" xfId="4949"/>
    <cellStyle name="Normal 2 2 5 4 2 2 5 2" xfId="12595"/>
    <cellStyle name="Normal 2 2 5 4 2 2 6" xfId="12587"/>
    <cellStyle name="Normal 2 2 5 4 2 3" xfId="4950"/>
    <cellStyle name="Normal 2 2 5 4 2 3 2" xfId="4951"/>
    <cellStyle name="Normal 2 2 5 4 2 3 2 2" xfId="12597"/>
    <cellStyle name="Normal 2 2 5 4 2 3 3" xfId="4952"/>
    <cellStyle name="Normal 2 2 5 4 2 3 3 2" xfId="12598"/>
    <cellStyle name="Normal 2 2 5 4 2 3 4" xfId="12596"/>
    <cellStyle name="Normal 2 2 5 4 2 4" xfId="4953"/>
    <cellStyle name="Normal 2 2 5 4 2 4 2" xfId="4954"/>
    <cellStyle name="Normal 2 2 5 4 2 4 2 2" xfId="12600"/>
    <cellStyle name="Normal 2 2 5 4 2 4 3" xfId="4955"/>
    <cellStyle name="Normal 2 2 5 4 2 4 3 2" xfId="12601"/>
    <cellStyle name="Normal 2 2 5 4 2 4 4" xfId="12599"/>
    <cellStyle name="Normal 2 2 5 4 2 5" xfId="4956"/>
    <cellStyle name="Normal 2 2 5 4 2 5 2" xfId="12602"/>
    <cellStyle name="Normal 2 2 5 4 2 6" xfId="4957"/>
    <cellStyle name="Normal 2 2 5 4 2 6 2" xfId="12603"/>
    <cellStyle name="Normal 2 2 5 4 2 7" xfId="12586"/>
    <cellStyle name="Normal 2 2 5 4 3" xfId="4958"/>
    <cellStyle name="Normal 2 2 5 4 3 2" xfId="4959"/>
    <cellStyle name="Normal 2 2 5 4 3 2 2" xfId="4960"/>
    <cellStyle name="Normal 2 2 5 4 3 2 2 2" xfId="12606"/>
    <cellStyle name="Normal 2 2 5 4 3 2 3" xfId="4961"/>
    <cellStyle name="Normal 2 2 5 4 3 2 3 2" xfId="12607"/>
    <cellStyle name="Normal 2 2 5 4 3 2 4" xfId="12605"/>
    <cellStyle name="Normal 2 2 5 4 3 3" xfId="4962"/>
    <cellStyle name="Normal 2 2 5 4 3 3 2" xfId="4963"/>
    <cellStyle name="Normal 2 2 5 4 3 3 2 2" xfId="12609"/>
    <cellStyle name="Normal 2 2 5 4 3 3 3" xfId="4964"/>
    <cellStyle name="Normal 2 2 5 4 3 3 3 2" xfId="12610"/>
    <cellStyle name="Normal 2 2 5 4 3 3 4" xfId="12608"/>
    <cellStyle name="Normal 2 2 5 4 3 4" xfId="4965"/>
    <cellStyle name="Normal 2 2 5 4 3 4 2" xfId="12611"/>
    <cellStyle name="Normal 2 2 5 4 3 5" xfId="4966"/>
    <cellStyle name="Normal 2 2 5 4 3 5 2" xfId="12612"/>
    <cellStyle name="Normal 2 2 5 4 3 6" xfId="12604"/>
    <cellStyle name="Normal 2 2 5 4 4" xfId="4967"/>
    <cellStyle name="Normal 2 2 5 4 4 2" xfId="4968"/>
    <cellStyle name="Normal 2 2 5 4 4 2 2" xfId="4969"/>
    <cellStyle name="Normal 2 2 5 4 4 2 2 2" xfId="12615"/>
    <cellStyle name="Normal 2 2 5 4 4 2 3" xfId="4970"/>
    <cellStyle name="Normal 2 2 5 4 4 2 3 2" xfId="12616"/>
    <cellStyle name="Normal 2 2 5 4 4 2 4" xfId="12614"/>
    <cellStyle name="Normal 2 2 5 4 4 3" xfId="4971"/>
    <cellStyle name="Normal 2 2 5 4 4 3 2" xfId="4972"/>
    <cellStyle name="Normal 2 2 5 4 4 3 2 2" xfId="12618"/>
    <cellStyle name="Normal 2 2 5 4 4 3 3" xfId="4973"/>
    <cellStyle name="Normal 2 2 5 4 4 3 3 2" xfId="12619"/>
    <cellStyle name="Normal 2 2 5 4 4 3 4" xfId="12617"/>
    <cellStyle name="Normal 2 2 5 4 4 4" xfId="4974"/>
    <cellStyle name="Normal 2 2 5 4 4 4 2" xfId="12620"/>
    <cellStyle name="Normal 2 2 5 4 4 5" xfId="4975"/>
    <cellStyle name="Normal 2 2 5 4 4 5 2" xfId="12621"/>
    <cellStyle name="Normal 2 2 5 4 4 6" xfId="12613"/>
    <cellStyle name="Normal 2 2 5 4 5" xfId="4976"/>
    <cellStyle name="Normal 2 2 5 4 5 2" xfId="4977"/>
    <cellStyle name="Normal 2 2 5 4 5 2 2" xfId="12623"/>
    <cellStyle name="Normal 2 2 5 4 5 3" xfId="4978"/>
    <cellStyle name="Normal 2 2 5 4 5 3 2" xfId="12624"/>
    <cellStyle name="Normal 2 2 5 4 5 4" xfId="12622"/>
    <cellStyle name="Normal 2 2 5 4 6" xfId="4979"/>
    <cellStyle name="Normal 2 2 5 4 6 2" xfId="4980"/>
    <cellStyle name="Normal 2 2 5 4 6 2 2" xfId="12626"/>
    <cellStyle name="Normal 2 2 5 4 6 3" xfId="4981"/>
    <cellStyle name="Normal 2 2 5 4 6 3 2" xfId="12627"/>
    <cellStyle name="Normal 2 2 5 4 6 4" xfId="12625"/>
    <cellStyle name="Normal 2 2 5 4 7" xfId="4982"/>
    <cellStyle name="Normal 2 2 5 4 7 2" xfId="12628"/>
    <cellStyle name="Normal 2 2 5 4 8" xfId="4983"/>
    <cellStyle name="Normal 2 2 5 4 8 2" xfId="12629"/>
    <cellStyle name="Normal 2 2 5 4 9" xfId="12585"/>
    <cellStyle name="Normal 2 2 5 5" xfId="4984"/>
    <cellStyle name="Normal 2 2 5 5 2" xfId="4985"/>
    <cellStyle name="Normal 2 2 5 5 2 2" xfId="4986"/>
    <cellStyle name="Normal 2 2 5 5 2 2 2" xfId="4987"/>
    <cellStyle name="Normal 2 2 5 5 2 2 2 2" xfId="4988"/>
    <cellStyle name="Normal 2 2 5 5 2 2 2 2 2" xfId="12634"/>
    <cellStyle name="Normal 2 2 5 5 2 2 2 3" xfId="4989"/>
    <cellStyle name="Normal 2 2 5 5 2 2 2 3 2" xfId="12635"/>
    <cellStyle name="Normal 2 2 5 5 2 2 2 4" xfId="12633"/>
    <cellStyle name="Normal 2 2 5 5 2 2 3" xfId="4990"/>
    <cellStyle name="Normal 2 2 5 5 2 2 3 2" xfId="4991"/>
    <cellStyle name="Normal 2 2 5 5 2 2 3 2 2" xfId="12637"/>
    <cellStyle name="Normal 2 2 5 5 2 2 3 3" xfId="4992"/>
    <cellStyle name="Normal 2 2 5 5 2 2 3 3 2" xfId="12638"/>
    <cellStyle name="Normal 2 2 5 5 2 2 3 4" xfId="12636"/>
    <cellStyle name="Normal 2 2 5 5 2 2 4" xfId="4993"/>
    <cellStyle name="Normal 2 2 5 5 2 2 4 2" xfId="12639"/>
    <cellStyle name="Normal 2 2 5 5 2 2 5" xfId="4994"/>
    <cellStyle name="Normal 2 2 5 5 2 2 5 2" xfId="12640"/>
    <cellStyle name="Normal 2 2 5 5 2 2 6" xfId="12632"/>
    <cellStyle name="Normal 2 2 5 5 2 3" xfId="4995"/>
    <cellStyle name="Normal 2 2 5 5 2 3 2" xfId="4996"/>
    <cellStyle name="Normal 2 2 5 5 2 3 2 2" xfId="12642"/>
    <cellStyle name="Normal 2 2 5 5 2 3 3" xfId="4997"/>
    <cellStyle name="Normal 2 2 5 5 2 3 3 2" xfId="12643"/>
    <cellStyle name="Normal 2 2 5 5 2 3 4" xfId="12641"/>
    <cellStyle name="Normal 2 2 5 5 2 4" xfId="4998"/>
    <cellStyle name="Normal 2 2 5 5 2 4 2" xfId="4999"/>
    <cellStyle name="Normal 2 2 5 5 2 4 2 2" xfId="12645"/>
    <cellStyle name="Normal 2 2 5 5 2 4 3" xfId="5000"/>
    <cellStyle name="Normal 2 2 5 5 2 4 3 2" xfId="12646"/>
    <cellStyle name="Normal 2 2 5 5 2 4 4" xfId="12644"/>
    <cellStyle name="Normal 2 2 5 5 2 5" xfId="5001"/>
    <cellStyle name="Normal 2 2 5 5 2 5 2" xfId="12647"/>
    <cellStyle name="Normal 2 2 5 5 2 6" xfId="5002"/>
    <cellStyle name="Normal 2 2 5 5 2 6 2" xfId="12648"/>
    <cellStyle name="Normal 2 2 5 5 2 7" xfId="12631"/>
    <cellStyle name="Normal 2 2 5 5 3" xfId="5003"/>
    <cellStyle name="Normal 2 2 5 5 3 2" xfId="5004"/>
    <cellStyle name="Normal 2 2 5 5 3 2 2" xfId="5005"/>
    <cellStyle name="Normal 2 2 5 5 3 2 2 2" xfId="12651"/>
    <cellStyle name="Normal 2 2 5 5 3 2 3" xfId="5006"/>
    <cellStyle name="Normal 2 2 5 5 3 2 3 2" xfId="12652"/>
    <cellStyle name="Normal 2 2 5 5 3 2 4" xfId="12650"/>
    <cellStyle name="Normal 2 2 5 5 3 3" xfId="5007"/>
    <cellStyle name="Normal 2 2 5 5 3 3 2" xfId="5008"/>
    <cellStyle name="Normal 2 2 5 5 3 3 2 2" xfId="12654"/>
    <cellStyle name="Normal 2 2 5 5 3 3 3" xfId="5009"/>
    <cellStyle name="Normal 2 2 5 5 3 3 3 2" xfId="12655"/>
    <cellStyle name="Normal 2 2 5 5 3 3 4" xfId="12653"/>
    <cellStyle name="Normal 2 2 5 5 3 4" xfId="5010"/>
    <cellStyle name="Normal 2 2 5 5 3 4 2" xfId="12656"/>
    <cellStyle name="Normal 2 2 5 5 3 5" xfId="5011"/>
    <cellStyle name="Normal 2 2 5 5 3 5 2" xfId="12657"/>
    <cellStyle name="Normal 2 2 5 5 3 6" xfId="12649"/>
    <cellStyle name="Normal 2 2 5 5 4" xfId="5012"/>
    <cellStyle name="Normal 2 2 5 5 4 2" xfId="5013"/>
    <cellStyle name="Normal 2 2 5 5 4 2 2" xfId="5014"/>
    <cellStyle name="Normal 2 2 5 5 4 2 2 2" xfId="12660"/>
    <cellStyle name="Normal 2 2 5 5 4 2 3" xfId="5015"/>
    <cellStyle name="Normal 2 2 5 5 4 2 3 2" xfId="12661"/>
    <cellStyle name="Normal 2 2 5 5 4 2 4" xfId="12659"/>
    <cellStyle name="Normal 2 2 5 5 4 3" xfId="5016"/>
    <cellStyle name="Normal 2 2 5 5 4 3 2" xfId="5017"/>
    <cellStyle name="Normal 2 2 5 5 4 3 2 2" xfId="12663"/>
    <cellStyle name="Normal 2 2 5 5 4 3 3" xfId="5018"/>
    <cellStyle name="Normal 2 2 5 5 4 3 3 2" xfId="12664"/>
    <cellStyle name="Normal 2 2 5 5 4 3 4" xfId="12662"/>
    <cellStyle name="Normal 2 2 5 5 4 4" xfId="5019"/>
    <cellStyle name="Normal 2 2 5 5 4 4 2" xfId="12665"/>
    <cellStyle name="Normal 2 2 5 5 4 5" xfId="5020"/>
    <cellStyle name="Normal 2 2 5 5 4 5 2" xfId="12666"/>
    <cellStyle name="Normal 2 2 5 5 4 6" xfId="12658"/>
    <cellStyle name="Normal 2 2 5 5 5" xfId="5021"/>
    <cellStyle name="Normal 2 2 5 5 5 2" xfId="5022"/>
    <cellStyle name="Normal 2 2 5 5 5 2 2" xfId="12668"/>
    <cellStyle name="Normal 2 2 5 5 5 3" xfId="5023"/>
    <cellStyle name="Normal 2 2 5 5 5 3 2" xfId="12669"/>
    <cellStyle name="Normal 2 2 5 5 5 4" xfId="12667"/>
    <cellStyle name="Normal 2 2 5 5 6" xfId="5024"/>
    <cellStyle name="Normal 2 2 5 5 6 2" xfId="5025"/>
    <cellStyle name="Normal 2 2 5 5 6 2 2" xfId="12671"/>
    <cellStyle name="Normal 2 2 5 5 6 3" xfId="5026"/>
    <cellStyle name="Normal 2 2 5 5 6 3 2" xfId="12672"/>
    <cellStyle name="Normal 2 2 5 5 6 4" xfId="12670"/>
    <cellStyle name="Normal 2 2 5 5 7" xfId="5027"/>
    <cellStyle name="Normal 2 2 5 5 7 2" xfId="12673"/>
    <cellStyle name="Normal 2 2 5 5 8" xfId="5028"/>
    <cellStyle name="Normal 2 2 5 5 8 2" xfId="12674"/>
    <cellStyle name="Normal 2 2 5 5 9" xfId="12630"/>
    <cellStyle name="Normal 2 2 5 6" xfId="5029"/>
    <cellStyle name="Normal 2 2 5 6 2" xfId="5030"/>
    <cellStyle name="Normal 2 2 5 6 2 2" xfId="5031"/>
    <cellStyle name="Normal 2 2 5 6 2 2 2" xfId="5032"/>
    <cellStyle name="Normal 2 2 5 6 2 2 2 2" xfId="5033"/>
    <cellStyle name="Normal 2 2 5 6 2 2 2 2 2" xfId="12679"/>
    <cellStyle name="Normal 2 2 5 6 2 2 2 3" xfId="5034"/>
    <cellStyle name="Normal 2 2 5 6 2 2 2 3 2" xfId="12680"/>
    <cellStyle name="Normal 2 2 5 6 2 2 2 4" xfId="12678"/>
    <cellStyle name="Normal 2 2 5 6 2 2 3" xfId="5035"/>
    <cellStyle name="Normal 2 2 5 6 2 2 3 2" xfId="5036"/>
    <cellStyle name="Normal 2 2 5 6 2 2 3 2 2" xfId="12682"/>
    <cellStyle name="Normal 2 2 5 6 2 2 3 3" xfId="5037"/>
    <cellStyle name="Normal 2 2 5 6 2 2 3 3 2" xfId="12683"/>
    <cellStyle name="Normal 2 2 5 6 2 2 3 4" xfId="12681"/>
    <cellStyle name="Normal 2 2 5 6 2 2 4" xfId="5038"/>
    <cellStyle name="Normal 2 2 5 6 2 2 4 2" xfId="12684"/>
    <cellStyle name="Normal 2 2 5 6 2 2 5" xfId="5039"/>
    <cellStyle name="Normal 2 2 5 6 2 2 5 2" xfId="12685"/>
    <cellStyle name="Normal 2 2 5 6 2 2 6" xfId="12677"/>
    <cellStyle name="Normal 2 2 5 6 2 3" xfId="5040"/>
    <cellStyle name="Normal 2 2 5 6 2 3 2" xfId="5041"/>
    <cellStyle name="Normal 2 2 5 6 2 3 2 2" xfId="12687"/>
    <cellStyle name="Normal 2 2 5 6 2 3 3" xfId="5042"/>
    <cellStyle name="Normal 2 2 5 6 2 3 3 2" xfId="12688"/>
    <cellStyle name="Normal 2 2 5 6 2 3 4" xfId="12686"/>
    <cellStyle name="Normal 2 2 5 6 2 4" xfId="5043"/>
    <cellStyle name="Normal 2 2 5 6 2 4 2" xfId="5044"/>
    <cellStyle name="Normal 2 2 5 6 2 4 2 2" xfId="12690"/>
    <cellStyle name="Normal 2 2 5 6 2 4 3" xfId="5045"/>
    <cellStyle name="Normal 2 2 5 6 2 4 3 2" xfId="12691"/>
    <cellStyle name="Normal 2 2 5 6 2 4 4" xfId="12689"/>
    <cellStyle name="Normal 2 2 5 6 2 5" xfId="5046"/>
    <cellStyle name="Normal 2 2 5 6 2 5 2" xfId="12692"/>
    <cellStyle name="Normal 2 2 5 6 2 6" xfId="5047"/>
    <cellStyle name="Normal 2 2 5 6 2 6 2" xfId="12693"/>
    <cellStyle name="Normal 2 2 5 6 2 7" xfId="12676"/>
    <cellStyle name="Normal 2 2 5 6 3" xfId="5048"/>
    <cellStyle name="Normal 2 2 5 6 3 2" xfId="5049"/>
    <cellStyle name="Normal 2 2 5 6 3 2 2" xfId="5050"/>
    <cellStyle name="Normal 2 2 5 6 3 2 2 2" xfId="12696"/>
    <cellStyle name="Normal 2 2 5 6 3 2 3" xfId="5051"/>
    <cellStyle name="Normal 2 2 5 6 3 2 3 2" xfId="12697"/>
    <cellStyle name="Normal 2 2 5 6 3 2 4" xfId="12695"/>
    <cellStyle name="Normal 2 2 5 6 3 3" xfId="5052"/>
    <cellStyle name="Normal 2 2 5 6 3 3 2" xfId="5053"/>
    <cellStyle name="Normal 2 2 5 6 3 3 2 2" xfId="12699"/>
    <cellStyle name="Normal 2 2 5 6 3 3 3" xfId="5054"/>
    <cellStyle name="Normal 2 2 5 6 3 3 3 2" xfId="12700"/>
    <cellStyle name="Normal 2 2 5 6 3 3 4" xfId="12698"/>
    <cellStyle name="Normal 2 2 5 6 3 4" xfId="5055"/>
    <cellStyle name="Normal 2 2 5 6 3 4 2" xfId="12701"/>
    <cellStyle name="Normal 2 2 5 6 3 5" xfId="5056"/>
    <cellStyle name="Normal 2 2 5 6 3 5 2" xfId="12702"/>
    <cellStyle name="Normal 2 2 5 6 3 6" xfId="12694"/>
    <cellStyle name="Normal 2 2 5 6 4" xfId="5057"/>
    <cellStyle name="Normal 2 2 5 6 4 2" xfId="5058"/>
    <cellStyle name="Normal 2 2 5 6 4 2 2" xfId="5059"/>
    <cellStyle name="Normal 2 2 5 6 4 2 2 2" xfId="12705"/>
    <cellStyle name="Normal 2 2 5 6 4 2 3" xfId="5060"/>
    <cellStyle name="Normal 2 2 5 6 4 2 3 2" xfId="12706"/>
    <cellStyle name="Normal 2 2 5 6 4 2 4" xfId="12704"/>
    <cellStyle name="Normal 2 2 5 6 4 3" xfId="5061"/>
    <cellStyle name="Normal 2 2 5 6 4 3 2" xfId="5062"/>
    <cellStyle name="Normal 2 2 5 6 4 3 2 2" xfId="12708"/>
    <cellStyle name="Normal 2 2 5 6 4 3 3" xfId="5063"/>
    <cellStyle name="Normal 2 2 5 6 4 3 3 2" xfId="12709"/>
    <cellStyle name="Normal 2 2 5 6 4 3 4" xfId="12707"/>
    <cellStyle name="Normal 2 2 5 6 4 4" xfId="5064"/>
    <cellStyle name="Normal 2 2 5 6 4 4 2" xfId="12710"/>
    <cellStyle name="Normal 2 2 5 6 4 5" xfId="5065"/>
    <cellStyle name="Normal 2 2 5 6 4 5 2" xfId="12711"/>
    <cellStyle name="Normal 2 2 5 6 4 6" xfId="12703"/>
    <cellStyle name="Normal 2 2 5 6 5" xfId="5066"/>
    <cellStyle name="Normal 2 2 5 6 5 2" xfId="5067"/>
    <cellStyle name="Normal 2 2 5 6 5 2 2" xfId="12713"/>
    <cellStyle name="Normal 2 2 5 6 5 3" xfId="5068"/>
    <cellStyle name="Normal 2 2 5 6 5 3 2" xfId="12714"/>
    <cellStyle name="Normal 2 2 5 6 5 4" xfId="12712"/>
    <cellStyle name="Normal 2 2 5 6 6" xfId="5069"/>
    <cellStyle name="Normal 2 2 5 6 6 2" xfId="5070"/>
    <cellStyle name="Normal 2 2 5 6 6 2 2" xfId="12716"/>
    <cellStyle name="Normal 2 2 5 6 6 3" xfId="5071"/>
    <cellStyle name="Normal 2 2 5 6 6 3 2" xfId="12717"/>
    <cellStyle name="Normal 2 2 5 6 6 4" xfId="12715"/>
    <cellStyle name="Normal 2 2 5 6 7" xfId="5072"/>
    <cellStyle name="Normal 2 2 5 6 7 2" xfId="12718"/>
    <cellStyle name="Normal 2 2 5 6 8" xfId="5073"/>
    <cellStyle name="Normal 2 2 5 6 8 2" xfId="12719"/>
    <cellStyle name="Normal 2 2 5 6 9" xfId="12675"/>
    <cellStyle name="Normal 2 2 5 7" xfId="5074"/>
    <cellStyle name="Normal 2 2 5 7 2" xfId="5075"/>
    <cellStyle name="Normal 2 2 5 7 2 2" xfId="5076"/>
    <cellStyle name="Normal 2 2 5 7 2 2 2" xfId="5077"/>
    <cellStyle name="Normal 2 2 5 7 2 2 2 2" xfId="12723"/>
    <cellStyle name="Normal 2 2 5 7 2 2 3" xfId="5078"/>
    <cellStyle name="Normal 2 2 5 7 2 2 3 2" xfId="12724"/>
    <cellStyle name="Normal 2 2 5 7 2 2 4" xfId="12722"/>
    <cellStyle name="Normal 2 2 5 7 2 3" xfId="5079"/>
    <cellStyle name="Normal 2 2 5 7 2 3 2" xfId="5080"/>
    <cellStyle name="Normal 2 2 5 7 2 3 2 2" xfId="12726"/>
    <cellStyle name="Normal 2 2 5 7 2 3 3" xfId="5081"/>
    <cellStyle name="Normal 2 2 5 7 2 3 3 2" xfId="12727"/>
    <cellStyle name="Normal 2 2 5 7 2 3 4" xfId="12725"/>
    <cellStyle name="Normal 2 2 5 7 2 4" xfId="5082"/>
    <cellStyle name="Normal 2 2 5 7 2 4 2" xfId="12728"/>
    <cellStyle name="Normal 2 2 5 7 2 5" xfId="5083"/>
    <cellStyle name="Normal 2 2 5 7 2 5 2" xfId="12729"/>
    <cellStyle name="Normal 2 2 5 7 2 6" xfId="12721"/>
    <cellStyle name="Normal 2 2 5 7 3" xfId="5084"/>
    <cellStyle name="Normal 2 2 5 7 3 2" xfId="5085"/>
    <cellStyle name="Normal 2 2 5 7 3 2 2" xfId="5086"/>
    <cellStyle name="Normal 2 2 5 7 3 2 2 2" xfId="12732"/>
    <cellStyle name="Normal 2 2 5 7 3 2 3" xfId="5087"/>
    <cellStyle name="Normal 2 2 5 7 3 2 3 2" xfId="12733"/>
    <cellStyle name="Normal 2 2 5 7 3 2 4" xfId="12731"/>
    <cellStyle name="Normal 2 2 5 7 3 3" xfId="5088"/>
    <cellStyle name="Normal 2 2 5 7 3 3 2" xfId="5089"/>
    <cellStyle name="Normal 2 2 5 7 3 3 2 2" xfId="12735"/>
    <cellStyle name="Normal 2 2 5 7 3 3 3" xfId="5090"/>
    <cellStyle name="Normal 2 2 5 7 3 3 3 2" xfId="12736"/>
    <cellStyle name="Normal 2 2 5 7 3 3 4" xfId="12734"/>
    <cellStyle name="Normal 2 2 5 7 3 4" xfId="5091"/>
    <cellStyle name="Normal 2 2 5 7 3 4 2" xfId="12737"/>
    <cellStyle name="Normal 2 2 5 7 3 5" xfId="5092"/>
    <cellStyle name="Normal 2 2 5 7 3 5 2" xfId="12738"/>
    <cellStyle name="Normal 2 2 5 7 3 6" xfId="12730"/>
    <cellStyle name="Normal 2 2 5 7 4" xfId="5093"/>
    <cellStyle name="Normal 2 2 5 7 4 2" xfId="5094"/>
    <cellStyle name="Normal 2 2 5 7 4 2 2" xfId="12740"/>
    <cellStyle name="Normal 2 2 5 7 4 3" xfId="5095"/>
    <cellStyle name="Normal 2 2 5 7 4 3 2" xfId="12741"/>
    <cellStyle name="Normal 2 2 5 7 4 4" xfId="12739"/>
    <cellStyle name="Normal 2 2 5 7 5" xfId="5096"/>
    <cellStyle name="Normal 2 2 5 7 5 2" xfId="5097"/>
    <cellStyle name="Normal 2 2 5 7 5 2 2" xfId="12743"/>
    <cellStyle name="Normal 2 2 5 7 5 3" xfId="5098"/>
    <cellStyle name="Normal 2 2 5 7 5 3 2" xfId="12744"/>
    <cellStyle name="Normal 2 2 5 7 5 4" xfId="12742"/>
    <cellStyle name="Normal 2 2 5 7 6" xfId="5099"/>
    <cellStyle name="Normal 2 2 5 7 6 2" xfId="12745"/>
    <cellStyle name="Normal 2 2 5 7 7" xfId="5100"/>
    <cellStyle name="Normal 2 2 5 7 7 2" xfId="12746"/>
    <cellStyle name="Normal 2 2 5 7 8" xfId="12720"/>
    <cellStyle name="Normal 2 2 5 8" xfId="5101"/>
    <cellStyle name="Normal 2 2 5 8 2" xfId="5102"/>
    <cellStyle name="Normal 2 2 5 8 2 2" xfId="5103"/>
    <cellStyle name="Normal 2 2 5 8 2 2 2" xfId="12749"/>
    <cellStyle name="Normal 2 2 5 8 2 3" xfId="5104"/>
    <cellStyle name="Normal 2 2 5 8 2 3 2" xfId="12750"/>
    <cellStyle name="Normal 2 2 5 8 2 4" xfId="12748"/>
    <cellStyle name="Normal 2 2 5 8 3" xfId="5105"/>
    <cellStyle name="Normal 2 2 5 8 3 2" xfId="5106"/>
    <cellStyle name="Normal 2 2 5 8 3 2 2" xfId="12752"/>
    <cellStyle name="Normal 2 2 5 8 3 3" xfId="5107"/>
    <cellStyle name="Normal 2 2 5 8 3 3 2" xfId="12753"/>
    <cellStyle name="Normal 2 2 5 8 3 4" xfId="12751"/>
    <cellStyle name="Normal 2 2 5 8 4" xfId="5108"/>
    <cellStyle name="Normal 2 2 5 8 4 2" xfId="12754"/>
    <cellStyle name="Normal 2 2 5 8 5" xfId="5109"/>
    <cellStyle name="Normal 2 2 5 8 5 2" xfId="12755"/>
    <cellStyle name="Normal 2 2 5 8 6" xfId="12747"/>
    <cellStyle name="Normal 2 2 5 9" xfId="5110"/>
    <cellStyle name="Normal 2 2 5 9 2" xfId="5111"/>
    <cellStyle name="Normal 2 2 5 9 2 2" xfId="5112"/>
    <cellStyle name="Normal 2 2 5 9 2 2 2" xfId="12758"/>
    <cellStyle name="Normal 2 2 5 9 2 3" xfId="5113"/>
    <cellStyle name="Normal 2 2 5 9 2 3 2" xfId="12759"/>
    <cellStyle name="Normal 2 2 5 9 2 4" xfId="12757"/>
    <cellStyle name="Normal 2 2 5 9 3" xfId="5114"/>
    <cellStyle name="Normal 2 2 5 9 3 2" xfId="5115"/>
    <cellStyle name="Normal 2 2 5 9 3 2 2" xfId="12761"/>
    <cellStyle name="Normal 2 2 5 9 3 3" xfId="5116"/>
    <cellStyle name="Normal 2 2 5 9 3 3 2" xfId="12762"/>
    <cellStyle name="Normal 2 2 5 9 3 4" xfId="12760"/>
    <cellStyle name="Normal 2 2 5 9 4" xfId="5117"/>
    <cellStyle name="Normal 2 2 5 9 4 2" xfId="12763"/>
    <cellStyle name="Normal 2 2 5 9 5" xfId="5118"/>
    <cellStyle name="Normal 2 2 5 9 5 2" xfId="12764"/>
    <cellStyle name="Normal 2 2 5 9 6" xfId="12756"/>
    <cellStyle name="Normal 2 2 6" xfId="5119"/>
    <cellStyle name="Normal 2 2 6 10" xfId="5120"/>
    <cellStyle name="Normal 2 2 6 10 2" xfId="5121"/>
    <cellStyle name="Normal 2 2 6 10 2 2" xfId="12767"/>
    <cellStyle name="Normal 2 2 6 10 3" xfId="5122"/>
    <cellStyle name="Normal 2 2 6 10 3 2" xfId="12768"/>
    <cellStyle name="Normal 2 2 6 10 4" xfId="12766"/>
    <cellStyle name="Normal 2 2 6 11" xfId="5123"/>
    <cellStyle name="Normal 2 2 6 11 2" xfId="12769"/>
    <cellStyle name="Normal 2 2 6 12" xfId="5124"/>
    <cellStyle name="Normal 2 2 6 12 2" xfId="12770"/>
    <cellStyle name="Normal 2 2 6 13" xfId="12765"/>
    <cellStyle name="Normal 2 2 6 2" xfId="5125"/>
    <cellStyle name="Normal 2 2 6 2 10" xfId="5126"/>
    <cellStyle name="Normal 2 2 6 2 10 2" xfId="12772"/>
    <cellStyle name="Normal 2 2 6 2 11" xfId="12771"/>
    <cellStyle name="Normal 2 2 6 2 2" xfId="5127"/>
    <cellStyle name="Normal 2 2 6 2 2 2" xfId="5128"/>
    <cellStyle name="Normal 2 2 6 2 2 2 2" xfId="5129"/>
    <cellStyle name="Normal 2 2 6 2 2 2 2 2" xfId="5130"/>
    <cellStyle name="Normal 2 2 6 2 2 2 2 2 2" xfId="5131"/>
    <cellStyle name="Normal 2 2 6 2 2 2 2 2 2 2" xfId="12777"/>
    <cellStyle name="Normal 2 2 6 2 2 2 2 2 3" xfId="5132"/>
    <cellStyle name="Normal 2 2 6 2 2 2 2 2 3 2" xfId="12778"/>
    <cellStyle name="Normal 2 2 6 2 2 2 2 2 4" xfId="12776"/>
    <cellStyle name="Normal 2 2 6 2 2 2 2 3" xfId="5133"/>
    <cellStyle name="Normal 2 2 6 2 2 2 2 3 2" xfId="5134"/>
    <cellStyle name="Normal 2 2 6 2 2 2 2 3 2 2" xfId="12780"/>
    <cellStyle name="Normal 2 2 6 2 2 2 2 3 3" xfId="5135"/>
    <cellStyle name="Normal 2 2 6 2 2 2 2 3 3 2" xfId="12781"/>
    <cellStyle name="Normal 2 2 6 2 2 2 2 3 4" xfId="12779"/>
    <cellStyle name="Normal 2 2 6 2 2 2 2 4" xfId="5136"/>
    <cellStyle name="Normal 2 2 6 2 2 2 2 4 2" xfId="12782"/>
    <cellStyle name="Normal 2 2 6 2 2 2 2 5" xfId="5137"/>
    <cellStyle name="Normal 2 2 6 2 2 2 2 5 2" xfId="12783"/>
    <cellStyle name="Normal 2 2 6 2 2 2 2 6" xfId="12775"/>
    <cellStyle name="Normal 2 2 6 2 2 2 3" xfId="5138"/>
    <cellStyle name="Normal 2 2 6 2 2 2 3 2" xfId="5139"/>
    <cellStyle name="Normal 2 2 6 2 2 2 3 2 2" xfId="12785"/>
    <cellStyle name="Normal 2 2 6 2 2 2 3 3" xfId="5140"/>
    <cellStyle name="Normal 2 2 6 2 2 2 3 3 2" xfId="12786"/>
    <cellStyle name="Normal 2 2 6 2 2 2 3 4" xfId="12784"/>
    <cellStyle name="Normal 2 2 6 2 2 2 4" xfId="5141"/>
    <cellStyle name="Normal 2 2 6 2 2 2 4 2" xfId="5142"/>
    <cellStyle name="Normal 2 2 6 2 2 2 4 2 2" xfId="12788"/>
    <cellStyle name="Normal 2 2 6 2 2 2 4 3" xfId="5143"/>
    <cellStyle name="Normal 2 2 6 2 2 2 4 3 2" xfId="12789"/>
    <cellStyle name="Normal 2 2 6 2 2 2 4 4" xfId="12787"/>
    <cellStyle name="Normal 2 2 6 2 2 2 5" xfId="5144"/>
    <cellStyle name="Normal 2 2 6 2 2 2 5 2" xfId="12790"/>
    <cellStyle name="Normal 2 2 6 2 2 2 6" xfId="5145"/>
    <cellStyle name="Normal 2 2 6 2 2 2 6 2" xfId="12791"/>
    <cellStyle name="Normal 2 2 6 2 2 2 7" xfId="12774"/>
    <cellStyle name="Normal 2 2 6 2 2 3" xfId="5146"/>
    <cellStyle name="Normal 2 2 6 2 2 3 2" xfId="5147"/>
    <cellStyle name="Normal 2 2 6 2 2 3 2 2" xfId="5148"/>
    <cellStyle name="Normal 2 2 6 2 2 3 2 2 2" xfId="12794"/>
    <cellStyle name="Normal 2 2 6 2 2 3 2 3" xfId="5149"/>
    <cellStyle name="Normal 2 2 6 2 2 3 2 3 2" xfId="12795"/>
    <cellStyle name="Normal 2 2 6 2 2 3 2 4" xfId="12793"/>
    <cellStyle name="Normal 2 2 6 2 2 3 3" xfId="5150"/>
    <cellStyle name="Normal 2 2 6 2 2 3 3 2" xfId="5151"/>
    <cellStyle name="Normal 2 2 6 2 2 3 3 2 2" xfId="12797"/>
    <cellStyle name="Normal 2 2 6 2 2 3 3 3" xfId="5152"/>
    <cellStyle name="Normal 2 2 6 2 2 3 3 3 2" xfId="12798"/>
    <cellStyle name="Normal 2 2 6 2 2 3 3 4" xfId="12796"/>
    <cellStyle name="Normal 2 2 6 2 2 3 4" xfId="5153"/>
    <cellStyle name="Normal 2 2 6 2 2 3 4 2" xfId="12799"/>
    <cellStyle name="Normal 2 2 6 2 2 3 5" xfId="5154"/>
    <cellStyle name="Normal 2 2 6 2 2 3 5 2" xfId="12800"/>
    <cellStyle name="Normal 2 2 6 2 2 3 6" xfId="12792"/>
    <cellStyle name="Normal 2 2 6 2 2 4" xfId="5155"/>
    <cellStyle name="Normal 2 2 6 2 2 4 2" xfId="5156"/>
    <cellStyle name="Normal 2 2 6 2 2 4 2 2" xfId="5157"/>
    <cellStyle name="Normal 2 2 6 2 2 4 2 2 2" xfId="12803"/>
    <cellStyle name="Normal 2 2 6 2 2 4 2 3" xfId="5158"/>
    <cellStyle name="Normal 2 2 6 2 2 4 2 3 2" xfId="12804"/>
    <cellStyle name="Normal 2 2 6 2 2 4 2 4" xfId="12802"/>
    <cellStyle name="Normal 2 2 6 2 2 4 3" xfId="5159"/>
    <cellStyle name="Normal 2 2 6 2 2 4 3 2" xfId="5160"/>
    <cellStyle name="Normal 2 2 6 2 2 4 3 2 2" xfId="12806"/>
    <cellStyle name="Normal 2 2 6 2 2 4 3 3" xfId="5161"/>
    <cellStyle name="Normal 2 2 6 2 2 4 3 3 2" xfId="12807"/>
    <cellStyle name="Normal 2 2 6 2 2 4 3 4" xfId="12805"/>
    <cellStyle name="Normal 2 2 6 2 2 4 4" xfId="5162"/>
    <cellStyle name="Normal 2 2 6 2 2 4 4 2" xfId="12808"/>
    <cellStyle name="Normal 2 2 6 2 2 4 5" xfId="5163"/>
    <cellStyle name="Normal 2 2 6 2 2 4 5 2" xfId="12809"/>
    <cellStyle name="Normal 2 2 6 2 2 4 6" xfId="12801"/>
    <cellStyle name="Normal 2 2 6 2 2 5" xfId="5164"/>
    <cellStyle name="Normal 2 2 6 2 2 5 2" xfId="5165"/>
    <cellStyle name="Normal 2 2 6 2 2 5 2 2" xfId="12811"/>
    <cellStyle name="Normal 2 2 6 2 2 5 3" xfId="5166"/>
    <cellStyle name="Normal 2 2 6 2 2 5 3 2" xfId="12812"/>
    <cellStyle name="Normal 2 2 6 2 2 5 4" xfId="12810"/>
    <cellStyle name="Normal 2 2 6 2 2 6" xfId="5167"/>
    <cellStyle name="Normal 2 2 6 2 2 6 2" xfId="5168"/>
    <cellStyle name="Normal 2 2 6 2 2 6 2 2" xfId="12814"/>
    <cellStyle name="Normal 2 2 6 2 2 6 3" xfId="5169"/>
    <cellStyle name="Normal 2 2 6 2 2 6 3 2" xfId="12815"/>
    <cellStyle name="Normal 2 2 6 2 2 6 4" xfId="12813"/>
    <cellStyle name="Normal 2 2 6 2 2 7" xfId="5170"/>
    <cellStyle name="Normal 2 2 6 2 2 7 2" xfId="12816"/>
    <cellStyle name="Normal 2 2 6 2 2 8" xfId="5171"/>
    <cellStyle name="Normal 2 2 6 2 2 8 2" xfId="12817"/>
    <cellStyle name="Normal 2 2 6 2 2 9" xfId="12773"/>
    <cellStyle name="Normal 2 2 6 2 3" xfId="5172"/>
    <cellStyle name="Normal 2 2 6 2 3 2" xfId="5173"/>
    <cellStyle name="Normal 2 2 6 2 3 2 2" xfId="5174"/>
    <cellStyle name="Normal 2 2 6 2 3 2 2 2" xfId="5175"/>
    <cellStyle name="Normal 2 2 6 2 3 2 2 2 2" xfId="5176"/>
    <cellStyle name="Normal 2 2 6 2 3 2 2 2 2 2" xfId="12822"/>
    <cellStyle name="Normal 2 2 6 2 3 2 2 2 3" xfId="5177"/>
    <cellStyle name="Normal 2 2 6 2 3 2 2 2 3 2" xfId="12823"/>
    <cellStyle name="Normal 2 2 6 2 3 2 2 2 4" xfId="12821"/>
    <cellStyle name="Normal 2 2 6 2 3 2 2 3" xfId="5178"/>
    <cellStyle name="Normal 2 2 6 2 3 2 2 3 2" xfId="5179"/>
    <cellStyle name="Normal 2 2 6 2 3 2 2 3 2 2" xfId="12825"/>
    <cellStyle name="Normal 2 2 6 2 3 2 2 3 3" xfId="5180"/>
    <cellStyle name="Normal 2 2 6 2 3 2 2 3 3 2" xfId="12826"/>
    <cellStyle name="Normal 2 2 6 2 3 2 2 3 4" xfId="12824"/>
    <cellStyle name="Normal 2 2 6 2 3 2 2 4" xfId="5181"/>
    <cellStyle name="Normal 2 2 6 2 3 2 2 4 2" xfId="12827"/>
    <cellStyle name="Normal 2 2 6 2 3 2 2 5" xfId="5182"/>
    <cellStyle name="Normal 2 2 6 2 3 2 2 5 2" xfId="12828"/>
    <cellStyle name="Normal 2 2 6 2 3 2 2 6" xfId="12820"/>
    <cellStyle name="Normal 2 2 6 2 3 2 3" xfId="5183"/>
    <cellStyle name="Normal 2 2 6 2 3 2 3 2" xfId="5184"/>
    <cellStyle name="Normal 2 2 6 2 3 2 3 2 2" xfId="12830"/>
    <cellStyle name="Normal 2 2 6 2 3 2 3 3" xfId="5185"/>
    <cellStyle name="Normal 2 2 6 2 3 2 3 3 2" xfId="12831"/>
    <cellStyle name="Normal 2 2 6 2 3 2 3 4" xfId="12829"/>
    <cellStyle name="Normal 2 2 6 2 3 2 4" xfId="5186"/>
    <cellStyle name="Normal 2 2 6 2 3 2 4 2" xfId="5187"/>
    <cellStyle name="Normal 2 2 6 2 3 2 4 2 2" xfId="12833"/>
    <cellStyle name="Normal 2 2 6 2 3 2 4 3" xfId="5188"/>
    <cellStyle name="Normal 2 2 6 2 3 2 4 3 2" xfId="12834"/>
    <cellStyle name="Normal 2 2 6 2 3 2 4 4" xfId="12832"/>
    <cellStyle name="Normal 2 2 6 2 3 2 5" xfId="5189"/>
    <cellStyle name="Normal 2 2 6 2 3 2 5 2" xfId="12835"/>
    <cellStyle name="Normal 2 2 6 2 3 2 6" xfId="5190"/>
    <cellStyle name="Normal 2 2 6 2 3 2 6 2" xfId="12836"/>
    <cellStyle name="Normal 2 2 6 2 3 2 7" xfId="12819"/>
    <cellStyle name="Normal 2 2 6 2 3 3" xfId="5191"/>
    <cellStyle name="Normal 2 2 6 2 3 3 2" xfId="5192"/>
    <cellStyle name="Normal 2 2 6 2 3 3 2 2" xfId="5193"/>
    <cellStyle name="Normal 2 2 6 2 3 3 2 2 2" xfId="12839"/>
    <cellStyle name="Normal 2 2 6 2 3 3 2 3" xfId="5194"/>
    <cellStyle name="Normal 2 2 6 2 3 3 2 3 2" xfId="12840"/>
    <cellStyle name="Normal 2 2 6 2 3 3 2 4" xfId="12838"/>
    <cellStyle name="Normal 2 2 6 2 3 3 3" xfId="5195"/>
    <cellStyle name="Normal 2 2 6 2 3 3 3 2" xfId="5196"/>
    <cellStyle name="Normal 2 2 6 2 3 3 3 2 2" xfId="12842"/>
    <cellStyle name="Normal 2 2 6 2 3 3 3 3" xfId="5197"/>
    <cellStyle name="Normal 2 2 6 2 3 3 3 3 2" xfId="12843"/>
    <cellStyle name="Normal 2 2 6 2 3 3 3 4" xfId="12841"/>
    <cellStyle name="Normal 2 2 6 2 3 3 4" xfId="5198"/>
    <cellStyle name="Normal 2 2 6 2 3 3 4 2" xfId="12844"/>
    <cellStyle name="Normal 2 2 6 2 3 3 5" xfId="5199"/>
    <cellStyle name="Normal 2 2 6 2 3 3 5 2" xfId="12845"/>
    <cellStyle name="Normal 2 2 6 2 3 3 6" xfId="12837"/>
    <cellStyle name="Normal 2 2 6 2 3 4" xfId="5200"/>
    <cellStyle name="Normal 2 2 6 2 3 4 2" xfId="5201"/>
    <cellStyle name="Normal 2 2 6 2 3 4 2 2" xfId="5202"/>
    <cellStyle name="Normal 2 2 6 2 3 4 2 2 2" xfId="12848"/>
    <cellStyle name="Normal 2 2 6 2 3 4 2 3" xfId="5203"/>
    <cellStyle name="Normal 2 2 6 2 3 4 2 3 2" xfId="12849"/>
    <cellStyle name="Normal 2 2 6 2 3 4 2 4" xfId="12847"/>
    <cellStyle name="Normal 2 2 6 2 3 4 3" xfId="5204"/>
    <cellStyle name="Normal 2 2 6 2 3 4 3 2" xfId="5205"/>
    <cellStyle name="Normal 2 2 6 2 3 4 3 2 2" xfId="12851"/>
    <cellStyle name="Normal 2 2 6 2 3 4 3 3" xfId="5206"/>
    <cellStyle name="Normal 2 2 6 2 3 4 3 3 2" xfId="12852"/>
    <cellStyle name="Normal 2 2 6 2 3 4 3 4" xfId="12850"/>
    <cellStyle name="Normal 2 2 6 2 3 4 4" xfId="5207"/>
    <cellStyle name="Normal 2 2 6 2 3 4 4 2" xfId="12853"/>
    <cellStyle name="Normal 2 2 6 2 3 4 5" xfId="5208"/>
    <cellStyle name="Normal 2 2 6 2 3 4 5 2" xfId="12854"/>
    <cellStyle name="Normal 2 2 6 2 3 4 6" xfId="12846"/>
    <cellStyle name="Normal 2 2 6 2 3 5" xfId="5209"/>
    <cellStyle name="Normal 2 2 6 2 3 5 2" xfId="5210"/>
    <cellStyle name="Normal 2 2 6 2 3 5 2 2" xfId="12856"/>
    <cellStyle name="Normal 2 2 6 2 3 5 3" xfId="5211"/>
    <cellStyle name="Normal 2 2 6 2 3 5 3 2" xfId="12857"/>
    <cellStyle name="Normal 2 2 6 2 3 5 4" xfId="12855"/>
    <cellStyle name="Normal 2 2 6 2 3 6" xfId="5212"/>
    <cellStyle name="Normal 2 2 6 2 3 6 2" xfId="5213"/>
    <cellStyle name="Normal 2 2 6 2 3 6 2 2" xfId="12859"/>
    <cellStyle name="Normal 2 2 6 2 3 6 3" xfId="5214"/>
    <cellStyle name="Normal 2 2 6 2 3 6 3 2" xfId="12860"/>
    <cellStyle name="Normal 2 2 6 2 3 6 4" xfId="12858"/>
    <cellStyle name="Normal 2 2 6 2 3 7" xfId="5215"/>
    <cellStyle name="Normal 2 2 6 2 3 7 2" xfId="12861"/>
    <cellStyle name="Normal 2 2 6 2 3 8" xfId="5216"/>
    <cellStyle name="Normal 2 2 6 2 3 8 2" xfId="12862"/>
    <cellStyle name="Normal 2 2 6 2 3 9" xfId="12818"/>
    <cellStyle name="Normal 2 2 6 2 4" xfId="5217"/>
    <cellStyle name="Normal 2 2 6 2 4 2" xfId="5218"/>
    <cellStyle name="Normal 2 2 6 2 4 2 2" xfId="5219"/>
    <cellStyle name="Normal 2 2 6 2 4 2 2 2" xfId="5220"/>
    <cellStyle name="Normal 2 2 6 2 4 2 2 2 2" xfId="12866"/>
    <cellStyle name="Normal 2 2 6 2 4 2 2 3" xfId="5221"/>
    <cellStyle name="Normal 2 2 6 2 4 2 2 3 2" xfId="12867"/>
    <cellStyle name="Normal 2 2 6 2 4 2 2 4" xfId="12865"/>
    <cellStyle name="Normal 2 2 6 2 4 2 3" xfId="5222"/>
    <cellStyle name="Normal 2 2 6 2 4 2 3 2" xfId="5223"/>
    <cellStyle name="Normal 2 2 6 2 4 2 3 2 2" xfId="12869"/>
    <cellStyle name="Normal 2 2 6 2 4 2 3 3" xfId="5224"/>
    <cellStyle name="Normal 2 2 6 2 4 2 3 3 2" xfId="12870"/>
    <cellStyle name="Normal 2 2 6 2 4 2 3 4" xfId="12868"/>
    <cellStyle name="Normal 2 2 6 2 4 2 4" xfId="5225"/>
    <cellStyle name="Normal 2 2 6 2 4 2 4 2" xfId="12871"/>
    <cellStyle name="Normal 2 2 6 2 4 2 5" xfId="5226"/>
    <cellStyle name="Normal 2 2 6 2 4 2 5 2" xfId="12872"/>
    <cellStyle name="Normal 2 2 6 2 4 2 6" xfId="12864"/>
    <cellStyle name="Normal 2 2 6 2 4 3" xfId="5227"/>
    <cellStyle name="Normal 2 2 6 2 4 3 2" xfId="5228"/>
    <cellStyle name="Normal 2 2 6 2 4 3 2 2" xfId="5229"/>
    <cellStyle name="Normal 2 2 6 2 4 3 2 2 2" xfId="12875"/>
    <cellStyle name="Normal 2 2 6 2 4 3 2 3" xfId="5230"/>
    <cellStyle name="Normal 2 2 6 2 4 3 2 3 2" xfId="12876"/>
    <cellStyle name="Normal 2 2 6 2 4 3 2 4" xfId="12874"/>
    <cellStyle name="Normal 2 2 6 2 4 3 3" xfId="5231"/>
    <cellStyle name="Normal 2 2 6 2 4 3 3 2" xfId="5232"/>
    <cellStyle name="Normal 2 2 6 2 4 3 3 2 2" xfId="12878"/>
    <cellStyle name="Normal 2 2 6 2 4 3 3 3" xfId="5233"/>
    <cellStyle name="Normal 2 2 6 2 4 3 3 3 2" xfId="12879"/>
    <cellStyle name="Normal 2 2 6 2 4 3 3 4" xfId="12877"/>
    <cellStyle name="Normal 2 2 6 2 4 3 4" xfId="5234"/>
    <cellStyle name="Normal 2 2 6 2 4 3 4 2" xfId="12880"/>
    <cellStyle name="Normal 2 2 6 2 4 3 5" xfId="5235"/>
    <cellStyle name="Normal 2 2 6 2 4 3 5 2" xfId="12881"/>
    <cellStyle name="Normal 2 2 6 2 4 3 6" xfId="12873"/>
    <cellStyle name="Normal 2 2 6 2 4 4" xfId="5236"/>
    <cellStyle name="Normal 2 2 6 2 4 4 2" xfId="5237"/>
    <cellStyle name="Normal 2 2 6 2 4 4 2 2" xfId="12883"/>
    <cellStyle name="Normal 2 2 6 2 4 4 3" xfId="5238"/>
    <cellStyle name="Normal 2 2 6 2 4 4 3 2" xfId="12884"/>
    <cellStyle name="Normal 2 2 6 2 4 4 4" xfId="12882"/>
    <cellStyle name="Normal 2 2 6 2 4 5" xfId="5239"/>
    <cellStyle name="Normal 2 2 6 2 4 5 2" xfId="5240"/>
    <cellStyle name="Normal 2 2 6 2 4 5 2 2" xfId="12886"/>
    <cellStyle name="Normal 2 2 6 2 4 5 3" xfId="5241"/>
    <cellStyle name="Normal 2 2 6 2 4 5 3 2" xfId="12887"/>
    <cellStyle name="Normal 2 2 6 2 4 5 4" xfId="12885"/>
    <cellStyle name="Normal 2 2 6 2 4 6" xfId="5242"/>
    <cellStyle name="Normal 2 2 6 2 4 6 2" xfId="12888"/>
    <cellStyle name="Normal 2 2 6 2 4 7" xfId="5243"/>
    <cellStyle name="Normal 2 2 6 2 4 7 2" xfId="12889"/>
    <cellStyle name="Normal 2 2 6 2 4 8" xfId="12863"/>
    <cellStyle name="Normal 2 2 6 2 5" xfId="5244"/>
    <cellStyle name="Normal 2 2 6 2 5 2" xfId="5245"/>
    <cellStyle name="Normal 2 2 6 2 5 2 2" xfId="5246"/>
    <cellStyle name="Normal 2 2 6 2 5 2 2 2" xfId="12892"/>
    <cellStyle name="Normal 2 2 6 2 5 2 3" xfId="5247"/>
    <cellStyle name="Normal 2 2 6 2 5 2 3 2" xfId="12893"/>
    <cellStyle name="Normal 2 2 6 2 5 2 4" xfId="12891"/>
    <cellStyle name="Normal 2 2 6 2 5 3" xfId="5248"/>
    <cellStyle name="Normal 2 2 6 2 5 3 2" xfId="5249"/>
    <cellStyle name="Normal 2 2 6 2 5 3 2 2" xfId="12895"/>
    <cellStyle name="Normal 2 2 6 2 5 3 3" xfId="5250"/>
    <cellStyle name="Normal 2 2 6 2 5 3 3 2" xfId="12896"/>
    <cellStyle name="Normal 2 2 6 2 5 3 4" xfId="12894"/>
    <cellStyle name="Normal 2 2 6 2 5 4" xfId="5251"/>
    <cellStyle name="Normal 2 2 6 2 5 4 2" xfId="12897"/>
    <cellStyle name="Normal 2 2 6 2 5 5" xfId="5252"/>
    <cellStyle name="Normal 2 2 6 2 5 5 2" xfId="12898"/>
    <cellStyle name="Normal 2 2 6 2 5 6" xfId="12890"/>
    <cellStyle name="Normal 2 2 6 2 6" xfId="5253"/>
    <cellStyle name="Normal 2 2 6 2 6 2" xfId="5254"/>
    <cellStyle name="Normal 2 2 6 2 6 2 2" xfId="5255"/>
    <cellStyle name="Normal 2 2 6 2 6 2 2 2" xfId="12901"/>
    <cellStyle name="Normal 2 2 6 2 6 2 3" xfId="5256"/>
    <cellStyle name="Normal 2 2 6 2 6 2 3 2" xfId="12902"/>
    <cellStyle name="Normal 2 2 6 2 6 2 4" xfId="12900"/>
    <cellStyle name="Normal 2 2 6 2 6 3" xfId="5257"/>
    <cellStyle name="Normal 2 2 6 2 6 3 2" xfId="5258"/>
    <cellStyle name="Normal 2 2 6 2 6 3 2 2" xfId="12904"/>
    <cellStyle name="Normal 2 2 6 2 6 3 3" xfId="5259"/>
    <cellStyle name="Normal 2 2 6 2 6 3 3 2" xfId="12905"/>
    <cellStyle name="Normal 2 2 6 2 6 3 4" xfId="12903"/>
    <cellStyle name="Normal 2 2 6 2 6 4" xfId="5260"/>
    <cellStyle name="Normal 2 2 6 2 6 4 2" xfId="12906"/>
    <cellStyle name="Normal 2 2 6 2 6 5" xfId="5261"/>
    <cellStyle name="Normal 2 2 6 2 6 5 2" xfId="12907"/>
    <cellStyle name="Normal 2 2 6 2 6 6" xfId="12899"/>
    <cellStyle name="Normal 2 2 6 2 7" xfId="5262"/>
    <cellStyle name="Normal 2 2 6 2 7 2" xfId="5263"/>
    <cellStyle name="Normal 2 2 6 2 7 2 2" xfId="12909"/>
    <cellStyle name="Normal 2 2 6 2 7 3" xfId="5264"/>
    <cellStyle name="Normal 2 2 6 2 7 3 2" xfId="12910"/>
    <cellStyle name="Normal 2 2 6 2 7 4" xfId="12908"/>
    <cellStyle name="Normal 2 2 6 2 8" xfId="5265"/>
    <cellStyle name="Normal 2 2 6 2 8 2" xfId="5266"/>
    <cellStyle name="Normal 2 2 6 2 8 2 2" xfId="12912"/>
    <cellStyle name="Normal 2 2 6 2 8 3" xfId="5267"/>
    <cellStyle name="Normal 2 2 6 2 8 3 2" xfId="12913"/>
    <cellStyle name="Normal 2 2 6 2 8 4" xfId="12911"/>
    <cellStyle name="Normal 2 2 6 2 9" xfId="5268"/>
    <cellStyle name="Normal 2 2 6 2 9 2" xfId="12914"/>
    <cellStyle name="Normal 2 2 6 3" xfId="5269"/>
    <cellStyle name="Normal 2 2 6 3 2" xfId="5270"/>
    <cellStyle name="Normal 2 2 6 3 2 2" xfId="5271"/>
    <cellStyle name="Normal 2 2 6 3 2 2 2" xfId="5272"/>
    <cellStyle name="Normal 2 2 6 3 2 2 2 2" xfId="5273"/>
    <cellStyle name="Normal 2 2 6 3 2 2 2 2 2" xfId="12919"/>
    <cellStyle name="Normal 2 2 6 3 2 2 2 3" xfId="5274"/>
    <cellStyle name="Normal 2 2 6 3 2 2 2 3 2" xfId="12920"/>
    <cellStyle name="Normal 2 2 6 3 2 2 2 4" xfId="12918"/>
    <cellStyle name="Normal 2 2 6 3 2 2 3" xfId="5275"/>
    <cellStyle name="Normal 2 2 6 3 2 2 3 2" xfId="5276"/>
    <cellStyle name="Normal 2 2 6 3 2 2 3 2 2" xfId="12922"/>
    <cellStyle name="Normal 2 2 6 3 2 2 3 3" xfId="5277"/>
    <cellStyle name="Normal 2 2 6 3 2 2 3 3 2" xfId="12923"/>
    <cellStyle name="Normal 2 2 6 3 2 2 3 4" xfId="12921"/>
    <cellStyle name="Normal 2 2 6 3 2 2 4" xfId="5278"/>
    <cellStyle name="Normal 2 2 6 3 2 2 4 2" xfId="12924"/>
    <cellStyle name="Normal 2 2 6 3 2 2 5" xfId="5279"/>
    <cellStyle name="Normal 2 2 6 3 2 2 5 2" xfId="12925"/>
    <cellStyle name="Normal 2 2 6 3 2 2 6" xfId="12917"/>
    <cellStyle name="Normal 2 2 6 3 2 3" xfId="5280"/>
    <cellStyle name="Normal 2 2 6 3 2 3 2" xfId="5281"/>
    <cellStyle name="Normal 2 2 6 3 2 3 2 2" xfId="12927"/>
    <cellStyle name="Normal 2 2 6 3 2 3 3" xfId="5282"/>
    <cellStyle name="Normal 2 2 6 3 2 3 3 2" xfId="12928"/>
    <cellStyle name="Normal 2 2 6 3 2 3 4" xfId="12926"/>
    <cellStyle name="Normal 2 2 6 3 2 4" xfId="5283"/>
    <cellStyle name="Normal 2 2 6 3 2 4 2" xfId="5284"/>
    <cellStyle name="Normal 2 2 6 3 2 4 2 2" xfId="12930"/>
    <cellStyle name="Normal 2 2 6 3 2 4 3" xfId="5285"/>
    <cellStyle name="Normal 2 2 6 3 2 4 3 2" xfId="12931"/>
    <cellStyle name="Normal 2 2 6 3 2 4 4" xfId="12929"/>
    <cellStyle name="Normal 2 2 6 3 2 5" xfId="5286"/>
    <cellStyle name="Normal 2 2 6 3 2 5 2" xfId="12932"/>
    <cellStyle name="Normal 2 2 6 3 2 6" xfId="5287"/>
    <cellStyle name="Normal 2 2 6 3 2 6 2" xfId="12933"/>
    <cellStyle name="Normal 2 2 6 3 2 7" xfId="12916"/>
    <cellStyle name="Normal 2 2 6 3 3" xfId="5288"/>
    <cellStyle name="Normal 2 2 6 3 3 2" xfId="5289"/>
    <cellStyle name="Normal 2 2 6 3 3 2 2" xfId="5290"/>
    <cellStyle name="Normal 2 2 6 3 3 2 2 2" xfId="12936"/>
    <cellStyle name="Normal 2 2 6 3 3 2 3" xfId="5291"/>
    <cellStyle name="Normal 2 2 6 3 3 2 3 2" xfId="12937"/>
    <cellStyle name="Normal 2 2 6 3 3 2 4" xfId="12935"/>
    <cellStyle name="Normal 2 2 6 3 3 3" xfId="5292"/>
    <cellStyle name="Normal 2 2 6 3 3 3 2" xfId="5293"/>
    <cellStyle name="Normal 2 2 6 3 3 3 2 2" xfId="12939"/>
    <cellStyle name="Normal 2 2 6 3 3 3 3" xfId="5294"/>
    <cellStyle name="Normal 2 2 6 3 3 3 3 2" xfId="12940"/>
    <cellStyle name="Normal 2 2 6 3 3 3 4" xfId="12938"/>
    <cellStyle name="Normal 2 2 6 3 3 4" xfId="5295"/>
    <cellStyle name="Normal 2 2 6 3 3 4 2" xfId="12941"/>
    <cellStyle name="Normal 2 2 6 3 3 5" xfId="5296"/>
    <cellStyle name="Normal 2 2 6 3 3 5 2" xfId="12942"/>
    <cellStyle name="Normal 2 2 6 3 3 6" xfId="12934"/>
    <cellStyle name="Normal 2 2 6 3 4" xfId="5297"/>
    <cellStyle name="Normal 2 2 6 3 4 2" xfId="5298"/>
    <cellStyle name="Normal 2 2 6 3 4 2 2" xfId="5299"/>
    <cellStyle name="Normal 2 2 6 3 4 2 2 2" xfId="12945"/>
    <cellStyle name="Normal 2 2 6 3 4 2 3" xfId="5300"/>
    <cellStyle name="Normal 2 2 6 3 4 2 3 2" xfId="12946"/>
    <cellStyle name="Normal 2 2 6 3 4 2 4" xfId="12944"/>
    <cellStyle name="Normal 2 2 6 3 4 3" xfId="5301"/>
    <cellStyle name="Normal 2 2 6 3 4 3 2" xfId="5302"/>
    <cellStyle name="Normal 2 2 6 3 4 3 2 2" xfId="12948"/>
    <cellStyle name="Normal 2 2 6 3 4 3 3" xfId="5303"/>
    <cellStyle name="Normal 2 2 6 3 4 3 3 2" xfId="12949"/>
    <cellStyle name="Normal 2 2 6 3 4 3 4" xfId="12947"/>
    <cellStyle name="Normal 2 2 6 3 4 4" xfId="5304"/>
    <cellStyle name="Normal 2 2 6 3 4 4 2" xfId="12950"/>
    <cellStyle name="Normal 2 2 6 3 4 5" xfId="5305"/>
    <cellStyle name="Normal 2 2 6 3 4 5 2" xfId="12951"/>
    <cellStyle name="Normal 2 2 6 3 4 6" xfId="12943"/>
    <cellStyle name="Normal 2 2 6 3 5" xfId="5306"/>
    <cellStyle name="Normal 2 2 6 3 5 2" xfId="5307"/>
    <cellStyle name="Normal 2 2 6 3 5 2 2" xfId="12953"/>
    <cellStyle name="Normal 2 2 6 3 5 3" xfId="5308"/>
    <cellStyle name="Normal 2 2 6 3 5 3 2" xfId="12954"/>
    <cellStyle name="Normal 2 2 6 3 5 4" xfId="12952"/>
    <cellStyle name="Normal 2 2 6 3 6" xfId="5309"/>
    <cellStyle name="Normal 2 2 6 3 6 2" xfId="5310"/>
    <cellStyle name="Normal 2 2 6 3 6 2 2" xfId="12956"/>
    <cellStyle name="Normal 2 2 6 3 6 3" xfId="5311"/>
    <cellStyle name="Normal 2 2 6 3 6 3 2" xfId="12957"/>
    <cellStyle name="Normal 2 2 6 3 6 4" xfId="12955"/>
    <cellStyle name="Normal 2 2 6 3 7" xfId="5312"/>
    <cellStyle name="Normal 2 2 6 3 7 2" xfId="12958"/>
    <cellStyle name="Normal 2 2 6 3 8" xfId="5313"/>
    <cellStyle name="Normal 2 2 6 3 8 2" xfId="12959"/>
    <cellStyle name="Normal 2 2 6 3 9" xfId="12915"/>
    <cellStyle name="Normal 2 2 6 4" xfId="5314"/>
    <cellStyle name="Normal 2 2 6 4 2" xfId="5315"/>
    <cellStyle name="Normal 2 2 6 4 2 2" xfId="5316"/>
    <cellStyle name="Normal 2 2 6 4 2 2 2" xfId="5317"/>
    <cellStyle name="Normal 2 2 6 4 2 2 2 2" xfId="5318"/>
    <cellStyle name="Normal 2 2 6 4 2 2 2 2 2" xfId="12964"/>
    <cellStyle name="Normal 2 2 6 4 2 2 2 3" xfId="5319"/>
    <cellStyle name="Normal 2 2 6 4 2 2 2 3 2" xfId="12965"/>
    <cellStyle name="Normal 2 2 6 4 2 2 2 4" xfId="12963"/>
    <cellStyle name="Normal 2 2 6 4 2 2 3" xfId="5320"/>
    <cellStyle name="Normal 2 2 6 4 2 2 3 2" xfId="5321"/>
    <cellStyle name="Normal 2 2 6 4 2 2 3 2 2" xfId="12967"/>
    <cellStyle name="Normal 2 2 6 4 2 2 3 3" xfId="5322"/>
    <cellStyle name="Normal 2 2 6 4 2 2 3 3 2" xfId="12968"/>
    <cellStyle name="Normal 2 2 6 4 2 2 3 4" xfId="12966"/>
    <cellStyle name="Normal 2 2 6 4 2 2 4" xfId="5323"/>
    <cellStyle name="Normal 2 2 6 4 2 2 4 2" xfId="12969"/>
    <cellStyle name="Normal 2 2 6 4 2 2 5" xfId="5324"/>
    <cellStyle name="Normal 2 2 6 4 2 2 5 2" xfId="12970"/>
    <cellStyle name="Normal 2 2 6 4 2 2 6" xfId="12962"/>
    <cellStyle name="Normal 2 2 6 4 2 3" xfId="5325"/>
    <cellStyle name="Normal 2 2 6 4 2 3 2" xfId="5326"/>
    <cellStyle name="Normal 2 2 6 4 2 3 2 2" xfId="12972"/>
    <cellStyle name="Normal 2 2 6 4 2 3 3" xfId="5327"/>
    <cellStyle name="Normal 2 2 6 4 2 3 3 2" xfId="12973"/>
    <cellStyle name="Normal 2 2 6 4 2 3 4" xfId="12971"/>
    <cellStyle name="Normal 2 2 6 4 2 4" xfId="5328"/>
    <cellStyle name="Normal 2 2 6 4 2 4 2" xfId="5329"/>
    <cellStyle name="Normal 2 2 6 4 2 4 2 2" xfId="12975"/>
    <cellStyle name="Normal 2 2 6 4 2 4 3" xfId="5330"/>
    <cellStyle name="Normal 2 2 6 4 2 4 3 2" xfId="12976"/>
    <cellStyle name="Normal 2 2 6 4 2 4 4" xfId="12974"/>
    <cellStyle name="Normal 2 2 6 4 2 5" xfId="5331"/>
    <cellStyle name="Normal 2 2 6 4 2 5 2" xfId="12977"/>
    <cellStyle name="Normal 2 2 6 4 2 6" xfId="5332"/>
    <cellStyle name="Normal 2 2 6 4 2 6 2" xfId="12978"/>
    <cellStyle name="Normal 2 2 6 4 2 7" xfId="12961"/>
    <cellStyle name="Normal 2 2 6 4 3" xfId="5333"/>
    <cellStyle name="Normal 2 2 6 4 3 2" xfId="5334"/>
    <cellStyle name="Normal 2 2 6 4 3 2 2" xfId="5335"/>
    <cellStyle name="Normal 2 2 6 4 3 2 2 2" xfId="12981"/>
    <cellStyle name="Normal 2 2 6 4 3 2 3" xfId="5336"/>
    <cellStyle name="Normal 2 2 6 4 3 2 3 2" xfId="12982"/>
    <cellStyle name="Normal 2 2 6 4 3 2 4" xfId="12980"/>
    <cellStyle name="Normal 2 2 6 4 3 3" xfId="5337"/>
    <cellStyle name="Normal 2 2 6 4 3 3 2" xfId="5338"/>
    <cellStyle name="Normal 2 2 6 4 3 3 2 2" xfId="12984"/>
    <cellStyle name="Normal 2 2 6 4 3 3 3" xfId="5339"/>
    <cellStyle name="Normal 2 2 6 4 3 3 3 2" xfId="12985"/>
    <cellStyle name="Normal 2 2 6 4 3 3 4" xfId="12983"/>
    <cellStyle name="Normal 2 2 6 4 3 4" xfId="5340"/>
    <cellStyle name="Normal 2 2 6 4 3 4 2" xfId="12986"/>
    <cellStyle name="Normal 2 2 6 4 3 5" xfId="5341"/>
    <cellStyle name="Normal 2 2 6 4 3 5 2" xfId="12987"/>
    <cellStyle name="Normal 2 2 6 4 3 6" xfId="12979"/>
    <cellStyle name="Normal 2 2 6 4 4" xfId="5342"/>
    <cellStyle name="Normal 2 2 6 4 4 2" xfId="5343"/>
    <cellStyle name="Normal 2 2 6 4 4 2 2" xfId="5344"/>
    <cellStyle name="Normal 2 2 6 4 4 2 2 2" xfId="12990"/>
    <cellStyle name="Normal 2 2 6 4 4 2 3" xfId="5345"/>
    <cellStyle name="Normal 2 2 6 4 4 2 3 2" xfId="12991"/>
    <cellStyle name="Normal 2 2 6 4 4 2 4" xfId="12989"/>
    <cellStyle name="Normal 2 2 6 4 4 3" xfId="5346"/>
    <cellStyle name="Normal 2 2 6 4 4 3 2" xfId="5347"/>
    <cellStyle name="Normal 2 2 6 4 4 3 2 2" xfId="12993"/>
    <cellStyle name="Normal 2 2 6 4 4 3 3" xfId="5348"/>
    <cellStyle name="Normal 2 2 6 4 4 3 3 2" xfId="12994"/>
    <cellStyle name="Normal 2 2 6 4 4 3 4" xfId="12992"/>
    <cellStyle name="Normal 2 2 6 4 4 4" xfId="5349"/>
    <cellStyle name="Normal 2 2 6 4 4 4 2" xfId="12995"/>
    <cellStyle name="Normal 2 2 6 4 4 5" xfId="5350"/>
    <cellStyle name="Normal 2 2 6 4 4 5 2" xfId="12996"/>
    <cellStyle name="Normal 2 2 6 4 4 6" xfId="12988"/>
    <cellStyle name="Normal 2 2 6 4 5" xfId="5351"/>
    <cellStyle name="Normal 2 2 6 4 5 2" xfId="5352"/>
    <cellStyle name="Normal 2 2 6 4 5 2 2" xfId="12998"/>
    <cellStyle name="Normal 2 2 6 4 5 3" xfId="5353"/>
    <cellStyle name="Normal 2 2 6 4 5 3 2" xfId="12999"/>
    <cellStyle name="Normal 2 2 6 4 5 4" xfId="12997"/>
    <cellStyle name="Normal 2 2 6 4 6" xfId="5354"/>
    <cellStyle name="Normal 2 2 6 4 6 2" xfId="5355"/>
    <cellStyle name="Normal 2 2 6 4 6 2 2" xfId="13001"/>
    <cellStyle name="Normal 2 2 6 4 6 3" xfId="5356"/>
    <cellStyle name="Normal 2 2 6 4 6 3 2" xfId="13002"/>
    <cellStyle name="Normal 2 2 6 4 6 4" xfId="13000"/>
    <cellStyle name="Normal 2 2 6 4 7" xfId="5357"/>
    <cellStyle name="Normal 2 2 6 4 7 2" xfId="13003"/>
    <cellStyle name="Normal 2 2 6 4 8" xfId="5358"/>
    <cellStyle name="Normal 2 2 6 4 8 2" xfId="13004"/>
    <cellStyle name="Normal 2 2 6 4 9" xfId="12960"/>
    <cellStyle name="Normal 2 2 6 5" xfId="5359"/>
    <cellStyle name="Normal 2 2 6 5 2" xfId="5360"/>
    <cellStyle name="Normal 2 2 6 5 2 2" xfId="5361"/>
    <cellStyle name="Normal 2 2 6 5 2 2 2" xfId="5362"/>
    <cellStyle name="Normal 2 2 6 5 2 2 2 2" xfId="5363"/>
    <cellStyle name="Normal 2 2 6 5 2 2 2 2 2" xfId="13009"/>
    <cellStyle name="Normal 2 2 6 5 2 2 2 3" xfId="5364"/>
    <cellStyle name="Normal 2 2 6 5 2 2 2 3 2" xfId="13010"/>
    <cellStyle name="Normal 2 2 6 5 2 2 2 4" xfId="13008"/>
    <cellStyle name="Normal 2 2 6 5 2 2 3" xfId="5365"/>
    <cellStyle name="Normal 2 2 6 5 2 2 3 2" xfId="5366"/>
    <cellStyle name="Normal 2 2 6 5 2 2 3 2 2" xfId="13012"/>
    <cellStyle name="Normal 2 2 6 5 2 2 3 3" xfId="5367"/>
    <cellStyle name="Normal 2 2 6 5 2 2 3 3 2" xfId="13013"/>
    <cellStyle name="Normal 2 2 6 5 2 2 3 4" xfId="13011"/>
    <cellStyle name="Normal 2 2 6 5 2 2 4" xfId="5368"/>
    <cellStyle name="Normal 2 2 6 5 2 2 4 2" xfId="13014"/>
    <cellStyle name="Normal 2 2 6 5 2 2 5" xfId="5369"/>
    <cellStyle name="Normal 2 2 6 5 2 2 5 2" xfId="13015"/>
    <cellStyle name="Normal 2 2 6 5 2 2 6" xfId="13007"/>
    <cellStyle name="Normal 2 2 6 5 2 3" xfId="5370"/>
    <cellStyle name="Normal 2 2 6 5 2 3 2" xfId="5371"/>
    <cellStyle name="Normal 2 2 6 5 2 3 2 2" xfId="13017"/>
    <cellStyle name="Normal 2 2 6 5 2 3 3" xfId="5372"/>
    <cellStyle name="Normal 2 2 6 5 2 3 3 2" xfId="13018"/>
    <cellStyle name="Normal 2 2 6 5 2 3 4" xfId="13016"/>
    <cellStyle name="Normal 2 2 6 5 2 4" xfId="5373"/>
    <cellStyle name="Normal 2 2 6 5 2 4 2" xfId="5374"/>
    <cellStyle name="Normal 2 2 6 5 2 4 2 2" xfId="13020"/>
    <cellStyle name="Normal 2 2 6 5 2 4 3" xfId="5375"/>
    <cellStyle name="Normal 2 2 6 5 2 4 3 2" xfId="13021"/>
    <cellStyle name="Normal 2 2 6 5 2 4 4" xfId="13019"/>
    <cellStyle name="Normal 2 2 6 5 2 5" xfId="5376"/>
    <cellStyle name="Normal 2 2 6 5 2 5 2" xfId="13022"/>
    <cellStyle name="Normal 2 2 6 5 2 6" xfId="5377"/>
    <cellStyle name="Normal 2 2 6 5 2 6 2" xfId="13023"/>
    <cellStyle name="Normal 2 2 6 5 2 7" xfId="13006"/>
    <cellStyle name="Normal 2 2 6 5 3" xfId="5378"/>
    <cellStyle name="Normal 2 2 6 5 3 2" xfId="5379"/>
    <cellStyle name="Normal 2 2 6 5 3 2 2" xfId="5380"/>
    <cellStyle name="Normal 2 2 6 5 3 2 2 2" xfId="13026"/>
    <cellStyle name="Normal 2 2 6 5 3 2 3" xfId="5381"/>
    <cellStyle name="Normal 2 2 6 5 3 2 3 2" xfId="13027"/>
    <cellStyle name="Normal 2 2 6 5 3 2 4" xfId="13025"/>
    <cellStyle name="Normal 2 2 6 5 3 3" xfId="5382"/>
    <cellStyle name="Normal 2 2 6 5 3 3 2" xfId="5383"/>
    <cellStyle name="Normal 2 2 6 5 3 3 2 2" xfId="13029"/>
    <cellStyle name="Normal 2 2 6 5 3 3 3" xfId="5384"/>
    <cellStyle name="Normal 2 2 6 5 3 3 3 2" xfId="13030"/>
    <cellStyle name="Normal 2 2 6 5 3 3 4" xfId="13028"/>
    <cellStyle name="Normal 2 2 6 5 3 4" xfId="5385"/>
    <cellStyle name="Normal 2 2 6 5 3 4 2" xfId="13031"/>
    <cellStyle name="Normal 2 2 6 5 3 5" xfId="5386"/>
    <cellStyle name="Normal 2 2 6 5 3 5 2" xfId="13032"/>
    <cellStyle name="Normal 2 2 6 5 3 6" xfId="13024"/>
    <cellStyle name="Normal 2 2 6 5 4" xfId="5387"/>
    <cellStyle name="Normal 2 2 6 5 4 2" xfId="5388"/>
    <cellStyle name="Normal 2 2 6 5 4 2 2" xfId="5389"/>
    <cellStyle name="Normal 2 2 6 5 4 2 2 2" xfId="13035"/>
    <cellStyle name="Normal 2 2 6 5 4 2 3" xfId="5390"/>
    <cellStyle name="Normal 2 2 6 5 4 2 3 2" xfId="13036"/>
    <cellStyle name="Normal 2 2 6 5 4 2 4" xfId="13034"/>
    <cellStyle name="Normal 2 2 6 5 4 3" xfId="5391"/>
    <cellStyle name="Normal 2 2 6 5 4 3 2" xfId="5392"/>
    <cellStyle name="Normal 2 2 6 5 4 3 2 2" xfId="13038"/>
    <cellStyle name="Normal 2 2 6 5 4 3 3" xfId="5393"/>
    <cellStyle name="Normal 2 2 6 5 4 3 3 2" xfId="13039"/>
    <cellStyle name="Normal 2 2 6 5 4 3 4" xfId="13037"/>
    <cellStyle name="Normal 2 2 6 5 4 4" xfId="5394"/>
    <cellStyle name="Normal 2 2 6 5 4 4 2" xfId="13040"/>
    <cellStyle name="Normal 2 2 6 5 4 5" xfId="5395"/>
    <cellStyle name="Normal 2 2 6 5 4 5 2" xfId="13041"/>
    <cellStyle name="Normal 2 2 6 5 4 6" xfId="13033"/>
    <cellStyle name="Normal 2 2 6 5 5" xfId="5396"/>
    <cellStyle name="Normal 2 2 6 5 5 2" xfId="5397"/>
    <cellStyle name="Normal 2 2 6 5 5 2 2" xfId="13043"/>
    <cellStyle name="Normal 2 2 6 5 5 3" xfId="5398"/>
    <cellStyle name="Normal 2 2 6 5 5 3 2" xfId="13044"/>
    <cellStyle name="Normal 2 2 6 5 5 4" xfId="13042"/>
    <cellStyle name="Normal 2 2 6 5 6" xfId="5399"/>
    <cellStyle name="Normal 2 2 6 5 6 2" xfId="5400"/>
    <cellStyle name="Normal 2 2 6 5 6 2 2" xfId="13046"/>
    <cellStyle name="Normal 2 2 6 5 6 3" xfId="5401"/>
    <cellStyle name="Normal 2 2 6 5 6 3 2" xfId="13047"/>
    <cellStyle name="Normal 2 2 6 5 6 4" xfId="13045"/>
    <cellStyle name="Normal 2 2 6 5 7" xfId="5402"/>
    <cellStyle name="Normal 2 2 6 5 7 2" xfId="13048"/>
    <cellStyle name="Normal 2 2 6 5 8" xfId="5403"/>
    <cellStyle name="Normal 2 2 6 5 8 2" xfId="13049"/>
    <cellStyle name="Normal 2 2 6 5 9" xfId="13005"/>
    <cellStyle name="Normal 2 2 6 6" xfId="5404"/>
    <cellStyle name="Normal 2 2 6 6 2" xfId="5405"/>
    <cellStyle name="Normal 2 2 6 6 2 2" xfId="5406"/>
    <cellStyle name="Normal 2 2 6 6 2 2 2" xfId="5407"/>
    <cellStyle name="Normal 2 2 6 6 2 2 2 2" xfId="13053"/>
    <cellStyle name="Normal 2 2 6 6 2 2 3" xfId="5408"/>
    <cellStyle name="Normal 2 2 6 6 2 2 3 2" xfId="13054"/>
    <cellStyle name="Normal 2 2 6 6 2 2 4" xfId="13052"/>
    <cellStyle name="Normal 2 2 6 6 2 3" xfId="5409"/>
    <cellStyle name="Normal 2 2 6 6 2 3 2" xfId="5410"/>
    <cellStyle name="Normal 2 2 6 6 2 3 2 2" xfId="13056"/>
    <cellStyle name="Normal 2 2 6 6 2 3 3" xfId="5411"/>
    <cellStyle name="Normal 2 2 6 6 2 3 3 2" xfId="13057"/>
    <cellStyle name="Normal 2 2 6 6 2 3 4" xfId="13055"/>
    <cellStyle name="Normal 2 2 6 6 2 4" xfId="5412"/>
    <cellStyle name="Normal 2 2 6 6 2 4 2" xfId="13058"/>
    <cellStyle name="Normal 2 2 6 6 2 5" xfId="5413"/>
    <cellStyle name="Normal 2 2 6 6 2 5 2" xfId="13059"/>
    <cellStyle name="Normal 2 2 6 6 2 6" xfId="13051"/>
    <cellStyle name="Normal 2 2 6 6 3" xfId="5414"/>
    <cellStyle name="Normal 2 2 6 6 3 2" xfId="5415"/>
    <cellStyle name="Normal 2 2 6 6 3 2 2" xfId="5416"/>
    <cellStyle name="Normal 2 2 6 6 3 2 2 2" xfId="13062"/>
    <cellStyle name="Normal 2 2 6 6 3 2 3" xfId="5417"/>
    <cellStyle name="Normal 2 2 6 6 3 2 3 2" xfId="13063"/>
    <cellStyle name="Normal 2 2 6 6 3 2 4" xfId="13061"/>
    <cellStyle name="Normal 2 2 6 6 3 3" xfId="5418"/>
    <cellStyle name="Normal 2 2 6 6 3 3 2" xfId="5419"/>
    <cellStyle name="Normal 2 2 6 6 3 3 2 2" xfId="13065"/>
    <cellStyle name="Normal 2 2 6 6 3 3 3" xfId="5420"/>
    <cellStyle name="Normal 2 2 6 6 3 3 3 2" xfId="13066"/>
    <cellStyle name="Normal 2 2 6 6 3 3 4" xfId="13064"/>
    <cellStyle name="Normal 2 2 6 6 3 4" xfId="5421"/>
    <cellStyle name="Normal 2 2 6 6 3 4 2" xfId="13067"/>
    <cellStyle name="Normal 2 2 6 6 3 5" xfId="5422"/>
    <cellStyle name="Normal 2 2 6 6 3 5 2" xfId="13068"/>
    <cellStyle name="Normal 2 2 6 6 3 6" xfId="13060"/>
    <cellStyle name="Normal 2 2 6 6 4" xfId="5423"/>
    <cellStyle name="Normal 2 2 6 6 4 2" xfId="5424"/>
    <cellStyle name="Normal 2 2 6 6 4 2 2" xfId="13070"/>
    <cellStyle name="Normal 2 2 6 6 4 3" xfId="5425"/>
    <cellStyle name="Normal 2 2 6 6 4 3 2" xfId="13071"/>
    <cellStyle name="Normal 2 2 6 6 4 4" xfId="13069"/>
    <cellStyle name="Normal 2 2 6 6 5" xfId="5426"/>
    <cellStyle name="Normal 2 2 6 6 5 2" xfId="5427"/>
    <cellStyle name="Normal 2 2 6 6 5 2 2" xfId="13073"/>
    <cellStyle name="Normal 2 2 6 6 5 3" xfId="5428"/>
    <cellStyle name="Normal 2 2 6 6 5 3 2" xfId="13074"/>
    <cellStyle name="Normal 2 2 6 6 5 4" xfId="13072"/>
    <cellStyle name="Normal 2 2 6 6 6" xfId="5429"/>
    <cellStyle name="Normal 2 2 6 6 6 2" xfId="13075"/>
    <cellStyle name="Normal 2 2 6 6 7" xfId="5430"/>
    <cellStyle name="Normal 2 2 6 6 7 2" xfId="13076"/>
    <cellStyle name="Normal 2 2 6 6 8" xfId="13050"/>
    <cellStyle name="Normal 2 2 6 7" xfId="5431"/>
    <cellStyle name="Normal 2 2 6 7 2" xfId="5432"/>
    <cellStyle name="Normal 2 2 6 7 2 2" xfId="5433"/>
    <cellStyle name="Normal 2 2 6 7 2 2 2" xfId="13079"/>
    <cellStyle name="Normal 2 2 6 7 2 3" xfId="5434"/>
    <cellStyle name="Normal 2 2 6 7 2 3 2" xfId="13080"/>
    <cellStyle name="Normal 2 2 6 7 2 4" xfId="13078"/>
    <cellStyle name="Normal 2 2 6 7 3" xfId="5435"/>
    <cellStyle name="Normal 2 2 6 7 3 2" xfId="5436"/>
    <cellStyle name="Normal 2 2 6 7 3 2 2" xfId="13082"/>
    <cellStyle name="Normal 2 2 6 7 3 3" xfId="5437"/>
    <cellStyle name="Normal 2 2 6 7 3 3 2" xfId="13083"/>
    <cellStyle name="Normal 2 2 6 7 3 4" xfId="13081"/>
    <cellStyle name="Normal 2 2 6 7 4" xfId="5438"/>
    <cellStyle name="Normal 2 2 6 7 4 2" xfId="13084"/>
    <cellStyle name="Normal 2 2 6 7 5" xfId="5439"/>
    <cellStyle name="Normal 2 2 6 7 5 2" xfId="13085"/>
    <cellStyle name="Normal 2 2 6 7 6" xfId="13077"/>
    <cellStyle name="Normal 2 2 6 8" xfId="5440"/>
    <cellStyle name="Normal 2 2 6 8 2" xfId="5441"/>
    <cellStyle name="Normal 2 2 6 8 2 2" xfId="5442"/>
    <cellStyle name="Normal 2 2 6 8 2 2 2" xfId="13088"/>
    <cellStyle name="Normal 2 2 6 8 2 3" xfId="5443"/>
    <cellStyle name="Normal 2 2 6 8 2 3 2" xfId="13089"/>
    <cellStyle name="Normal 2 2 6 8 2 4" xfId="13087"/>
    <cellStyle name="Normal 2 2 6 8 3" xfId="5444"/>
    <cellStyle name="Normal 2 2 6 8 3 2" xfId="5445"/>
    <cellStyle name="Normal 2 2 6 8 3 2 2" xfId="13091"/>
    <cellStyle name="Normal 2 2 6 8 3 3" xfId="5446"/>
    <cellStyle name="Normal 2 2 6 8 3 3 2" xfId="13092"/>
    <cellStyle name="Normal 2 2 6 8 3 4" xfId="13090"/>
    <cellStyle name="Normal 2 2 6 8 4" xfId="5447"/>
    <cellStyle name="Normal 2 2 6 8 4 2" xfId="13093"/>
    <cellStyle name="Normal 2 2 6 8 5" xfId="5448"/>
    <cellStyle name="Normal 2 2 6 8 5 2" xfId="13094"/>
    <cellStyle name="Normal 2 2 6 8 6" xfId="13086"/>
    <cellStyle name="Normal 2 2 6 9" xfId="5449"/>
    <cellStyle name="Normal 2 2 6 9 2" xfId="5450"/>
    <cellStyle name="Normal 2 2 6 9 2 2" xfId="13096"/>
    <cellStyle name="Normal 2 2 6 9 3" xfId="5451"/>
    <cellStyle name="Normal 2 2 6 9 3 2" xfId="13097"/>
    <cellStyle name="Normal 2 2 6 9 4" xfId="13095"/>
    <cellStyle name="Normal 2 2 7" xfId="5452"/>
    <cellStyle name="Normal 2 2 7 10" xfId="5453"/>
    <cellStyle name="Normal 2 2 7 10 2" xfId="13099"/>
    <cellStyle name="Normal 2 2 7 11" xfId="13098"/>
    <cellStyle name="Normal 2 2 7 2" xfId="5454"/>
    <cellStyle name="Normal 2 2 7 2 2" xfId="5455"/>
    <cellStyle name="Normal 2 2 7 2 2 2" xfId="5456"/>
    <cellStyle name="Normal 2 2 7 2 2 2 2" xfId="5457"/>
    <cellStyle name="Normal 2 2 7 2 2 2 2 2" xfId="5458"/>
    <cellStyle name="Normal 2 2 7 2 2 2 2 2 2" xfId="13104"/>
    <cellStyle name="Normal 2 2 7 2 2 2 2 3" xfId="5459"/>
    <cellStyle name="Normal 2 2 7 2 2 2 2 3 2" xfId="13105"/>
    <cellStyle name="Normal 2 2 7 2 2 2 2 4" xfId="13103"/>
    <cellStyle name="Normal 2 2 7 2 2 2 3" xfId="5460"/>
    <cellStyle name="Normal 2 2 7 2 2 2 3 2" xfId="5461"/>
    <cellStyle name="Normal 2 2 7 2 2 2 3 2 2" xfId="13107"/>
    <cellStyle name="Normal 2 2 7 2 2 2 3 3" xfId="5462"/>
    <cellStyle name="Normal 2 2 7 2 2 2 3 3 2" xfId="13108"/>
    <cellStyle name="Normal 2 2 7 2 2 2 3 4" xfId="13106"/>
    <cellStyle name="Normal 2 2 7 2 2 2 4" xfId="5463"/>
    <cellStyle name="Normal 2 2 7 2 2 2 4 2" xfId="13109"/>
    <cellStyle name="Normal 2 2 7 2 2 2 5" xfId="5464"/>
    <cellStyle name="Normal 2 2 7 2 2 2 5 2" xfId="13110"/>
    <cellStyle name="Normal 2 2 7 2 2 2 6" xfId="13102"/>
    <cellStyle name="Normal 2 2 7 2 2 3" xfId="5465"/>
    <cellStyle name="Normal 2 2 7 2 2 3 2" xfId="5466"/>
    <cellStyle name="Normal 2 2 7 2 2 3 2 2" xfId="13112"/>
    <cellStyle name="Normal 2 2 7 2 2 3 3" xfId="5467"/>
    <cellStyle name="Normal 2 2 7 2 2 3 3 2" xfId="13113"/>
    <cellStyle name="Normal 2 2 7 2 2 3 4" xfId="13111"/>
    <cellStyle name="Normal 2 2 7 2 2 4" xfId="5468"/>
    <cellStyle name="Normal 2 2 7 2 2 4 2" xfId="5469"/>
    <cellStyle name="Normal 2 2 7 2 2 4 2 2" xfId="13115"/>
    <cellStyle name="Normal 2 2 7 2 2 4 3" xfId="5470"/>
    <cellStyle name="Normal 2 2 7 2 2 4 3 2" xfId="13116"/>
    <cellStyle name="Normal 2 2 7 2 2 4 4" xfId="13114"/>
    <cellStyle name="Normal 2 2 7 2 2 5" xfId="5471"/>
    <cellStyle name="Normal 2 2 7 2 2 5 2" xfId="13117"/>
    <cellStyle name="Normal 2 2 7 2 2 6" xfId="5472"/>
    <cellStyle name="Normal 2 2 7 2 2 6 2" xfId="13118"/>
    <cellStyle name="Normal 2 2 7 2 2 7" xfId="13101"/>
    <cellStyle name="Normal 2 2 7 2 3" xfId="5473"/>
    <cellStyle name="Normal 2 2 7 2 3 2" xfId="5474"/>
    <cellStyle name="Normal 2 2 7 2 3 2 2" xfId="5475"/>
    <cellStyle name="Normal 2 2 7 2 3 2 2 2" xfId="13121"/>
    <cellStyle name="Normal 2 2 7 2 3 2 3" xfId="5476"/>
    <cellStyle name="Normal 2 2 7 2 3 2 3 2" xfId="13122"/>
    <cellStyle name="Normal 2 2 7 2 3 2 4" xfId="13120"/>
    <cellStyle name="Normal 2 2 7 2 3 3" xfId="5477"/>
    <cellStyle name="Normal 2 2 7 2 3 3 2" xfId="5478"/>
    <cellStyle name="Normal 2 2 7 2 3 3 2 2" xfId="13124"/>
    <cellStyle name="Normal 2 2 7 2 3 3 3" xfId="5479"/>
    <cellStyle name="Normal 2 2 7 2 3 3 3 2" xfId="13125"/>
    <cellStyle name="Normal 2 2 7 2 3 3 4" xfId="13123"/>
    <cellStyle name="Normal 2 2 7 2 3 4" xfId="5480"/>
    <cellStyle name="Normal 2 2 7 2 3 4 2" xfId="13126"/>
    <cellStyle name="Normal 2 2 7 2 3 5" xfId="5481"/>
    <cellStyle name="Normal 2 2 7 2 3 5 2" xfId="13127"/>
    <cellStyle name="Normal 2 2 7 2 3 6" xfId="13119"/>
    <cellStyle name="Normal 2 2 7 2 4" xfId="5482"/>
    <cellStyle name="Normal 2 2 7 2 4 2" xfId="5483"/>
    <cellStyle name="Normal 2 2 7 2 4 2 2" xfId="5484"/>
    <cellStyle name="Normal 2 2 7 2 4 2 2 2" xfId="13130"/>
    <cellStyle name="Normal 2 2 7 2 4 2 3" xfId="5485"/>
    <cellStyle name="Normal 2 2 7 2 4 2 3 2" xfId="13131"/>
    <cellStyle name="Normal 2 2 7 2 4 2 4" xfId="13129"/>
    <cellStyle name="Normal 2 2 7 2 4 3" xfId="5486"/>
    <cellStyle name="Normal 2 2 7 2 4 3 2" xfId="5487"/>
    <cellStyle name="Normal 2 2 7 2 4 3 2 2" xfId="13133"/>
    <cellStyle name="Normal 2 2 7 2 4 3 3" xfId="5488"/>
    <cellStyle name="Normal 2 2 7 2 4 3 3 2" xfId="13134"/>
    <cellStyle name="Normal 2 2 7 2 4 3 4" xfId="13132"/>
    <cellStyle name="Normal 2 2 7 2 4 4" xfId="5489"/>
    <cellStyle name="Normal 2 2 7 2 4 4 2" xfId="13135"/>
    <cellStyle name="Normal 2 2 7 2 4 5" xfId="5490"/>
    <cellStyle name="Normal 2 2 7 2 4 5 2" xfId="13136"/>
    <cellStyle name="Normal 2 2 7 2 4 6" xfId="13128"/>
    <cellStyle name="Normal 2 2 7 2 5" xfId="5491"/>
    <cellStyle name="Normal 2 2 7 2 5 2" xfId="5492"/>
    <cellStyle name="Normal 2 2 7 2 5 2 2" xfId="13138"/>
    <cellStyle name="Normal 2 2 7 2 5 3" xfId="5493"/>
    <cellStyle name="Normal 2 2 7 2 5 3 2" xfId="13139"/>
    <cellStyle name="Normal 2 2 7 2 5 4" xfId="13137"/>
    <cellStyle name="Normal 2 2 7 2 6" xfId="5494"/>
    <cellStyle name="Normal 2 2 7 2 6 2" xfId="5495"/>
    <cellStyle name="Normal 2 2 7 2 6 2 2" xfId="13141"/>
    <cellStyle name="Normal 2 2 7 2 6 3" xfId="5496"/>
    <cellStyle name="Normal 2 2 7 2 6 3 2" xfId="13142"/>
    <cellStyle name="Normal 2 2 7 2 6 4" xfId="13140"/>
    <cellStyle name="Normal 2 2 7 2 7" xfId="5497"/>
    <cellStyle name="Normal 2 2 7 2 7 2" xfId="13143"/>
    <cellStyle name="Normal 2 2 7 2 8" xfId="5498"/>
    <cellStyle name="Normal 2 2 7 2 8 2" xfId="13144"/>
    <cellStyle name="Normal 2 2 7 2 9" xfId="13100"/>
    <cellStyle name="Normal 2 2 7 3" xfId="5499"/>
    <cellStyle name="Normal 2 2 7 3 2" xfId="5500"/>
    <cellStyle name="Normal 2 2 7 3 2 2" xfId="5501"/>
    <cellStyle name="Normal 2 2 7 3 2 2 2" xfId="5502"/>
    <cellStyle name="Normal 2 2 7 3 2 2 2 2" xfId="5503"/>
    <cellStyle name="Normal 2 2 7 3 2 2 2 2 2" xfId="13149"/>
    <cellStyle name="Normal 2 2 7 3 2 2 2 3" xfId="5504"/>
    <cellStyle name="Normal 2 2 7 3 2 2 2 3 2" xfId="13150"/>
    <cellStyle name="Normal 2 2 7 3 2 2 2 4" xfId="13148"/>
    <cellStyle name="Normal 2 2 7 3 2 2 3" xfId="5505"/>
    <cellStyle name="Normal 2 2 7 3 2 2 3 2" xfId="5506"/>
    <cellStyle name="Normal 2 2 7 3 2 2 3 2 2" xfId="13152"/>
    <cellStyle name="Normal 2 2 7 3 2 2 3 3" xfId="5507"/>
    <cellStyle name="Normal 2 2 7 3 2 2 3 3 2" xfId="13153"/>
    <cellStyle name="Normal 2 2 7 3 2 2 3 4" xfId="13151"/>
    <cellStyle name="Normal 2 2 7 3 2 2 4" xfId="5508"/>
    <cellStyle name="Normal 2 2 7 3 2 2 4 2" xfId="13154"/>
    <cellStyle name="Normal 2 2 7 3 2 2 5" xfId="5509"/>
    <cellStyle name="Normal 2 2 7 3 2 2 5 2" xfId="13155"/>
    <cellStyle name="Normal 2 2 7 3 2 2 6" xfId="13147"/>
    <cellStyle name="Normal 2 2 7 3 2 3" xfId="5510"/>
    <cellStyle name="Normal 2 2 7 3 2 3 2" xfId="5511"/>
    <cellStyle name="Normal 2 2 7 3 2 3 2 2" xfId="13157"/>
    <cellStyle name="Normal 2 2 7 3 2 3 3" xfId="5512"/>
    <cellStyle name="Normal 2 2 7 3 2 3 3 2" xfId="13158"/>
    <cellStyle name="Normal 2 2 7 3 2 3 4" xfId="13156"/>
    <cellStyle name="Normal 2 2 7 3 2 4" xfId="5513"/>
    <cellStyle name="Normal 2 2 7 3 2 4 2" xfId="5514"/>
    <cellStyle name="Normal 2 2 7 3 2 4 2 2" xfId="13160"/>
    <cellStyle name="Normal 2 2 7 3 2 4 3" xfId="5515"/>
    <cellStyle name="Normal 2 2 7 3 2 4 3 2" xfId="13161"/>
    <cellStyle name="Normal 2 2 7 3 2 4 4" xfId="13159"/>
    <cellStyle name="Normal 2 2 7 3 2 5" xfId="5516"/>
    <cellStyle name="Normal 2 2 7 3 2 5 2" xfId="13162"/>
    <cellStyle name="Normal 2 2 7 3 2 6" xfId="5517"/>
    <cellStyle name="Normal 2 2 7 3 2 6 2" xfId="13163"/>
    <cellStyle name="Normal 2 2 7 3 2 7" xfId="13146"/>
    <cellStyle name="Normal 2 2 7 3 3" xfId="5518"/>
    <cellStyle name="Normal 2 2 7 3 3 2" xfId="5519"/>
    <cellStyle name="Normal 2 2 7 3 3 2 2" xfId="5520"/>
    <cellStyle name="Normal 2 2 7 3 3 2 2 2" xfId="13166"/>
    <cellStyle name="Normal 2 2 7 3 3 2 3" xfId="5521"/>
    <cellStyle name="Normal 2 2 7 3 3 2 3 2" xfId="13167"/>
    <cellStyle name="Normal 2 2 7 3 3 2 4" xfId="13165"/>
    <cellStyle name="Normal 2 2 7 3 3 3" xfId="5522"/>
    <cellStyle name="Normal 2 2 7 3 3 3 2" xfId="5523"/>
    <cellStyle name="Normal 2 2 7 3 3 3 2 2" xfId="13169"/>
    <cellStyle name="Normal 2 2 7 3 3 3 3" xfId="5524"/>
    <cellStyle name="Normal 2 2 7 3 3 3 3 2" xfId="13170"/>
    <cellStyle name="Normal 2 2 7 3 3 3 4" xfId="13168"/>
    <cellStyle name="Normal 2 2 7 3 3 4" xfId="5525"/>
    <cellStyle name="Normal 2 2 7 3 3 4 2" xfId="13171"/>
    <cellStyle name="Normal 2 2 7 3 3 5" xfId="5526"/>
    <cellStyle name="Normal 2 2 7 3 3 5 2" xfId="13172"/>
    <cellStyle name="Normal 2 2 7 3 3 6" xfId="13164"/>
    <cellStyle name="Normal 2 2 7 3 4" xfId="5527"/>
    <cellStyle name="Normal 2 2 7 3 4 2" xfId="5528"/>
    <cellStyle name="Normal 2 2 7 3 4 2 2" xfId="5529"/>
    <cellStyle name="Normal 2 2 7 3 4 2 2 2" xfId="13175"/>
    <cellStyle name="Normal 2 2 7 3 4 2 3" xfId="5530"/>
    <cellStyle name="Normal 2 2 7 3 4 2 3 2" xfId="13176"/>
    <cellStyle name="Normal 2 2 7 3 4 2 4" xfId="13174"/>
    <cellStyle name="Normal 2 2 7 3 4 3" xfId="5531"/>
    <cellStyle name="Normal 2 2 7 3 4 3 2" xfId="5532"/>
    <cellStyle name="Normal 2 2 7 3 4 3 2 2" xfId="13178"/>
    <cellStyle name="Normal 2 2 7 3 4 3 3" xfId="5533"/>
    <cellStyle name="Normal 2 2 7 3 4 3 3 2" xfId="13179"/>
    <cellStyle name="Normal 2 2 7 3 4 3 4" xfId="13177"/>
    <cellStyle name="Normal 2 2 7 3 4 4" xfId="5534"/>
    <cellStyle name="Normal 2 2 7 3 4 4 2" xfId="13180"/>
    <cellStyle name="Normal 2 2 7 3 4 5" xfId="5535"/>
    <cellStyle name="Normal 2 2 7 3 4 5 2" xfId="13181"/>
    <cellStyle name="Normal 2 2 7 3 4 6" xfId="13173"/>
    <cellStyle name="Normal 2 2 7 3 5" xfId="5536"/>
    <cellStyle name="Normal 2 2 7 3 5 2" xfId="5537"/>
    <cellStyle name="Normal 2 2 7 3 5 2 2" xfId="13183"/>
    <cellStyle name="Normal 2 2 7 3 5 3" xfId="5538"/>
    <cellStyle name="Normal 2 2 7 3 5 3 2" xfId="13184"/>
    <cellStyle name="Normal 2 2 7 3 5 4" xfId="13182"/>
    <cellStyle name="Normal 2 2 7 3 6" xfId="5539"/>
    <cellStyle name="Normal 2 2 7 3 6 2" xfId="5540"/>
    <cellStyle name="Normal 2 2 7 3 6 2 2" xfId="13186"/>
    <cellStyle name="Normal 2 2 7 3 6 3" xfId="5541"/>
    <cellStyle name="Normal 2 2 7 3 6 3 2" xfId="13187"/>
    <cellStyle name="Normal 2 2 7 3 6 4" xfId="13185"/>
    <cellStyle name="Normal 2 2 7 3 7" xfId="5542"/>
    <cellStyle name="Normal 2 2 7 3 7 2" xfId="13188"/>
    <cellStyle name="Normal 2 2 7 3 8" xfId="5543"/>
    <cellStyle name="Normal 2 2 7 3 8 2" xfId="13189"/>
    <cellStyle name="Normal 2 2 7 3 9" xfId="13145"/>
    <cellStyle name="Normal 2 2 7 4" xfId="5544"/>
    <cellStyle name="Normal 2 2 7 4 2" xfId="5545"/>
    <cellStyle name="Normal 2 2 7 4 2 2" xfId="5546"/>
    <cellStyle name="Normal 2 2 7 4 2 2 2" xfId="5547"/>
    <cellStyle name="Normal 2 2 7 4 2 2 2 2" xfId="13193"/>
    <cellStyle name="Normal 2 2 7 4 2 2 3" xfId="5548"/>
    <cellStyle name="Normal 2 2 7 4 2 2 3 2" xfId="13194"/>
    <cellStyle name="Normal 2 2 7 4 2 2 4" xfId="13192"/>
    <cellStyle name="Normal 2 2 7 4 2 3" xfId="5549"/>
    <cellStyle name="Normal 2 2 7 4 2 3 2" xfId="5550"/>
    <cellStyle name="Normal 2 2 7 4 2 3 2 2" xfId="13196"/>
    <cellStyle name="Normal 2 2 7 4 2 3 3" xfId="5551"/>
    <cellStyle name="Normal 2 2 7 4 2 3 3 2" xfId="13197"/>
    <cellStyle name="Normal 2 2 7 4 2 3 4" xfId="13195"/>
    <cellStyle name="Normal 2 2 7 4 2 4" xfId="5552"/>
    <cellStyle name="Normal 2 2 7 4 2 4 2" xfId="13198"/>
    <cellStyle name="Normal 2 2 7 4 2 5" xfId="5553"/>
    <cellStyle name="Normal 2 2 7 4 2 5 2" xfId="13199"/>
    <cellStyle name="Normal 2 2 7 4 2 6" xfId="13191"/>
    <cellStyle name="Normal 2 2 7 4 3" xfId="5554"/>
    <cellStyle name="Normal 2 2 7 4 3 2" xfId="5555"/>
    <cellStyle name="Normal 2 2 7 4 3 2 2" xfId="5556"/>
    <cellStyle name="Normal 2 2 7 4 3 2 2 2" xfId="13202"/>
    <cellStyle name="Normal 2 2 7 4 3 2 3" xfId="5557"/>
    <cellStyle name="Normal 2 2 7 4 3 2 3 2" xfId="13203"/>
    <cellStyle name="Normal 2 2 7 4 3 2 4" xfId="13201"/>
    <cellStyle name="Normal 2 2 7 4 3 3" xfId="5558"/>
    <cellStyle name="Normal 2 2 7 4 3 3 2" xfId="5559"/>
    <cellStyle name="Normal 2 2 7 4 3 3 2 2" xfId="13205"/>
    <cellStyle name="Normal 2 2 7 4 3 3 3" xfId="5560"/>
    <cellStyle name="Normal 2 2 7 4 3 3 3 2" xfId="13206"/>
    <cellStyle name="Normal 2 2 7 4 3 3 4" xfId="13204"/>
    <cellStyle name="Normal 2 2 7 4 3 4" xfId="5561"/>
    <cellStyle name="Normal 2 2 7 4 3 4 2" xfId="13207"/>
    <cellStyle name="Normal 2 2 7 4 3 5" xfId="5562"/>
    <cellStyle name="Normal 2 2 7 4 3 5 2" xfId="13208"/>
    <cellStyle name="Normal 2 2 7 4 3 6" xfId="13200"/>
    <cellStyle name="Normal 2 2 7 4 4" xfId="5563"/>
    <cellStyle name="Normal 2 2 7 4 4 2" xfId="5564"/>
    <cellStyle name="Normal 2 2 7 4 4 2 2" xfId="13210"/>
    <cellStyle name="Normal 2 2 7 4 4 3" xfId="5565"/>
    <cellStyle name="Normal 2 2 7 4 4 3 2" xfId="13211"/>
    <cellStyle name="Normal 2 2 7 4 4 4" xfId="13209"/>
    <cellStyle name="Normal 2 2 7 4 5" xfId="5566"/>
    <cellStyle name="Normal 2 2 7 4 5 2" xfId="5567"/>
    <cellStyle name="Normal 2 2 7 4 5 2 2" xfId="13213"/>
    <cellStyle name="Normal 2 2 7 4 5 3" xfId="5568"/>
    <cellStyle name="Normal 2 2 7 4 5 3 2" xfId="13214"/>
    <cellStyle name="Normal 2 2 7 4 5 4" xfId="13212"/>
    <cellStyle name="Normal 2 2 7 4 6" xfId="5569"/>
    <cellStyle name="Normal 2 2 7 4 6 2" xfId="13215"/>
    <cellStyle name="Normal 2 2 7 4 7" xfId="5570"/>
    <cellStyle name="Normal 2 2 7 4 7 2" xfId="13216"/>
    <cellStyle name="Normal 2 2 7 4 8" xfId="13190"/>
    <cellStyle name="Normal 2 2 7 5" xfId="5571"/>
    <cellStyle name="Normal 2 2 7 5 2" xfId="5572"/>
    <cellStyle name="Normal 2 2 7 5 2 2" xfId="5573"/>
    <cellStyle name="Normal 2 2 7 5 2 2 2" xfId="13219"/>
    <cellStyle name="Normal 2 2 7 5 2 3" xfId="5574"/>
    <cellStyle name="Normal 2 2 7 5 2 3 2" xfId="13220"/>
    <cellStyle name="Normal 2 2 7 5 2 4" xfId="13218"/>
    <cellStyle name="Normal 2 2 7 5 3" xfId="5575"/>
    <cellStyle name="Normal 2 2 7 5 3 2" xfId="5576"/>
    <cellStyle name="Normal 2 2 7 5 3 2 2" xfId="13222"/>
    <cellStyle name="Normal 2 2 7 5 3 3" xfId="5577"/>
    <cellStyle name="Normal 2 2 7 5 3 3 2" xfId="13223"/>
    <cellStyle name="Normal 2 2 7 5 3 4" xfId="13221"/>
    <cellStyle name="Normal 2 2 7 5 4" xfId="5578"/>
    <cellStyle name="Normal 2 2 7 5 4 2" xfId="13224"/>
    <cellStyle name="Normal 2 2 7 5 5" xfId="5579"/>
    <cellStyle name="Normal 2 2 7 5 5 2" xfId="13225"/>
    <cellStyle name="Normal 2 2 7 5 6" xfId="13217"/>
    <cellStyle name="Normal 2 2 7 6" xfId="5580"/>
    <cellStyle name="Normal 2 2 7 6 2" xfId="5581"/>
    <cellStyle name="Normal 2 2 7 6 2 2" xfId="5582"/>
    <cellStyle name="Normal 2 2 7 6 2 2 2" xfId="13228"/>
    <cellStyle name="Normal 2 2 7 6 2 3" xfId="5583"/>
    <cellStyle name="Normal 2 2 7 6 2 3 2" xfId="13229"/>
    <cellStyle name="Normal 2 2 7 6 2 4" xfId="13227"/>
    <cellStyle name="Normal 2 2 7 6 3" xfId="5584"/>
    <cellStyle name="Normal 2 2 7 6 3 2" xfId="5585"/>
    <cellStyle name="Normal 2 2 7 6 3 2 2" xfId="13231"/>
    <cellStyle name="Normal 2 2 7 6 3 3" xfId="5586"/>
    <cellStyle name="Normal 2 2 7 6 3 3 2" xfId="13232"/>
    <cellStyle name="Normal 2 2 7 6 3 4" xfId="13230"/>
    <cellStyle name="Normal 2 2 7 6 4" xfId="5587"/>
    <cellStyle name="Normal 2 2 7 6 4 2" xfId="13233"/>
    <cellStyle name="Normal 2 2 7 6 5" xfId="5588"/>
    <cellStyle name="Normal 2 2 7 6 5 2" xfId="13234"/>
    <cellStyle name="Normal 2 2 7 6 6" xfId="13226"/>
    <cellStyle name="Normal 2 2 7 7" xfId="5589"/>
    <cellStyle name="Normal 2 2 7 7 2" xfId="5590"/>
    <cellStyle name="Normal 2 2 7 7 2 2" xfId="13236"/>
    <cellStyle name="Normal 2 2 7 7 3" xfId="5591"/>
    <cellStyle name="Normal 2 2 7 7 3 2" xfId="13237"/>
    <cellStyle name="Normal 2 2 7 7 4" xfId="13235"/>
    <cellStyle name="Normal 2 2 7 8" xfId="5592"/>
    <cellStyle name="Normal 2 2 7 8 2" xfId="5593"/>
    <cellStyle name="Normal 2 2 7 8 2 2" xfId="13239"/>
    <cellStyle name="Normal 2 2 7 8 3" xfId="5594"/>
    <cellStyle name="Normal 2 2 7 8 3 2" xfId="13240"/>
    <cellStyle name="Normal 2 2 7 8 4" xfId="13238"/>
    <cellStyle name="Normal 2 2 7 9" xfId="5595"/>
    <cellStyle name="Normal 2 2 7 9 2" xfId="13241"/>
    <cellStyle name="Normal 2 2 8" xfId="5596"/>
    <cellStyle name="Normal 2 2 8 2" xfId="5597"/>
    <cellStyle name="Normal 2 2 8 2 2" xfId="5598"/>
    <cellStyle name="Normal 2 2 8 2 2 2" xfId="5599"/>
    <cellStyle name="Normal 2 2 8 2 2 2 2" xfId="5600"/>
    <cellStyle name="Normal 2 2 8 2 2 2 2 2" xfId="13246"/>
    <cellStyle name="Normal 2 2 8 2 2 2 3" xfId="5601"/>
    <cellStyle name="Normal 2 2 8 2 2 2 3 2" xfId="13247"/>
    <cellStyle name="Normal 2 2 8 2 2 2 4" xfId="13245"/>
    <cellStyle name="Normal 2 2 8 2 2 3" xfId="5602"/>
    <cellStyle name="Normal 2 2 8 2 2 3 2" xfId="5603"/>
    <cellStyle name="Normal 2 2 8 2 2 3 2 2" xfId="13249"/>
    <cellStyle name="Normal 2 2 8 2 2 3 3" xfId="5604"/>
    <cellStyle name="Normal 2 2 8 2 2 3 3 2" xfId="13250"/>
    <cellStyle name="Normal 2 2 8 2 2 3 4" xfId="13248"/>
    <cellStyle name="Normal 2 2 8 2 2 4" xfId="5605"/>
    <cellStyle name="Normal 2 2 8 2 2 4 2" xfId="13251"/>
    <cellStyle name="Normal 2 2 8 2 2 5" xfId="5606"/>
    <cellStyle name="Normal 2 2 8 2 2 5 2" xfId="13252"/>
    <cellStyle name="Normal 2 2 8 2 2 6" xfId="13244"/>
    <cellStyle name="Normal 2 2 8 2 3" xfId="5607"/>
    <cellStyle name="Normal 2 2 8 2 3 2" xfId="5608"/>
    <cellStyle name="Normal 2 2 8 2 3 2 2" xfId="13254"/>
    <cellStyle name="Normal 2 2 8 2 3 3" xfId="5609"/>
    <cellStyle name="Normal 2 2 8 2 3 3 2" xfId="13255"/>
    <cellStyle name="Normal 2 2 8 2 3 4" xfId="13253"/>
    <cellStyle name="Normal 2 2 8 2 4" xfId="5610"/>
    <cellStyle name="Normal 2 2 8 2 4 2" xfId="5611"/>
    <cellStyle name="Normal 2 2 8 2 4 2 2" xfId="13257"/>
    <cellStyle name="Normal 2 2 8 2 4 3" xfId="5612"/>
    <cellStyle name="Normal 2 2 8 2 4 3 2" xfId="13258"/>
    <cellStyle name="Normal 2 2 8 2 4 4" xfId="13256"/>
    <cellStyle name="Normal 2 2 8 2 5" xfId="5613"/>
    <cellStyle name="Normal 2 2 8 2 5 2" xfId="13259"/>
    <cellStyle name="Normal 2 2 8 2 6" xfId="5614"/>
    <cellStyle name="Normal 2 2 8 2 6 2" xfId="13260"/>
    <cellStyle name="Normal 2 2 8 2 7" xfId="13243"/>
    <cellStyle name="Normal 2 2 8 3" xfId="5615"/>
    <cellStyle name="Normal 2 2 8 3 2" xfId="5616"/>
    <cellStyle name="Normal 2 2 8 3 2 2" xfId="5617"/>
    <cellStyle name="Normal 2 2 8 3 2 2 2" xfId="13263"/>
    <cellStyle name="Normal 2 2 8 3 2 3" xfId="5618"/>
    <cellStyle name="Normal 2 2 8 3 2 3 2" xfId="13264"/>
    <cellStyle name="Normal 2 2 8 3 2 4" xfId="13262"/>
    <cellStyle name="Normal 2 2 8 3 3" xfId="5619"/>
    <cellStyle name="Normal 2 2 8 3 3 2" xfId="5620"/>
    <cellStyle name="Normal 2 2 8 3 3 2 2" xfId="13266"/>
    <cellStyle name="Normal 2 2 8 3 3 3" xfId="5621"/>
    <cellStyle name="Normal 2 2 8 3 3 3 2" xfId="13267"/>
    <cellStyle name="Normal 2 2 8 3 3 4" xfId="13265"/>
    <cellStyle name="Normal 2 2 8 3 4" xfId="5622"/>
    <cellStyle name="Normal 2 2 8 3 4 2" xfId="13268"/>
    <cellStyle name="Normal 2 2 8 3 5" xfId="5623"/>
    <cellStyle name="Normal 2 2 8 3 5 2" xfId="13269"/>
    <cellStyle name="Normal 2 2 8 3 6" xfId="13261"/>
    <cellStyle name="Normal 2 2 8 4" xfId="5624"/>
    <cellStyle name="Normal 2 2 8 4 2" xfId="5625"/>
    <cellStyle name="Normal 2 2 8 4 2 2" xfId="5626"/>
    <cellStyle name="Normal 2 2 8 4 2 2 2" xfId="13272"/>
    <cellStyle name="Normal 2 2 8 4 2 3" xfId="5627"/>
    <cellStyle name="Normal 2 2 8 4 2 3 2" xfId="13273"/>
    <cellStyle name="Normal 2 2 8 4 2 4" xfId="13271"/>
    <cellStyle name="Normal 2 2 8 4 3" xfId="5628"/>
    <cellStyle name="Normal 2 2 8 4 3 2" xfId="5629"/>
    <cellStyle name="Normal 2 2 8 4 3 2 2" xfId="13275"/>
    <cellStyle name="Normal 2 2 8 4 3 3" xfId="5630"/>
    <cellStyle name="Normal 2 2 8 4 3 3 2" xfId="13276"/>
    <cellStyle name="Normal 2 2 8 4 3 4" xfId="13274"/>
    <cellStyle name="Normal 2 2 8 4 4" xfId="5631"/>
    <cellStyle name="Normal 2 2 8 4 4 2" xfId="13277"/>
    <cellStyle name="Normal 2 2 8 4 5" xfId="5632"/>
    <cellStyle name="Normal 2 2 8 4 5 2" xfId="13278"/>
    <cellStyle name="Normal 2 2 8 4 6" xfId="13270"/>
    <cellStyle name="Normal 2 2 8 5" xfId="5633"/>
    <cellStyle name="Normal 2 2 8 5 2" xfId="5634"/>
    <cellStyle name="Normal 2 2 8 5 2 2" xfId="13280"/>
    <cellStyle name="Normal 2 2 8 5 3" xfId="5635"/>
    <cellStyle name="Normal 2 2 8 5 3 2" xfId="13281"/>
    <cellStyle name="Normal 2 2 8 5 4" xfId="13279"/>
    <cellStyle name="Normal 2 2 8 6" xfId="5636"/>
    <cellStyle name="Normal 2 2 8 6 2" xfId="5637"/>
    <cellStyle name="Normal 2 2 8 6 2 2" xfId="13283"/>
    <cellStyle name="Normal 2 2 8 6 3" xfId="5638"/>
    <cellStyle name="Normal 2 2 8 6 3 2" xfId="13284"/>
    <cellStyle name="Normal 2 2 8 6 4" xfId="13282"/>
    <cellStyle name="Normal 2 2 8 7" xfId="5639"/>
    <cellStyle name="Normal 2 2 8 7 2" xfId="13285"/>
    <cellStyle name="Normal 2 2 8 8" xfId="5640"/>
    <cellStyle name="Normal 2 2 8 8 2" xfId="13286"/>
    <cellStyle name="Normal 2 2 8 9" xfId="13242"/>
    <cellStyle name="Normal 2 2 9" xfId="5641"/>
    <cellStyle name="Normal 2 2 9 2" xfId="5642"/>
    <cellStyle name="Normal 2 2 9 2 2" xfId="5643"/>
    <cellStyle name="Normal 2 2 9 2 2 2" xfId="5644"/>
    <cellStyle name="Normal 2 2 9 2 2 2 2" xfId="5645"/>
    <cellStyle name="Normal 2 2 9 2 2 2 2 2" xfId="13291"/>
    <cellStyle name="Normal 2 2 9 2 2 2 3" xfId="5646"/>
    <cellStyle name="Normal 2 2 9 2 2 2 3 2" xfId="13292"/>
    <cellStyle name="Normal 2 2 9 2 2 2 4" xfId="13290"/>
    <cellStyle name="Normal 2 2 9 2 2 3" xfId="5647"/>
    <cellStyle name="Normal 2 2 9 2 2 3 2" xfId="5648"/>
    <cellStyle name="Normal 2 2 9 2 2 3 2 2" xfId="13294"/>
    <cellStyle name="Normal 2 2 9 2 2 3 3" xfId="5649"/>
    <cellStyle name="Normal 2 2 9 2 2 3 3 2" xfId="13295"/>
    <cellStyle name="Normal 2 2 9 2 2 3 4" xfId="13293"/>
    <cellStyle name="Normal 2 2 9 2 2 4" xfId="5650"/>
    <cellStyle name="Normal 2 2 9 2 2 4 2" xfId="13296"/>
    <cellStyle name="Normal 2 2 9 2 2 5" xfId="5651"/>
    <cellStyle name="Normal 2 2 9 2 2 5 2" xfId="13297"/>
    <cellStyle name="Normal 2 2 9 2 2 6" xfId="13289"/>
    <cellStyle name="Normal 2 2 9 2 3" xfId="5652"/>
    <cellStyle name="Normal 2 2 9 2 3 2" xfId="5653"/>
    <cellStyle name="Normal 2 2 9 2 3 2 2" xfId="13299"/>
    <cellStyle name="Normal 2 2 9 2 3 3" xfId="5654"/>
    <cellStyle name="Normal 2 2 9 2 3 3 2" xfId="13300"/>
    <cellStyle name="Normal 2 2 9 2 3 4" xfId="13298"/>
    <cellStyle name="Normal 2 2 9 2 4" xfId="5655"/>
    <cellStyle name="Normal 2 2 9 2 4 2" xfId="5656"/>
    <cellStyle name="Normal 2 2 9 2 4 2 2" xfId="13302"/>
    <cellStyle name="Normal 2 2 9 2 4 3" xfId="5657"/>
    <cellStyle name="Normal 2 2 9 2 4 3 2" xfId="13303"/>
    <cellStyle name="Normal 2 2 9 2 4 4" xfId="13301"/>
    <cellStyle name="Normal 2 2 9 2 5" xfId="5658"/>
    <cellStyle name="Normal 2 2 9 2 5 2" xfId="13304"/>
    <cellStyle name="Normal 2 2 9 2 6" xfId="5659"/>
    <cellStyle name="Normal 2 2 9 2 6 2" xfId="13305"/>
    <cellStyle name="Normal 2 2 9 2 7" xfId="13288"/>
    <cellStyle name="Normal 2 2 9 3" xfId="5660"/>
    <cellStyle name="Normal 2 2 9 3 2" xfId="5661"/>
    <cellStyle name="Normal 2 2 9 3 2 2" xfId="5662"/>
    <cellStyle name="Normal 2 2 9 3 2 2 2" xfId="13308"/>
    <cellStyle name="Normal 2 2 9 3 2 3" xfId="5663"/>
    <cellStyle name="Normal 2 2 9 3 2 3 2" xfId="13309"/>
    <cellStyle name="Normal 2 2 9 3 2 4" xfId="13307"/>
    <cellStyle name="Normal 2 2 9 3 3" xfId="5664"/>
    <cellStyle name="Normal 2 2 9 3 3 2" xfId="5665"/>
    <cellStyle name="Normal 2 2 9 3 3 2 2" xfId="13311"/>
    <cellStyle name="Normal 2 2 9 3 3 3" xfId="5666"/>
    <cellStyle name="Normal 2 2 9 3 3 3 2" xfId="13312"/>
    <cellStyle name="Normal 2 2 9 3 3 4" xfId="13310"/>
    <cellStyle name="Normal 2 2 9 3 4" xfId="5667"/>
    <cellStyle name="Normal 2 2 9 3 4 2" xfId="13313"/>
    <cellStyle name="Normal 2 2 9 3 5" xfId="5668"/>
    <cellStyle name="Normal 2 2 9 3 5 2" xfId="13314"/>
    <cellStyle name="Normal 2 2 9 3 6" xfId="13306"/>
    <cellStyle name="Normal 2 2 9 4" xfId="5669"/>
    <cellStyle name="Normal 2 2 9 4 2" xfId="5670"/>
    <cellStyle name="Normal 2 2 9 4 2 2" xfId="5671"/>
    <cellStyle name="Normal 2 2 9 4 2 2 2" xfId="13317"/>
    <cellStyle name="Normal 2 2 9 4 2 3" xfId="5672"/>
    <cellStyle name="Normal 2 2 9 4 2 3 2" xfId="13318"/>
    <cellStyle name="Normal 2 2 9 4 2 4" xfId="13316"/>
    <cellStyle name="Normal 2 2 9 4 3" xfId="5673"/>
    <cellStyle name="Normal 2 2 9 4 3 2" xfId="5674"/>
    <cellStyle name="Normal 2 2 9 4 3 2 2" xfId="13320"/>
    <cellStyle name="Normal 2 2 9 4 3 3" xfId="5675"/>
    <cellStyle name="Normal 2 2 9 4 3 3 2" xfId="13321"/>
    <cellStyle name="Normal 2 2 9 4 3 4" xfId="13319"/>
    <cellStyle name="Normal 2 2 9 4 4" xfId="5676"/>
    <cellStyle name="Normal 2 2 9 4 4 2" xfId="13322"/>
    <cellStyle name="Normal 2 2 9 4 5" xfId="5677"/>
    <cellStyle name="Normal 2 2 9 4 5 2" xfId="13323"/>
    <cellStyle name="Normal 2 2 9 4 6" xfId="13315"/>
    <cellStyle name="Normal 2 2 9 5" xfId="5678"/>
    <cellStyle name="Normal 2 2 9 5 2" xfId="5679"/>
    <cellStyle name="Normal 2 2 9 5 2 2" xfId="13325"/>
    <cellStyle name="Normal 2 2 9 5 3" xfId="5680"/>
    <cellStyle name="Normal 2 2 9 5 3 2" xfId="13326"/>
    <cellStyle name="Normal 2 2 9 5 4" xfId="13324"/>
    <cellStyle name="Normal 2 2 9 6" xfId="5681"/>
    <cellStyle name="Normal 2 2 9 6 2" xfId="5682"/>
    <cellStyle name="Normal 2 2 9 6 2 2" xfId="13328"/>
    <cellStyle name="Normal 2 2 9 6 3" xfId="5683"/>
    <cellStyle name="Normal 2 2 9 6 3 2" xfId="13329"/>
    <cellStyle name="Normal 2 2 9 6 4" xfId="13327"/>
    <cellStyle name="Normal 2 2 9 7" xfId="5684"/>
    <cellStyle name="Normal 2 2 9 7 2" xfId="13330"/>
    <cellStyle name="Normal 2 2 9 8" xfId="5685"/>
    <cellStyle name="Normal 2 2 9 8 2" xfId="13331"/>
    <cellStyle name="Normal 2 2 9 9" xfId="13287"/>
    <cellStyle name="Normal 2 20" xfId="5686"/>
    <cellStyle name="Normal 2 3" xfId="173"/>
    <cellStyle name="Normal 2 3 10" xfId="5688"/>
    <cellStyle name="Normal 2 3 10 2" xfId="5689"/>
    <cellStyle name="Normal 2 3 10 2 2" xfId="5690"/>
    <cellStyle name="Normal 2 3 10 2 2 2" xfId="13334"/>
    <cellStyle name="Normal 2 3 10 2 3" xfId="5691"/>
    <cellStyle name="Normal 2 3 10 2 3 2" xfId="13335"/>
    <cellStyle name="Normal 2 3 10 2 4" xfId="13333"/>
    <cellStyle name="Normal 2 3 10 3" xfId="5692"/>
    <cellStyle name="Normal 2 3 10 3 2" xfId="5693"/>
    <cellStyle name="Normal 2 3 10 3 2 2" xfId="13337"/>
    <cellStyle name="Normal 2 3 10 3 3" xfId="5694"/>
    <cellStyle name="Normal 2 3 10 3 3 2" xfId="13338"/>
    <cellStyle name="Normal 2 3 10 3 4" xfId="13336"/>
    <cellStyle name="Normal 2 3 10 4" xfId="5695"/>
    <cellStyle name="Normal 2 3 10 4 2" xfId="13339"/>
    <cellStyle name="Normal 2 3 10 5" xfId="5696"/>
    <cellStyle name="Normal 2 3 10 5 2" xfId="13340"/>
    <cellStyle name="Normal 2 3 10 6" xfId="13332"/>
    <cellStyle name="Normal 2 3 11" xfId="5697"/>
    <cellStyle name="Normal 2 3 11 2" xfId="5698"/>
    <cellStyle name="Normal 2 3 11 2 2" xfId="13342"/>
    <cellStyle name="Normal 2 3 11 3" xfId="5699"/>
    <cellStyle name="Normal 2 3 11 3 2" xfId="13343"/>
    <cellStyle name="Normal 2 3 11 4" xfId="13341"/>
    <cellStyle name="Normal 2 3 12" xfId="5700"/>
    <cellStyle name="Normal 2 3 12 2" xfId="5701"/>
    <cellStyle name="Normal 2 3 12 2 2" xfId="13345"/>
    <cellStyle name="Normal 2 3 12 3" xfId="5702"/>
    <cellStyle name="Normal 2 3 12 3 2" xfId="13346"/>
    <cellStyle name="Normal 2 3 12 4" xfId="13344"/>
    <cellStyle name="Normal 2 3 13" xfId="5703"/>
    <cellStyle name="Normal 2 3 13 2" xfId="5704"/>
    <cellStyle name="Normal 2 3 13 2 2" xfId="13348"/>
    <cellStyle name="Normal 2 3 13 3" xfId="5705"/>
    <cellStyle name="Normal 2 3 13 3 2" xfId="13349"/>
    <cellStyle name="Normal 2 3 13 4" xfId="13347"/>
    <cellStyle name="Normal 2 3 14" xfId="5687"/>
    <cellStyle name="Normal 2 3 2" xfId="5706"/>
    <cellStyle name="Normal 2 3 2 10" xfId="5707"/>
    <cellStyle name="Normal 2 3 2 10 2" xfId="5708"/>
    <cellStyle name="Normal 2 3 2 10 2 2" xfId="13351"/>
    <cellStyle name="Normal 2 3 2 10 3" xfId="5709"/>
    <cellStyle name="Normal 2 3 2 10 3 2" xfId="13352"/>
    <cellStyle name="Normal 2 3 2 10 4" xfId="13350"/>
    <cellStyle name="Normal 2 3 2 11" xfId="5710"/>
    <cellStyle name="Normal 2 3 2 11 2" xfId="5711"/>
    <cellStyle name="Normal 2 3 2 11 2 2" xfId="13354"/>
    <cellStyle name="Normal 2 3 2 11 3" xfId="5712"/>
    <cellStyle name="Normal 2 3 2 11 3 2" xfId="13355"/>
    <cellStyle name="Normal 2 3 2 11 4" xfId="13353"/>
    <cellStyle name="Normal 2 3 2 2" xfId="5713"/>
    <cellStyle name="Normal 2 3 2 2 10" xfId="5714"/>
    <cellStyle name="Normal 2 3 2 2 10 2" xfId="13357"/>
    <cellStyle name="Normal 2 3 2 2 11" xfId="13356"/>
    <cellStyle name="Normal 2 3 2 2 2" xfId="5715"/>
    <cellStyle name="Normal 2 3 2 2 2 2" xfId="5716"/>
    <cellStyle name="Normal 2 3 2 2 2 2 2" xfId="5717"/>
    <cellStyle name="Normal 2 3 2 2 2 2 2 2" xfId="5718"/>
    <cellStyle name="Normal 2 3 2 2 2 2 2 2 2" xfId="5719"/>
    <cellStyle name="Normal 2 3 2 2 2 2 2 2 2 2" xfId="13362"/>
    <cellStyle name="Normal 2 3 2 2 2 2 2 2 3" xfId="5720"/>
    <cellStyle name="Normal 2 3 2 2 2 2 2 2 3 2" xfId="13363"/>
    <cellStyle name="Normal 2 3 2 2 2 2 2 2 4" xfId="13361"/>
    <cellStyle name="Normal 2 3 2 2 2 2 2 3" xfId="5721"/>
    <cellStyle name="Normal 2 3 2 2 2 2 2 3 2" xfId="5722"/>
    <cellStyle name="Normal 2 3 2 2 2 2 2 3 2 2" xfId="13365"/>
    <cellStyle name="Normal 2 3 2 2 2 2 2 3 3" xfId="5723"/>
    <cellStyle name="Normal 2 3 2 2 2 2 2 3 3 2" xfId="13366"/>
    <cellStyle name="Normal 2 3 2 2 2 2 2 3 4" xfId="13364"/>
    <cellStyle name="Normal 2 3 2 2 2 2 2 4" xfId="5724"/>
    <cellStyle name="Normal 2 3 2 2 2 2 2 4 2" xfId="13367"/>
    <cellStyle name="Normal 2 3 2 2 2 2 2 5" xfId="5725"/>
    <cellStyle name="Normal 2 3 2 2 2 2 2 5 2" xfId="13368"/>
    <cellStyle name="Normal 2 3 2 2 2 2 2 6" xfId="13360"/>
    <cellStyle name="Normal 2 3 2 2 2 2 3" xfId="5726"/>
    <cellStyle name="Normal 2 3 2 2 2 2 3 2" xfId="5727"/>
    <cellStyle name="Normal 2 3 2 2 2 2 3 2 2" xfId="13370"/>
    <cellStyle name="Normal 2 3 2 2 2 2 3 3" xfId="5728"/>
    <cellStyle name="Normal 2 3 2 2 2 2 3 3 2" xfId="13371"/>
    <cellStyle name="Normal 2 3 2 2 2 2 3 4" xfId="13369"/>
    <cellStyle name="Normal 2 3 2 2 2 2 4" xfId="5729"/>
    <cellStyle name="Normal 2 3 2 2 2 2 4 2" xfId="5730"/>
    <cellStyle name="Normal 2 3 2 2 2 2 4 2 2" xfId="13373"/>
    <cellStyle name="Normal 2 3 2 2 2 2 4 3" xfId="5731"/>
    <cellStyle name="Normal 2 3 2 2 2 2 4 3 2" xfId="13374"/>
    <cellStyle name="Normal 2 3 2 2 2 2 4 4" xfId="13372"/>
    <cellStyle name="Normal 2 3 2 2 2 2 5" xfId="5732"/>
    <cellStyle name="Normal 2 3 2 2 2 2 5 2" xfId="13375"/>
    <cellStyle name="Normal 2 3 2 2 2 2 6" xfId="5733"/>
    <cellStyle name="Normal 2 3 2 2 2 2 6 2" xfId="13376"/>
    <cellStyle name="Normal 2 3 2 2 2 2 7" xfId="13359"/>
    <cellStyle name="Normal 2 3 2 2 2 3" xfId="5734"/>
    <cellStyle name="Normal 2 3 2 2 2 3 2" xfId="5735"/>
    <cellStyle name="Normal 2 3 2 2 2 3 2 2" xfId="5736"/>
    <cellStyle name="Normal 2 3 2 2 2 3 2 2 2" xfId="13379"/>
    <cellStyle name="Normal 2 3 2 2 2 3 2 3" xfId="5737"/>
    <cellStyle name="Normal 2 3 2 2 2 3 2 3 2" xfId="13380"/>
    <cellStyle name="Normal 2 3 2 2 2 3 2 4" xfId="13378"/>
    <cellStyle name="Normal 2 3 2 2 2 3 3" xfId="5738"/>
    <cellStyle name="Normal 2 3 2 2 2 3 3 2" xfId="5739"/>
    <cellStyle name="Normal 2 3 2 2 2 3 3 2 2" xfId="13382"/>
    <cellStyle name="Normal 2 3 2 2 2 3 3 3" xfId="5740"/>
    <cellStyle name="Normal 2 3 2 2 2 3 3 3 2" xfId="13383"/>
    <cellStyle name="Normal 2 3 2 2 2 3 3 4" xfId="13381"/>
    <cellStyle name="Normal 2 3 2 2 2 3 4" xfId="5741"/>
    <cellStyle name="Normal 2 3 2 2 2 3 4 2" xfId="13384"/>
    <cellStyle name="Normal 2 3 2 2 2 3 5" xfId="5742"/>
    <cellStyle name="Normal 2 3 2 2 2 3 5 2" xfId="13385"/>
    <cellStyle name="Normal 2 3 2 2 2 3 6" xfId="13377"/>
    <cellStyle name="Normal 2 3 2 2 2 4" xfId="5743"/>
    <cellStyle name="Normal 2 3 2 2 2 4 2" xfId="5744"/>
    <cellStyle name="Normal 2 3 2 2 2 4 2 2" xfId="5745"/>
    <cellStyle name="Normal 2 3 2 2 2 4 2 2 2" xfId="13388"/>
    <cellStyle name="Normal 2 3 2 2 2 4 2 3" xfId="5746"/>
    <cellStyle name="Normal 2 3 2 2 2 4 2 3 2" xfId="13389"/>
    <cellStyle name="Normal 2 3 2 2 2 4 2 4" xfId="13387"/>
    <cellStyle name="Normal 2 3 2 2 2 4 3" xfId="5747"/>
    <cellStyle name="Normal 2 3 2 2 2 4 3 2" xfId="5748"/>
    <cellStyle name="Normal 2 3 2 2 2 4 3 2 2" xfId="13391"/>
    <cellStyle name="Normal 2 3 2 2 2 4 3 3" xfId="5749"/>
    <cellStyle name="Normal 2 3 2 2 2 4 3 3 2" xfId="13392"/>
    <cellStyle name="Normal 2 3 2 2 2 4 3 4" xfId="13390"/>
    <cellStyle name="Normal 2 3 2 2 2 4 4" xfId="5750"/>
    <cellStyle name="Normal 2 3 2 2 2 4 4 2" xfId="13393"/>
    <cellStyle name="Normal 2 3 2 2 2 4 5" xfId="5751"/>
    <cellStyle name="Normal 2 3 2 2 2 4 5 2" xfId="13394"/>
    <cellStyle name="Normal 2 3 2 2 2 4 6" xfId="13386"/>
    <cellStyle name="Normal 2 3 2 2 2 5" xfId="5752"/>
    <cellStyle name="Normal 2 3 2 2 2 5 2" xfId="5753"/>
    <cellStyle name="Normal 2 3 2 2 2 5 2 2" xfId="13396"/>
    <cellStyle name="Normal 2 3 2 2 2 5 3" xfId="5754"/>
    <cellStyle name="Normal 2 3 2 2 2 5 3 2" xfId="13397"/>
    <cellStyle name="Normal 2 3 2 2 2 5 4" xfId="13395"/>
    <cellStyle name="Normal 2 3 2 2 2 6" xfId="5755"/>
    <cellStyle name="Normal 2 3 2 2 2 6 2" xfId="5756"/>
    <cellStyle name="Normal 2 3 2 2 2 6 2 2" xfId="13399"/>
    <cellStyle name="Normal 2 3 2 2 2 6 3" xfId="5757"/>
    <cellStyle name="Normal 2 3 2 2 2 6 3 2" xfId="13400"/>
    <cellStyle name="Normal 2 3 2 2 2 6 4" xfId="13398"/>
    <cellStyle name="Normal 2 3 2 2 2 7" xfId="5758"/>
    <cellStyle name="Normal 2 3 2 2 2 7 2" xfId="13401"/>
    <cellStyle name="Normal 2 3 2 2 2 8" xfId="5759"/>
    <cellStyle name="Normal 2 3 2 2 2 8 2" xfId="13402"/>
    <cellStyle name="Normal 2 3 2 2 2 9" xfId="13358"/>
    <cellStyle name="Normal 2 3 2 2 3" xfId="5760"/>
    <cellStyle name="Normal 2 3 2 2 3 2" xfId="5761"/>
    <cellStyle name="Normal 2 3 2 2 3 2 2" xfId="5762"/>
    <cellStyle name="Normal 2 3 2 2 3 2 2 2" xfId="5763"/>
    <cellStyle name="Normal 2 3 2 2 3 2 2 2 2" xfId="5764"/>
    <cellStyle name="Normal 2 3 2 2 3 2 2 2 2 2" xfId="13407"/>
    <cellStyle name="Normal 2 3 2 2 3 2 2 2 3" xfId="5765"/>
    <cellStyle name="Normal 2 3 2 2 3 2 2 2 3 2" xfId="13408"/>
    <cellStyle name="Normal 2 3 2 2 3 2 2 2 4" xfId="13406"/>
    <cellStyle name="Normal 2 3 2 2 3 2 2 3" xfId="5766"/>
    <cellStyle name="Normal 2 3 2 2 3 2 2 3 2" xfId="5767"/>
    <cellStyle name="Normal 2 3 2 2 3 2 2 3 2 2" xfId="13410"/>
    <cellStyle name="Normal 2 3 2 2 3 2 2 3 3" xfId="5768"/>
    <cellStyle name="Normal 2 3 2 2 3 2 2 3 3 2" xfId="13411"/>
    <cellStyle name="Normal 2 3 2 2 3 2 2 3 4" xfId="13409"/>
    <cellStyle name="Normal 2 3 2 2 3 2 2 4" xfId="5769"/>
    <cellStyle name="Normal 2 3 2 2 3 2 2 4 2" xfId="13412"/>
    <cellStyle name="Normal 2 3 2 2 3 2 2 5" xfId="5770"/>
    <cellStyle name="Normal 2 3 2 2 3 2 2 5 2" xfId="13413"/>
    <cellStyle name="Normal 2 3 2 2 3 2 2 6" xfId="13405"/>
    <cellStyle name="Normal 2 3 2 2 3 2 3" xfId="5771"/>
    <cellStyle name="Normal 2 3 2 2 3 2 3 2" xfId="5772"/>
    <cellStyle name="Normal 2 3 2 2 3 2 3 2 2" xfId="13415"/>
    <cellStyle name="Normal 2 3 2 2 3 2 3 3" xfId="5773"/>
    <cellStyle name="Normal 2 3 2 2 3 2 3 3 2" xfId="13416"/>
    <cellStyle name="Normal 2 3 2 2 3 2 3 4" xfId="13414"/>
    <cellStyle name="Normal 2 3 2 2 3 2 4" xfId="5774"/>
    <cellStyle name="Normal 2 3 2 2 3 2 4 2" xfId="5775"/>
    <cellStyle name="Normal 2 3 2 2 3 2 4 2 2" xfId="13418"/>
    <cellStyle name="Normal 2 3 2 2 3 2 4 3" xfId="5776"/>
    <cellStyle name="Normal 2 3 2 2 3 2 4 3 2" xfId="13419"/>
    <cellStyle name="Normal 2 3 2 2 3 2 4 4" xfId="13417"/>
    <cellStyle name="Normal 2 3 2 2 3 2 5" xfId="5777"/>
    <cellStyle name="Normal 2 3 2 2 3 2 5 2" xfId="13420"/>
    <cellStyle name="Normal 2 3 2 2 3 2 6" xfId="5778"/>
    <cellStyle name="Normal 2 3 2 2 3 2 6 2" xfId="13421"/>
    <cellStyle name="Normal 2 3 2 2 3 2 7" xfId="13404"/>
    <cellStyle name="Normal 2 3 2 2 3 3" xfId="5779"/>
    <cellStyle name="Normal 2 3 2 2 3 3 2" xfId="5780"/>
    <cellStyle name="Normal 2 3 2 2 3 3 2 2" xfId="5781"/>
    <cellStyle name="Normal 2 3 2 2 3 3 2 2 2" xfId="13424"/>
    <cellStyle name="Normal 2 3 2 2 3 3 2 3" xfId="5782"/>
    <cellStyle name="Normal 2 3 2 2 3 3 2 3 2" xfId="13425"/>
    <cellStyle name="Normal 2 3 2 2 3 3 2 4" xfId="13423"/>
    <cellStyle name="Normal 2 3 2 2 3 3 3" xfId="5783"/>
    <cellStyle name="Normal 2 3 2 2 3 3 3 2" xfId="5784"/>
    <cellStyle name="Normal 2 3 2 2 3 3 3 2 2" xfId="13427"/>
    <cellStyle name="Normal 2 3 2 2 3 3 3 3" xfId="5785"/>
    <cellStyle name="Normal 2 3 2 2 3 3 3 3 2" xfId="13428"/>
    <cellStyle name="Normal 2 3 2 2 3 3 3 4" xfId="13426"/>
    <cellStyle name="Normal 2 3 2 2 3 3 4" xfId="5786"/>
    <cellStyle name="Normal 2 3 2 2 3 3 4 2" xfId="13429"/>
    <cellStyle name="Normal 2 3 2 2 3 3 5" xfId="5787"/>
    <cellStyle name="Normal 2 3 2 2 3 3 5 2" xfId="13430"/>
    <cellStyle name="Normal 2 3 2 2 3 3 6" xfId="13422"/>
    <cellStyle name="Normal 2 3 2 2 3 4" xfId="5788"/>
    <cellStyle name="Normal 2 3 2 2 3 4 2" xfId="5789"/>
    <cellStyle name="Normal 2 3 2 2 3 4 2 2" xfId="5790"/>
    <cellStyle name="Normal 2 3 2 2 3 4 2 2 2" xfId="13433"/>
    <cellStyle name="Normal 2 3 2 2 3 4 2 3" xfId="5791"/>
    <cellStyle name="Normal 2 3 2 2 3 4 2 3 2" xfId="13434"/>
    <cellStyle name="Normal 2 3 2 2 3 4 2 4" xfId="13432"/>
    <cellStyle name="Normal 2 3 2 2 3 4 3" xfId="5792"/>
    <cellStyle name="Normal 2 3 2 2 3 4 3 2" xfId="5793"/>
    <cellStyle name="Normal 2 3 2 2 3 4 3 2 2" xfId="13436"/>
    <cellStyle name="Normal 2 3 2 2 3 4 3 3" xfId="5794"/>
    <cellStyle name="Normal 2 3 2 2 3 4 3 3 2" xfId="13437"/>
    <cellStyle name="Normal 2 3 2 2 3 4 3 4" xfId="13435"/>
    <cellStyle name="Normal 2 3 2 2 3 4 4" xfId="5795"/>
    <cellStyle name="Normal 2 3 2 2 3 4 4 2" xfId="13438"/>
    <cellStyle name="Normal 2 3 2 2 3 4 5" xfId="5796"/>
    <cellStyle name="Normal 2 3 2 2 3 4 5 2" xfId="13439"/>
    <cellStyle name="Normal 2 3 2 2 3 4 6" xfId="13431"/>
    <cellStyle name="Normal 2 3 2 2 3 5" xfId="5797"/>
    <cellStyle name="Normal 2 3 2 2 3 5 2" xfId="5798"/>
    <cellStyle name="Normal 2 3 2 2 3 5 2 2" xfId="13441"/>
    <cellStyle name="Normal 2 3 2 2 3 5 3" xfId="5799"/>
    <cellStyle name="Normal 2 3 2 2 3 5 3 2" xfId="13442"/>
    <cellStyle name="Normal 2 3 2 2 3 5 4" xfId="13440"/>
    <cellStyle name="Normal 2 3 2 2 3 6" xfId="5800"/>
    <cellStyle name="Normal 2 3 2 2 3 6 2" xfId="5801"/>
    <cellStyle name="Normal 2 3 2 2 3 6 2 2" xfId="13444"/>
    <cellStyle name="Normal 2 3 2 2 3 6 3" xfId="5802"/>
    <cellStyle name="Normal 2 3 2 2 3 6 3 2" xfId="13445"/>
    <cellStyle name="Normal 2 3 2 2 3 6 4" xfId="13443"/>
    <cellStyle name="Normal 2 3 2 2 3 7" xfId="5803"/>
    <cellStyle name="Normal 2 3 2 2 3 7 2" xfId="13446"/>
    <cellStyle name="Normal 2 3 2 2 3 8" xfId="5804"/>
    <cellStyle name="Normal 2 3 2 2 3 8 2" xfId="13447"/>
    <cellStyle name="Normal 2 3 2 2 3 9" xfId="13403"/>
    <cellStyle name="Normal 2 3 2 2 4" xfId="5805"/>
    <cellStyle name="Normal 2 3 2 2 4 2" xfId="5806"/>
    <cellStyle name="Normal 2 3 2 2 4 2 2" xfId="5807"/>
    <cellStyle name="Normal 2 3 2 2 4 2 2 2" xfId="5808"/>
    <cellStyle name="Normal 2 3 2 2 4 2 2 2 2" xfId="13451"/>
    <cellStyle name="Normal 2 3 2 2 4 2 2 3" xfId="5809"/>
    <cellStyle name="Normal 2 3 2 2 4 2 2 3 2" xfId="13452"/>
    <cellStyle name="Normal 2 3 2 2 4 2 2 4" xfId="13450"/>
    <cellStyle name="Normal 2 3 2 2 4 2 3" xfId="5810"/>
    <cellStyle name="Normal 2 3 2 2 4 2 3 2" xfId="5811"/>
    <cellStyle name="Normal 2 3 2 2 4 2 3 2 2" xfId="13454"/>
    <cellStyle name="Normal 2 3 2 2 4 2 3 3" xfId="5812"/>
    <cellStyle name="Normal 2 3 2 2 4 2 3 3 2" xfId="13455"/>
    <cellStyle name="Normal 2 3 2 2 4 2 3 4" xfId="13453"/>
    <cellStyle name="Normal 2 3 2 2 4 2 4" xfId="5813"/>
    <cellStyle name="Normal 2 3 2 2 4 2 4 2" xfId="13456"/>
    <cellStyle name="Normal 2 3 2 2 4 2 5" xfId="5814"/>
    <cellStyle name="Normal 2 3 2 2 4 2 5 2" xfId="13457"/>
    <cellStyle name="Normal 2 3 2 2 4 2 6" xfId="13449"/>
    <cellStyle name="Normal 2 3 2 2 4 3" xfId="5815"/>
    <cellStyle name="Normal 2 3 2 2 4 3 2" xfId="5816"/>
    <cellStyle name="Normal 2 3 2 2 4 3 2 2" xfId="5817"/>
    <cellStyle name="Normal 2 3 2 2 4 3 2 2 2" xfId="13460"/>
    <cellStyle name="Normal 2 3 2 2 4 3 2 3" xfId="5818"/>
    <cellStyle name="Normal 2 3 2 2 4 3 2 3 2" xfId="13461"/>
    <cellStyle name="Normal 2 3 2 2 4 3 2 4" xfId="13459"/>
    <cellStyle name="Normal 2 3 2 2 4 3 3" xfId="5819"/>
    <cellStyle name="Normal 2 3 2 2 4 3 3 2" xfId="5820"/>
    <cellStyle name="Normal 2 3 2 2 4 3 3 2 2" xfId="13463"/>
    <cellStyle name="Normal 2 3 2 2 4 3 3 3" xfId="5821"/>
    <cellStyle name="Normal 2 3 2 2 4 3 3 3 2" xfId="13464"/>
    <cellStyle name="Normal 2 3 2 2 4 3 3 4" xfId="13462"/>
    <cellStyle name="Normal 2 3 2 2 4 3 4" xfId="5822"/>
    <cellStyle name="Normal 2 3 2 2 4 3 4 2" xfId="13465"/>
    <cellStyle name="Normal 2 3 2 2 4 3 5" xfId="5823"/>
    <cellStyle name="Normal 2 3 2 2 4 3 5 2" xfId="13466"/>
    <cellStyle name="Normal 2 3 2 2 4 3 6" xfId="13458"/>
    <cellStyle name="Normal 2 3 2 2 4 4" xfId="5824"/>
    <cellStyle name="Normal 2 3 2 2 4 4 2" xfId="5825"/>
    <cellStyle name="Normal 2 3 2 2 4 4 2 2" xfId="13468"/>
    <cellStyle name="Normal 2 3 2 2 4 4 3" xfId="5826"/>
    <cellStyle name="Normal 2 3 2 2 4 4 3 2" xfId="13469"/>
    <cellStyle name="Normal 2 3 2 2 4 4 4" xfId="13467"/>
    <cellStyle name="Normal 2 3 2 2 4 5" xfId="5827"/>
    <cellStyle name="Normal 2 3 2 2 4 5 2" xfId="5828"/>
    <cellStyle name="Normal 2 3 2 2 4 5 2 2" xfId="13471"/>
    <cellStyle name="Normal 2 3 2 2 4 5 3" xfId="5829"/>
    <cellStyle name="Normal 2 3 2 2 4 5 3 2" xfId="13472"/>
    <cellStyle name="Normal 2 3 2 2 4 5 4" xfId="13470"/>
    <cellStyle name="Normal 2 3 2 2 4 6" xfId="5830"/>
    <cellStyle name="Normal 2 3 2 2 4 6 2" xfId="13473"/>
    <cellStyle name="Normal 2 3 2 2 4 7" xfId="5831"/>
    <cellStyle name="Normal 2 3 2 2 4 7 2" xfId="13474"/>
    <cellStyle name="Normal 2 3 2 2 4 8" xfId="13448"/>
    <cellStyle name="Normal 2 3 2 2 5" xfId="5832"/>
    <cellStyle name="Normal 2 3 2 2 5 2" xfId="5833"/>
    <cellStyle name="Normal 2 3 2 2 5 2 2" xfId="5834"/>
    <cellStyle name="Normal 2 3 2 2 5 2 2 2" xfId="13477"/>
    <cellStyle name="Normal 2 3 2 2 5 2 3" xfId="5835"/>
    <cellStyle name="Normal 2 3 2 2 5 2 3 2" xfId="13478"/>
    <cellStyle name="Normal 2 3 2 2 5 2 4" xfId="13476"/>
    <cellStyle name="Normal 2 3 2 2 5 3" xfId="5836"/>
    <cellStyle name="Normal 2 3 2 2 5 3 2" xfId="5837"/>
    <cellStyle name="Normal 2 3 2 2 5 3 2 2" xfId="13480"/>
    <cellStyle name="Normal 2 3 2 2 5 3 3" xfId="5838"/>
    <cellStyle name="Normal 2 3 2 2 5 3 3 2" xfId="13481"/>
    <cellStyle name="Normal 2 3 2 2 5 3 4" xfId="13479"/>
    <cellStyle name="Normal 2 3 2 2 5 4" xfId="5839"/>
    <cellStyle name="Normal 2 3 2 2 5 4 2" xfId="13482"/>
    <cellStyle name="Normal 2 3 2 2 5 5" xfId="5840"/>
    <cellStyle name="Normal 2 3 2 2 5 5 2" xfId="13483"/>
    <cellStyle name="Normal 2 3 2 2 5 6" xfId="13475"/>
    <cellStyle name="Normal 2 3 2 2 6" xfId="5841"/>
    <cellStyle name="Normal 2 3 2 2 6 2" xfId="5842"/>
    <cellStyle name="Normal 2 3 2 2 6 2 2" xfId="5843"/>
    <cellStyle name="Normal 2 3 2 2 6 2 2 2" xfId="13486"/>
    <cellStyle name="Normal 2 3 2 2 6 2 3" xfId="5844"/>
    <cellStyle name="Normal 2 3 2 2 6 2 3 2" xfId="13487"/>
    <cellStyle name="Normal 2 3 2 2 6 2 4" xfId="13485"/>
    <cellStyle name="Normal 2 3 2 2 6 3" xfId="5845"/>
    <cellStyle name="Normal 2 3 2 2 6 3 2" xfId="5846"/>
    <cellStyle name="Normal 2 3 2 2 6 3 2 2" xfId="13489"/>
    <cellStyle name="Normal 2 3 2 2 6 3 3" xfId="5847"/>
    <cellStyle name="Normal 2 3 2 2 6 3 3 2" xfId="13490"/>
    <cellStyle name="Normal 2 3 2 2 6 3 4" xfId="13488"/>
    <cellStyle name="Normal 2 3 2 2 6 4" xfId="5848"/>
    <cellStyle name="Normal 2 3 2 2 6 4 2" xfId="13491"/>
    <cellStyle name="Normal 2 3 2 2 6 5" xfId="5849"/>
    <cellStyle name="Normal 2 3 2 2 6 5 2" xfId="13492"/>
    <cellStyle name="Normal 2 3 2 2 6 6" xfId="13484"/>
    <cellStyle name="Normal 2 3 2 2 7" xfId="5850"/>
    <cellStyle name="Normal 2 3 2 2 7 2" xfId="5851"/>
    <cellStyle name="Normal 2 3 2 2 7 2 2" xfId="13494"/>
    <cellStyle name="Normal 2 3 2 2 7 3" xfId="5852"/>
    <cellStyle name="Normal 2 3 2 2 7 3 2" xfId="13495"/>
    <cellStyle name="Normal 2 3 2 2 7 4" xfId="13493"/>
    <cellStyle name="Normal 2 3 2 2 8" xfId="5853"/>
    <cellStyle name="Normal 2 3 2 2 8 2" xfId="5854"/>
    <cellStyle name="Normal 2 3 2 2 8 2 2" xfId="13497"/>
    <cellStyle name="Normal 2 3 2 2 8 3" xfId="5855"/>
    <cellStyle name="Normal 2 3 2 2 8 3 2" xfId="13498"/>
    <cellStyle name="Normal 2 3 2 2 8 4" xfId="13496"/>
    <cellStyle name="Normal 2 3 2 2 9" xfId="5856"/>
    <cellStyle name="Normal 2 3 2 2 9 2" xfId="13499"/>
    <cellStyle name="Normal 2 3 2 3" xfId="5857"/>
    <cellStyle name="Normal 2 3 2 3 2" xfId="5858"/>
    <cellStyle name="Normal 2 3 2 3 2 2" xfId="5859"/>
    <cellStyle name="Normal 2 3 2 3 2 2 2" xfId="5860"/>
    <cellStyle name="Normal 2 3 2 3 2 2 2 2" xfId="5861"/>
    <cellStyle name="Normal 2 3 2 3 2 2 2 2 2" xfId="13504"/>
    <cellStyle name="Normal 2 3 2 3 2 2 2 3" xfId="5862"/>
    <cellStyle name="Normal 2 3 2 3 2 2 2 3 2" xfId="13505"/>
    <cellStyle name="Normal 2 3 2 3 2 2 2 4" xfId="13503"/>
    <cellStyle name="Normal 2 3 2 3 2 2 3" xfId="5863"/>
    <cellStyle name="Normal 2 3 2 3 2 2 3 2" xfId="5864"/>
    <cellStyle name="Normal 2 3 2 3 2 2 3 2 2" xfId="13507"/>
    <cellStyle name="Normal 2 3 2 3 2 2 3 3" xfId="5865"/>
    <cellStyle name="Normal 2 3 2 3 2 2 3 3 2" xfId="13508"/>
    <cellStyle name="Normal 2 3 2 3 2 2 3 4" xfId="13506"/>
    <cellStyle name="Normal 2 3 2 3 2 2 4" xfId="5866"/>
    <cellStyle name="Normal 2 3 2 3 2 2 4 2" xfId="13509"/>
    <cellStyle name="Normal 2 3 2 3 2 2 5" xfId="5867"/>
    <cellStyle name="Normal 2 3 2 3 2 2 5 2" xfId="13510"/>
    <cellStyle name="Normal 2 3 2 3 2 2 6" xfId="13502"/>
    <cellStyle name="Normal 2 3 2 3 2 3" xfId="5868"/>
    <cellStyle name="Normal 2 3 2 3 2 3 2" xfId="5869"/>
    <cellStyle name="Normal 2 3 2 3 2 3 2 2" xfId="13512"/>
    <cellStyle name="Normal 2 3 2 3 2 3 3" xfId="5870"/>
    <cellStyle name="Normal 2 3 2 3 2 3 3 2" xfId="13513"/>
    <cellStyle name="Normal 2 3 2 3 2 3 4" xfId="13511"/>
    <cellStyle name="Normal 2 3 2 3 2 4" xfId="5871"/>
    <cellStyle name="Normal 2 3 2 3 2 4 2" xfId="5872"/>
    <cellStyle name="Normal 2 3 2 3 2 4 2 2" xfId="13515"/>
    <cellStyle name="Normal 2 3 2 3 2 4 3" xfId="5873"/>
    <cellStyle name="Normal 2 3 2 3 2 4 3 2" xfId="13516"/>
    <cellStyle name="Normal 2 3 2 3 2 4 4" xfId="13514"/>
    <cellStyle name="Normal 2 3 2 3 2 5" xfId="5874"/>
    <cellStyle name="Normal 2 3 2 3 2 5 2" xfId="13517"/>
    <cellStyle name="Normal 2 3 2 3 2 6" xfId="5875"/>
    <cellStyle name="Normal 2 3 2 3 2 6 2" xfId="13518"/>
    <cellStyle name="Normal 2 3 2 3 2 7" xfId="13501"/>
    <cellStyle name="Normal 2 3 2 3 3" xfId="5876"/>
    <cellStyle name="Normal 2 3 2 3 3 2" xfId="5877"/>
    <cellStyle name="Normal 2 3 2 3 3 2 2" xfId="5878"/>
    <cellStyle name="Normal 2 3 2 3 3 2 2 2" xfId="13521"/>
    <cellStyle name="Normal 2 3 2 3 3 2 3" xfId="5879"/>
    <cellStyle name="Normal 2 3 2 3 3 2 3 2" xfId="13522"/>
    <cellStyle name="Normal 2 3 2 3 3 2 4" xfId="13520"/>
    <cellStyle name="Normal 2 3 2 3 3 3" xfId="5880"/>
    <cellStyle name="Normal 2 3 2 3 3 3 2" xfId="5881"/>
    <cellStyle name="Normal 2 3 2 3 3 3 2 2" xfId="13524"/>
    <cellStyle name="Normal 2 3 2 3 3 3 3" xfId="5882"/>
    <cellStyle name="Normal 2 3 2 3 3 3 3 2" xfId="13525"/>
    <cellStyle name="Normal 2 3 2 3 3 3 4" xfId="13523"/>
    <cellStyle name="Normal 2 3 2 3 3 4" xfId="5883"/>
    <cellStyle name="Normal 2 3 2 3 3 4 2" xfId="13526"/>
    <cellStyle name="Normal 2 3 2 3 3 5" xfId="5884"/>
    <cellStyle name="Normal 2 3 2 3 3 5 2" xfId="13527"/>
    <cellStyle name="Normal 2 3 2 3 3 6" xfId="13519"/>
    <cellStyle name="Normal 2 3 2 3 4" xfId="5885"/>
    <cellStyle name="Normal 2 3 2 3 4 2" xfId="5886"/>
    <cellStyle name="Normal 2 3 2 3 4 2 2" xfId="5887"/>
    <cellStyle name="Normal 2 3 2 3 4 2 2 2" xfId="13530"/>
    <cellStyle name="Normal 2 3 2 3 4 2 3" xfId="5888"/>
    <cellStyle name="Normal 2 3 2 3 4 2 3 2" xfId="13531"/>
    <cellStyle name="Normal 2 3 2 3 4 2 4" xfId="13529"/>
    <cellStyle name="Normal 2 3 2 3 4 3" xfId="5889"/>
    <cellStyle name="Normal 2 3 2 3 4 3 2" xfId="5890"/>
    <cellStyle name="Normal 2 3 2 3 4 3 2 2" xfId="13533"/>
    <cellStyle name="Normal 2 3 2 3 4 3 3" xfId="5891"/>
    <cellStyle name="Normal 2 3 2 3 4 3 3 2" xfId="13534"/>
    <cellStyle name="Normal 2 3 2 3 4 3 4" xfId="13532"/>
    <cellStyle name="Normal 2 3 2 3 4 4" xfId="5892"/>
    <cellStyle name="Normal 2 3 2 3 4 4 2" xfId="13535"/>
    <cellStyle name="Normal 2 3 2 3 4 5" xfId="5893"/>
    <cellStyle name="Normal 2 3 2 3 4 5 2" xfId="13536"/>
    <cellStyle name="Normal 2 3 2 3 4 6" xfId="13528"/>
    <cellStyle name="Normal 2 3 2 3 5" xfId="5894"/>
    <cellStyle name="Normal 2 3 2 3 5 2" xfId="5895"/>
    <cellStyle name="Normal 2 3 2 3 5 2 2" xfId="13538"/>
    <cellStyle name="Normal 2 3 2 3 5 3" xfId="5896"/>
    <cellStyle name="Normal 2 3 2 3 5 3 2" xfId="13539"/>
    <cellStyle name="Normal 2 3 2 3 5 4" xfId="13537"/>
    <cellStyle name="Normal 2 3 2 3 6" xfId="5897"/>
    <cellStyle name="Normal 2 3 2 3 6 2" xfId="5898"/>
    <cellStyle name="Normal 2 3 2 3 6 2 2" xfId="13541"/>
    <cellStyle name="Normal 2 3 2 3 6 3" xfId="5899"/>
    <cellStyle name="Normal 2 3 2 3 6 3 2" xfId="13542"/>
    <cellStyle name="Normal 2 3 2 3 6 4" xfId="13540"/>
    <cellStyle name="Normal 2 3 2 3 7" xfId="5900"/>
    <cellStyle name="Normal 2 3 2 3 7 2" xfId="13543"/>
    <cellStyle name="Normal 2 3 2 3 8" xfId="5901"/>
    <cellStyle name="Normal 2 3 2 3 8 2" xfId="13544"/>
    <cellStyle name="Normal 2 3 2 3 9" xfId="13500"/>
    <cellStyle name="Normal 2 3 2 4" xfId="5902"/>
    <cellStyle name="Normal 2 3 2 4 2" xfId="5903"/>
    <cellStyle name="Normal 2 3 2 4 2 2" xfId="5904"/>
    <cellStyle name="Normal 2 3 2 4 2 2 2" xfId="5905"/>
    <cellStyle name="Normal 2 3 2 4 2 2 2 2" xfId="5906"/>
    <cellStyle name="Normal 2 3 2 4 2 2 2 2 2" xfId="13549"/>
    <cellStyle name="Normal 2 3 2 4 2 2 2 3" xfId="5907"/>
    <cellStyle name="Normal 2 3 2 4 2 2 2 3 2" xfId="13550"/>
    <cellStyle name="Normal 2 3 2 4 2 2 2 4" xfId="13548"/>
    <cellStyle name="Normal 2 3 2 4 2 2 3" xfId="5908"/>
    <cellStyle name="Normal 2 3 2 4 2 2 3 2" xfId="5909"/>
    <cellStyle name="Normal 2 3 2 4 2 2 3 2 2" xfId="13552"/>
    <cellStyle name="Normal 2 3 2 4 2 2 3 3" xfId="5910"/>
    <cellStyle name="Normal 2 3 2 4 2 2 3 3 2" xfId="13553"/>
    <cellStyle name="Normal 2 3 2 4 2 2 3 4" xfId="13551"/>
    <cellStyle name="Normal 2 3 2 4 2 2 4" xfId="5911"/>
    <cellStyle name="Normal 2 3 2 4 2 2 4 2" xfId="13554"/>
    <cellStyle name="Normal 2 3 2 4 2 2 5" xfId="5912"/>
    <cellStyle name="Normal 2 3 2 4 2 2 5 2" xfId="13555"/>
    <cellStyle name="Normal 2 3 2 4 2 2 6" xfId="13547"/>
    <cellStyle name="Normal 2 3 2 4 2 3" xfId="5913"/>
    <cellStyle name="Normal 2 3 2 4 2 3 2" xfId="5914"/>
    <cellStyle name="Normal 2 3 2 4 2 3 2 2" xfId="13557"/>
    <cellStyle name="Normal 2 3 2 4 2 3 3" xfId="5915"/>
    <cellStyle name="Normal 2 3 2 4 2 3 3 2" xfId="13558"/>
    <cellStyle name="Normal 2 3 2 4 2 3 4" xfId="13556"/>
    <cellStyle name="Normal 2 3 2 4 2 4" xfId="5916"/>
    <cellStyle name="Normal 2 3 2 4 2 4 2" xfId="5917"/>
    <cellStyle name="Normal 2 3 2 4 2 4 2 2" xfId="13560"/>
    <cellStyle name="Normal 2 3 2 4 2 4 3" xfId="5918"/>
    <cellStyle name="Normal 2 3 2 4 2 4 3 2" xfId="13561"/>
    <cellStyle name="Normal 2 3 2 4 2 4 4" xfId="13559"/>
    <cellStyle name="Normal 2 3 2 4 2 5" xfId="5919"/>
    <cellStyle name="Normal 2 3 2 4 2 5 2" xfId="13562"/>
    <cellStyle name="Normal 2 3 2 4 2 6" xfId="5920"/>
    <cellStyle name="Normal 2 3 2 4 2 6 2" xfId="13563"/>
    <cellStyle name="Normal 2 3 2 4 2 7" xfId="13546"/>
    <cellStyle name="Normal 2 3 2 4 3" xfId="5921"/>
    <cellStyle name="Normal 2 3 2 4 3 2" xfId="5922"/>
    <cellStyle name="Normal 2 3 2 4 3 2 2" xfId="5923"/>
    <cellStyle name="Normal 2 3 2 4 3 2 2 2" xfId="13566"/>
    <cellStyle name="Normal 2 3 2 4 3 2 3" xfId="5924"/>
    <cellStyle name="Normal 2 3 2 4 3 2 3 2" xfId="13567"/>
    <cellStyle name="Normal 2 3 2 4 3 2 4" xfId="13565"/>
    <cellStyle name="Normal 2 3 2 4 3 3" xfId="5925"/>
    <cellStyle name="Normal 2 3 2 4 3 3 2" xfId="5926"/>
    <cellStyle name="Normal 2 3 2 4 3 3 2 2" xfId="13569"/>
    <cellStyle name="Normal 2 3 2 4 3 3 3" xfId="5927"/>
    <cellStyle name="Normal 2 3 2 4 3 3 3 2" xfId="13570"/>
    <cellStyle name="Normal 2 3 2 4 3 3 4" xfId="13568"/>
    <cellStyle name="Normal 2 3 2 4 3 4" xfId="5928"/>
    <cellStyle name="Normal 2 3 2 4 3 4 2" xfId="13571"/>
    <cellStyle name="Normal 2 3 2 4 3 5" xfId="5929"/>
    <cellStyle name="Normal 2 3 2 4 3 5 2" xfId="13572"/>
    <cellStyle name="Normal 2 3 2 4 3 6" xfId="13564"/>
    <cellStyle name="Normal 2 3 2 4 4" xfId="5930"/>
    <cellStyle name="Normal 2 3 2 4 4 2" xfId="5931"/>
    <cellStyle name="Normal 2 3 2 4 4 2 2" xfId="5932"/>
    <cellStyle name="Normal 2 3 2 4 4 2 2 2" xfId="13575"/>
    <cellStyle name="Normal 2 3 2 4 4 2 3" xfId="5933"/>
    <cellStyle name="Normal 2 3 2 4 4 2 3 2" xfId="13576"/>
    <cellStyle name="Normal 2 3 2 4 4 2 4" xfId="13574"/>
    <cellStyle name="Normal 2 3 2 4 4 3" xfId="5934"/>
    <cellStyle name="Normal 2 3 2 4 4 3 2" xfId="5935"/>
    <cellStyle name="Normal 2 3 2 4 4 3 2 2" xfId="13578"/>
    <cellStyle name="Normal 2 3 2 4 4 3 3" xfId="5936"/>
    <cellStyle name="Normal 2 3 2 4 4 3 3 2" xfId="13579"/>
    <cellStyle name="Normal 2 3 2 4 4 3 4" xfId="13577"/>
    <cellStyle name="Normal 2 3 2 4 4 4" xfId="5937"/>
    <cellStyle name="Normal 2 3 2 4 4 4 2" xfId="13580"/>
    <cellStyle name="Normal 2 3 2 4 4 5" xfId="5938"/>
    <cellStyle name="Normal 2 3 2 4 4 5 2" xfId="13581"/>
    <cellStyle name="Normal 2 3 2 4 4 6" xfId="13573"/>
    <cellStyle name="Normal 2 3 2 4 5" xfId="5939"/>
    <cellStyle name="Normal 2 3 2 4 5 2" xfId="5940"/>
    <cellStyle name="Normal 2 3 2 4 5 2 2" xfId="13583"/>
    <cellStyle name="Normal 2 3 2 4 5 3" xfId="5941"/>
    <cellStyle name="Normal 2 3 2 4 5 3 2" xfId="13584"/>
    <cellStyle name="Normal 2 3 2 4 5 4" xfId="13582"/>
    <cellStyle name="Normal 2 3 2 4 6" xfId="5942"/>
    <cellStyle name="Normal 2 3 2 4 6 2" xfId="5943"/>
    <cellStyle name="Normal 2 3 2 4 6 2 2" xfId="13586"/>
    <cellStyle name="Normal 2 3 2 4 6 3" xfId="5944"/>
    <cellStyle name="Normal 2 3 2 4 6 3 2" xfId="13587"/>
    <cellStyle name="Normal 2 3 2 4 6 4" xfId="13585"/>
    <cellStyle name="Normal 2 3 2 4 7" xfId="5945"/>
    <cellStyle name="Normal 2 3 2 4 7 2" xfId="13588"/>
    <cellStyle name="Normal 2 3 2 4 8" xfId="5946"/>
    <cellStyle name="Normal 2 3 2 4 8 2" xfId="13589"/>
    <cellStyle name="Normal 2 3 2 4 9" xfId="13545"/>
    <cellStyle name="Normal 2 3 2 5" xfId="5947"/>
    <cellStyle name="Normal 2 3 2 5 2" xfId="5948"/>
    <cellStyle name="Normal 2 3 2 5 2 2" xfId="5949"/>
    <cellStyle name="Normal 2 3 2 5 2 2 2" xfId="5950"/>
    <cellStyle name="Normal 2 3 2 5 2 2 2 2" xfId="5951"/>
    <cellStyle name="Normal 2 3 2 5 2 2 2 2 2" xfId="13594"/>
    <cellStyle name="Normal 2 3 2 5 2 2 2 3" xfId="5952"/>
    <cellStyle name="Normal 2 3 2 5 2 2 2 3 2" xfId="13595"/>
    <cellStyle name="Normal 2 3 2 5 2 2 2 4" xfId="13593"/>
    <cellStyle name="Normal 2 3 2 5 2 2 3" xfId="5953"/>
    <cellStyle name="Normal 2 3 2 5 2 2 3 2" xfId="5954"/>
    <cellStyle name="Normal 2 3 2 5 2 2 3 2 2" xfId="13597"/>
    <cellStyle name="Normal 2 3 2 5 2 2 3 3" xfId="5955"/>
    <cellStyle name="Normal 2 3 2 5 2 2 3 3 2" xfId="13598"/>
    <cellStyle name="Normal 2 3 2 5 2 2 3 4" xfId="13596"/>
    <cellStyle name="Normal 2 3 2 5 2 2 4" xfId="5956"/>
    <cellStyle name="Normal 2 3 2 5 2 2 4 2" xfId="13599"/>
    <cellStyle name="Normal 2 3 2 5 2 2 5" xfId="5957"/>
    <cellStyle name="Normal 2 3 2 5 2 2 5 2" xfId="13600"/>
    <cellStyle name="Normal 2 3 2 5 2 2 6" xfId="13592"/>
    <cellStyle name="Normal 2 3 2 5 2 3" xfId="5958"/>
    <cellStyle name="Normal 2 3 2 5 2 3 2" xfId="5959"/>
    <cellStyle name="Normal 2 3 2 5 2 3 2 2" xfId="13602"/>
    <cellStyle name="Normal 2 3 2 5 2 3 3" xfId="5960"/>
    <cellStyle name="Normal 2 3 2 5 2 3 3 2" xfId="13603"/>
    <cellStyle name="Normal 2 3 2 5 2 3 4" xfId="13601"/>
    <cellStyle name="Normal 2 3 2 5 2 4" xfId="5961"/>
    <cellStyle name="Normal 2 3 2 5 2 4 2" xfId="5962"/>
    <cellStyle name="Normal 2 3 2 5 2 4 2 2" xfId="13605"/>
    <cellStyle name="Normal 2 3 2 5 2 4 3" xfId="5963"/>
    <cellStyle name="Normal 2 3 2 5 2 4 3 2" xfId="13606"/>
    <cellStyle name="Normal 2 3 2 5 2 4 4" xfId="13604"/>
    <cellStyle name="Normal 2 3 2 5 2 5" xfId="5964"/>
    <cellStyle name="Normal 2 3 2 5 2 5 2" xfId="13607"/>
    <cellStyle name="Normal 2 3 2 5 2 6" xfId="5965"/>
    <cellStyle name="Normal 2 3 2 5 2 6 2" xfId="13608"/>
    <cellStyle name="Normal 2 3 2 5 2 7" xfId="13591"/>
    <cellStyle name="Normal 2 3 2 5 3" xfId="5966"/>
    <cellStyle name="Normal 2 3 2 5 3 2" xfId="5967"/>
    <cellStyle name="Normal 2 3 2 5 3 2 2" xfId="5968"/>
    <cellStyle name="Normal 2 3 2 5 3 2 2 2" xfId="13611"/>
    <cellStyle name="Normal 2 3 2 5 3 2 3" xfId="5969"/>
    <cellStyle name="Normal 2 3 2 5 3 2 3 2" xfId="13612"/>
    <cellStyle name="Normal 2 3 2 5 3 2 4" xfId="13610"/>
    <cellStyle name="Normal 2 3 2 5 3 3" xfId="5970"/>
    <cellStyle name="Normal 2 3 2 5 3 3 2" xfId="5971"/>
    <cellStyle name="Normal 2 3 2 5 3 3 2 2" xfId="13614"/>
    <cellStyle name="Normal 2 3 2 5 3 3 3" xfId="5972"/>
    <cellStyle name="Normal 2 3 2 5 3 3 3 2" xfId="13615"/>
    <cellStyle name="Normal 2 3 2 5 3 3 4" xfId="13613"/>
    <cellStyle name="Normal 2 3 2 5 3 4" xfId="5973"/>
    <cellStyle name="Normal 2 3 2 5 3 4 2" xfId="13616"/>
    <cellStyle name="Normal 2 3 2 5 3 5" xfId="5974"/>
    <cellStyle name="Normal 2 3 2 5 3 5 2" xfId="13617"/>
    <cellStyle name="Normal 2 3 2 5 3 6" xfId="13609"/>
    <cellStyle name="Normal 2 3 2 5 4" xfId="5975"/>
    <cellStyle name="Normal 2 3 2 5 4 2" xfId="5976"/>
    <cellStyle name="Normal 2 3 2 5 4 2 2" xfId="5977"/>
    <cellStyle name="Normal 2 3 2 5 4 2 2 2" xfId="13620"/>
    <cellStyle name="Normal 2 3 2 5 4 2 3" xfId="5978"/>
    <cellStyle name="Normal 2 3 2 5 4 2 3 2" xfId="13621"/>
    <cellStyle name="Normal 2 3 2 5 4 2 4" xfId="13619"/>
    <cellStyle name="Normal 2 3 2 5 4 3" xfId="5979"/>
    <cellStyle name="Normal 2 3 2 5 4 3 2" xfId="5980"/>
    <cellStyle name="Normal 2 3 2 5 4 3 2 2" xfId="13623"/>
    <cellStyle name="Normal 2 3 2 5 4 3 3" xfId="5981"/>
    <cellStyle name="Normal 2 3 2 5 4 3 3 2" xfId="13624"/>
    <cellStyle name="Normal 2 3 2 5 4 3 4" xfId="13622"/>
    <cellStyle name="Normal 2 3 2 5 4 4" xfId="5982"/>
    <cellStyle name="Normal 2 3 2 5 4 4 2" xfId="13625"/>
    <cellStyle name="Normal 2 3 2 5 4 5" xfId="5983"/>
    <cellStyle name="Normal 2 3 2 5 4 5 2" xfId="13626"/>
    <cellStyle name="Normal 2 3 2 5 4 6" xfId="13618"/>
    <cellStyle name="Normal 2 3 2 5 5" xfId="5984"/>
    <cellStyle name="Normal 2 3 2 5 5 2" xfId="5985"/>
    <cellStyle name="Normal 2 3 2 5 5 2 2" xfId="13628"/>
    <cellStyle name="Normal 2 3 2 5 5 3" xfId="5986"/>
    <cellStyle name="Normal 2 3 2 5 5 3 2" xfId="13629"/>
    <cellStyle name="Normal 2 3 2 5 5 4" xfId="13627"/>
    <cellStyle name="Normal 2 3 2 5 6" xfId="5987"/>
    <cellStyle name="Normal 2 3 2 5 6 2" xfId="5988"/>
    <cellStyle name="Normal 2 3 2 5 6 2 2" xfId="13631"/>
    <cellStyle name="Normal 2 3 2 5 6 3" xfId="5989"/>
    <cellStyle name="Normal 2 3 2 5 6 3 2" xfId="13632"/>
    <cellStyle name="Normal 2 3 2 5 6 4" xfId="13630"/>
    <cellStyle name="Normal 2 3 2 5 7" xfId="5990"/>
    <cellStyle name="Normal 2 3 2 5 7 2" xfId="13633"/>
    <cellStyle name="Normal 2 3 2 5 8" xfId="5991"/>
    <cellStyle name="Normal 2 3 2 5 8 2" xfId="13634"/>
    <cellStyle name="Normal 2 3 2 5 9" xfId="13590"/>
    <cellStyle name="Normal 2 3 2 6" xfId="5992"/>
    <cellStyle name="Normal 2 3 2 6 2" xfId="5993"/>
    <cellStyle name="Normal 2 3 2 6 2 2" xfId="5994"/>
    <cellStyle name="Normal 2 3 2 6 2 2 2" xfId="5995"/>
    <cellStyle name="Normal 2 3 2 6 2 2 2 2" xfId="13638"/>
    <cellStyle name="Normal 2 3 2 6 2 2 3" xfId="5996"/>
    <cellStyle name="Normal 2 3 2 6 2 2 3 2" xfId="13639"/>
    <cellStyle name="Normal 2 3 2 6 2 2 4" xfId="13637"/>
    <cellStyle name="Normal 2 3 2 6 2 3" xfId="5997"/>
    <cellStyle name="Normal 2 3 2 6 2 3 2" xfId="5998"/>
    <cellStyle name="Normal 2 3 2 6 2 3 2 2" xfId="13641"/>
    <cellStyle name="Normal 2 3 2 6 2 3 3" xfId="5999"/>
    <cellStyle name="Normal 2 3 2 6 2 3 3 2" xfId="13642"/>
    <cellStyle name="Normal 2 3 2 6 2 3 4" xfId="13640"/>
    <cellStyle name="Normal 2 3 2 6 2 4" xfId="6000"/>
    <cellStyle name="Normal 2 3 2 6 2 4 2" xfId="13643"/>
    <cellStyle name="Normal 2 3 2 6 2 5" xfId="6001"/>
    <cellStyle name="Normal 2 3 2 6 2 5 2" xfId="13644"/>
    <cellStyle name="Normal 2 3 2 6 2 6" xfId="13636"/>
    <cellStyle name="Normal 2 3 2 6 3" xfId="6002"/>
    <cellStyle name="Normal 2 3 2 6 3 2" xfId="6003"/>
    <cellStyle name="Normal 2 3 2 6 3 2 2" xfId="6004"/>
    <cellStyle name="Normal 2 3 2 6 3 2 2 2" xfId="13647"/>
    <cellStyle name="Normal 2 3 2 6 3 2 3" xfId="6005"/>
    <cellStyle name="Normal 2 3 2 6 3 2 3 2" xfId="13648"/>
    <cellStyle name="Normal 2 3 2 6 3 2 4" xfId="13646"/>
    <cellStyle name="Normal 2 3 2 6 3 3" xfId="6006"/>
    <cellStyle name="Normal 2 3 2 6 3 3 2" xfId="6007"/>
    <cellStyle name="Normal 2 3 2 6 3 3 2 2" xfId="13650"/>
    <cellStyle name="Normal 2 3 2 6 3 3 3" xfId="6008"/>
    <cellStyle name="Normal 2 3 2 6 3 3 3 2" xfId="13651"/>
    <cellStyle name="Normal 2 3 2 6 3 3 4" xfId="13649"/>
    <cellStyle name="Normal 2 3 2 6 3 4" xfId="6009"/>
    <cellStyle name="Normal 2 3 2 6 3 4 2" xfId="13652"/>
    <cellStyle name="Normal 2 3 2 6 3 5" xfId="6010"/>
    <cellStyle name="Normal 2 3 2 6 3 5 2" xfId="13653"/>
    <cellStyle name="Normal 2 3 2 6 3 6" xfId="13645"/>
    <cellStyle name="Normal 2 3 2 6 4" xfId="6011"/>
    <cellStyle name="Normal 2 3 2 6 4 2" xfId="6012"/>
    <cellStyle name="Normal 2 3 2 6 4 2 2" xfId="13655"/>
    <cellStyle name="Normal 2 3 2 6 4 3" xfId="6013"/>
    <cellStyle name="Normal 2 3 2 6 4 3 2" xfId="13656"/>
    <cellStyle name="Normal 2 3 2 6 4 4" xfId="13654"/>
    <cellStyle name="Normal 2 3 2 6 5" xfId="6014"/>
    <cellStyle name="Normal 2 3 2 6 5 2" xfId="6015"/>
    <cellStyle name="Normal 2 3 2 6 5 2 2" xfId="13658"/>
    <cellStyle name="Normal 2 3 2 6 5 3" xfId="6016"/>
    <cellStyle name="Normal 2 3 2 6 5 3 2" xfId="13659"/>
    <cellStyle name="Normal 2 3 2 6 5 4" xfId="13657"/>
    <cellStyle name="Normal 2 3 2 6 6" xfId="6017"/>
    <cellStyle name="Normal 2 3 2 6 6 2" xfId="13660"/>
    <cellStyle name="Normal 2 3 2 6 7" xfId="6018"/>
    <cellStyle name="Normal 2 3 2 6 7 2" xfId="13661"/>
    <cellStyle name="Normal 2 3 2 6 8" xfId="13635"/>
    <cellStyle name="Normal 2 3 2 7" xfId="6019"/>
    <cellStyle name="Normal 2 3 2 7 2" xfId="6020"/>
    <cellStyle name="Normal 2 3 2 7 2 2" xfId="6021"/>
    <cellStyle name="Normal 2 3 2 7 2 2 2" xfId="13664"/>
    <cellStyle name="Normal 2 3 2 7 2 3" xfId="6022"/>
    <cellStyle name="Normal 2 3 2 7 2 3 2" xfId="13665"/>
    <cellStyle name="Normal 2 3 2 7 2 4" xfId="13663"/>
    <cellStyle name="Normal 2 3 2 7 3" xfId="6023"/>
    <cellStyle name="Normal 2 3 2 7 3 2" xfId="6024"/>
    <cellStyle name="Normal 2 3 2 7 3 2 2" xfId="13667"/>
    <cellStyle name="Normal 2 3 2 7 3 3" xfId="6025"/>
    <cellStyle name="Normal 2 3 2 7 3 3 2" xfId="13668"/>
    <cellStyle name="Normal 2 3 2 7 3 4" xfId="13666"/>
    <cellStyle name="Normal 2 3 2 7 4" xfId="6026"/>
    <cellStyle name="Normal 2 3 2 7 4 2" xfId="13669"/>
    <cellStyle name="Normal 2 3 2 7 5" xfId="6027"/>
    <cellStyle name="Normal 2 3 2 7 5 2" xfId="13670"/>
    <cellStyle name="Normal 2 3 2 7 6" xfId="13662"/>
    <cellStyle name="Normal 2 3 2 8" xfId="6028"/>
    <cellStyle name="Normal 2 3 2 8 2" xfId="6029"/>
    <cellStyle name="Normal 2 3 2 8 2 2" xfId="6030"/>
    <cellStyle name="Normal 2 3 2 8 2 2 2" xfId="13673"/>
    <cellStyle name="Normal 2 3 2 8 2 3" xfId="6031"/>
    <cellStyle name="Normal 2 3 2 8 2 3 2" xfId="13674"/>
    <cellStyle name="Normal 2 3 2 8 2 4" xfId="13672"/>
    <cellStyle name="Normal 2 3 2 8 3" xfId="6032"/>
    <cellStyle name="Normal 2 3 2 8 3 2" xfId="6033"/>
    <cellStyle name="Normal 2 3 2 8 3 2 2" xfId="13676"/>
    <cellStyle name="Normal 2 3 2 8 3 3" xfId="6034"/>
    <cellStyle name="Normal 2 3 2 8 3 3 2" xfId="13677"/>
    <cellStyle name="Normal 2 3 2 8 3 4" xfId="13675"/>
    <cellStyle name="Normal 2 3 2 8 4" xfId="6035"/>
    <cellStyle name="Normal 2 3 2 8 4 2" xfId="13678"/>
    <cellStyle name="Normal 2 3 2 8 5" xfId="6036"/>
    <cellStyle name="Normal 2 3 2 8 5 2" xfId="13679"/>
    <cellStyle name="Normal 2 3 2 8 6" xfId="13671"/>
    <cellStyle name="Normal 2 3 2 9" xfId="6037"/>
    <cellStyle name="Normal 2 3 2 9 2" xfId="6038"/>
    <cellStyle name="Normal 2 3 2 9 2 2" xfId="13681"/>
    <cellStyle name="Normal 2 3 2 9 3" xfId="6039"/>
    <cellStyle name="Normal 2 3 2 9 3 2" xfId="13682"/>
    <cellStyle name="Normal 2 3 2 9 4" xfId="13680"/>
    <cellStyle name="Normal 2 3 3" xfId="6040"/>
    <cellStyle name="Normal 2 3 3 10" xfId="6041"/>
    <cellStyle name="Normal 2 3 3 10 2" xfId="13684"/>
    <cellStyle name="Normal 2 3 3 11" xfId="13683"/>
    <cellStyle name="Normal 2 3 3 2" xfId="6042"/>
    <cellStyle name="Normal 2 3 3 2 2" xfId="6043"/>
    <cellStyle name="Normal 2 3 3 2 2 2" xfId="6044"/>
    <cellStyle name="Normal 2 3 3 2 2 2 2" xfId="6045"/>
    <cellStyle name="Normal 2 3 3 2 2 2 2 2" xfId="6046"/>
    <cellStyle name="Normal 2 3 3 2 2 2 2 2 2" xfId="13689"/>
    <cellStyle name="Normal 2 3 3 2 2 2 2 3" xfId="6047"/>
    <cellStyle name="Normal 2 3 3 2 2 2 2 3 2" xfId="13690"/>
    <cellStyle name="Normal 2 3 3 2 2 2 2 4" xfId="13688"/>
    <cellStyle name="Normal 2 3 3 2 2 2 3" xfId="6048"/>
    <cellStyle name="Normal 2 3 3 2 2 2 3 2" xfId="6049"/>
    <cellStyle name="Normal 2 3 3 2 2 2 3 2 2" xfId="13692"/>
    <cellStyle name="Normal 2 3 3 2 2 2 3 3" xfId="6050"/>
    <cellStyle name="Normal 2 3 3 2 2 2 3 3 2" xfId="13693"/>
    <cellStyle name="Normal 2 3 3 2 2 2 3 4" xfId="13691"/>
    <cellStyle name="Normal 2 3 3 2 2 2 4" xfId="6051"/>
    <cellStyle name="Normal 2 3 3 2 2 2 4 2" xfId="13694"/>
    <cellStyle name="Normal 2 3 3 2 2 2 5" xfId="6052"/>
    <cellStyle name="Normal 2 3 3 2 2 2 5 2" xfId="13695"/>
    <cellStyle name="Normal 2 3 3 2 2 2 6" xfId="13687"/>
    <cellStyle name="Normal 2 3 3 2 2 3" xfId="6053"/>
    <cellStyle name="Normal 2 3 3 2 2 3 2" xfId="6054"/>
    <cellStyle name="Normal 2 3 3 2 2 3 2 2" xfId="13697"/>
    <cellStyle name="Normal 2 3 3 2 2 3 3" xfId="6055"/>
    <cellStyle name="Normal 2 3 3 2 2 3 3 2" xfId="13698"/>
    <cellStyle name="Normal 2 3 3 2 2 3 4" xfId="13696"/>
    <cellStyle name="Normal 2 3 3 2 2 4" xfId="6056"/>
    <cellStyle name="Normal 2 3 3 2 2 4 2" xfId="6057"/>
    <cellStyle name="Normal 2 3 3 2 2 4 2 2" xfId="13700"/>
    <cellStyle name="Normal 2 3 3 2 2 4 3" xfId="6058"/>
    <cellStyle name="Normal 2 3 3 2 2 4 3 2" xfId="13701"/>
    <cellStyle name="Normal 2 3 3 2 2 4 4" xfId="13699"/>
    <cellStyle name="Normal 2 3 3 2 2 5" xfId="6059"/>
    <cellStyle name="Normal 2 3 3 2 2 5 2" xfId="13702"/>
    <cellStyle name="Normal 2 3 3 2 2 6" xfId="6060"/>
    <cellStyle name="Normal 2 3 3 2 2 6 2" xfId="13703"/>
    <cellStyle name="Normal 2 3 3 2 2 7" xfId="13686"/>
    <cellStyle name="Normal 2 3 3 2 3" xfId="6061"/>
    <cellStyle name="Normal 2 3 3 2 3 2" xfId="6062"/>
    <cellStyle name="Normal 2 3 3 2 3 2 2" xfId="6063"/>
    <cellStyle name="Normal 2 3 3 2 3 2 2 2" xfId="13706"/>
    <cellStyle name="Normal 2 3 3 2 3 2 3" xfId="6064"/>
    <cellStyle name="Normal 2 3 3 2 3 2 3 2" xfId="13707"/>
    <cellStyle name="Normal 2 3 3 2 3 2 4" xfId="13705"/>
    <cellStyle name="Normal 2 3 3 2 3 3" xfId="6065"/>
    <cellStyle name="Normal 2 3 3 2 3 3 2" xfId="6066"/>
    <cellStyle name="Normal 2 3 3 2 3 3 2 2" xfId="13709"/>
    <cellStyle name="Normal 2 3 3 2 3 3 3" xfId="6067"/>
    <cellStyle name="Normal 2 3 3 2 3 3 3 2" xfId="13710"/>
    <cellStyle name="Normal 2 3 3 2 3 3 4" xfId="13708"/>
    <cellStyle name="Normal 2 3 3 2 3 4" xfId="6068"/>
    <cellStyle name="Normal 2 3 3 2 3 4 2" xfId="13711"/>
    <cellStyle name="Normal 2 3 3 2 3 5" xfId="6069"/>
    <cellStyle name="Normal 2 3 3 2 3 5 2" xfId="13712"/>
    <cellStyle name="Normal 2 3 3 2 3 6" xfId="13704"/>
    <cellStyle name="Normal 2 3 3 2 4" xfId="6070"/>
    <cellStyle name="Normal 2 3 3 2 4 2" xfId="6071"/>
    <cellStyle name="Normal 2 3 3 2 4 2 2" xfId="6072"/>
    <cellStyle name="Normal 2 3 3 2 4 2 2 2" xfId="13715"/>
    <cellStyle name="Normal 2 3 3 2 4 2 3" xfId="6073"/>
    <cellStyle name="Normal 2 3 3 2 4 2 3 2" xfId="13716"/>
    <cellStyle name="Normal 2 3 3 2 4 2 4" xfId="13714"/>
    <cellStyle name="Normal 2 3 3 2 4 3" xfId="6074"/>
    <cellStyle name="Normal 2 3 3 2 4 3 2" xfId="6075"/>
    <cellStyle name="Normal 2 3 3 2 4 3 2 2" xfId="13718"/>
    <cellStyle name="Normal 2 3 3 2 4 3 3" xfId="6076"/>
    <cellStyle name="Normal 2 3 3 2 4 3 3 2" xfId="13719"/>
    <cellStyle name="Normal 2 3 3 2 4 3 4" xfId="13717"/>
    <cellStyle name="Normal 2 3 3 2 4 4" xfId="6077"/>
    <cellStyle name="Normal 2 3 3 2 4 4 2" xfId="13720"/>
    <cellStyle name="Normal 2 3 3 2 4 5" xfId="6078"/>
    <cellStyle name="Normal 2 3 3 2 4 5 2" xfId="13721"/>
    <cellStyle name="Normal 2 3 3 2 4 6" xfId="13713"/>
    <cellStyle name="Normal 2 3 3 2 5" xfId="6079"/>
    <cellStyle name="Normal 2 3 3 2 5 2" xfId="6080"/>
    <cellStyle name="Normal 2 3 3 2 5 2 2" xfId="13723"/>
    <cellStyle name="Normal 2 3 3 2 5 3" xfId="6081"/>
    <cellStyle name="Normal 2 3 3 2 5 3 2" xfId="13724"/>
    <cellStyle name="Normal 2 3 3 2 5 4" xfId="13722"/>
    <cellStyle name="Normal 2 3 3 2 6" xfId="6082"/>
    <cellStyle name="Normal 2 3 3 2 6 2" xfId="6083"/>
    <cellStyle name="Normal 2 3 3 2 6 2 2" xfId="13726"/>
    <cellStyle name="Normal 2 3 3 2 6 3" xfId="6084"/>
    <cellStyle name="Normal 2 3 3 2 6 3 2" xfId="13727"/>
    <cellStyle name="Normal 2 3 3 2 6 4" xfId="13725"/>
    <cellStyle name="Normal 2 3 3 2 7" xfId="6085"/>
    <cellStyle name="Normal 2 3 3 2 7 2" xfId="13728"/>
    <cellStyle name="Normal 2 3 3 2 8" xfId="6086"/>
    <cellStyle name="Normal 2 3 3 2 8 2" xfId="13729"/>
    <cellStyle name="Normal 2 3 3 2 9" xfId="13685"/>
    <cellStyle name="Normal 2 3 3 3" xfId="6087"/>
    <cellStyle name="Normal 2 3 3 3 2" xfId="6088"/>
    <cellStyle name="Normal 2 3 3 3 2 2" xfId="6089"/>
    <cellStyle name="Normal 2 3 3 3 2 2 2" xfId="6090"/>
    <cellStyle name="Normal 2 3 3 3 2 2 2 2" xfId="6091"/>
    <cellStyle name="Normal 2 3 3 3 2 2 2 2 2" xfId="13734"/>
    <cellStyle name="Normal 2 3 3 3 2 2 2 3" xfId="6092"/>
    <cellStyle name="Normal 2 3 3 3 2 2 2 3 2" xfId="13735"/>
    <cellStyle name="Normal 2 3 3 3 2 2 2 4" xfId="13733"/>
    <cellStyle name="Normal 2 3 3 3 2 2 3" xfId="6093"/>
    <cellStyle name="Normal 2 3 3 3 2 2 3 2" xfId="6094"/>
    <cellStyle name="Normal 2 3 3 3 2 2 3 2 2" xfId="13737"/>
    <cellStyle name="Normal 2 3 3 3 2 2 3 3" xfId="6095"/>
    <cellStyle name="Normal 2 3 3 3 2 2 3 3 2" xfId="13738"/>
    <cellStyle name="Normal 2 3 3 3 2 2 3 4" xfId="13736"/>
    <cellStyle name="Normal 2 3 3 3 2 2 4" xfId="6096"/>
    <cellStyle name="Normal 2 3 3 3 2 2 4 2" xfId="13739"/>
    <cellStyle name="Normal 2 3 3 3 2 2 5" xfId="6097"/>
    <cellStyle name="Normal 2 3 3 3 2 2 5 2" xfId="13740"/>
    <cellStyle name="Normal 2 3 3 3 2 2 6" xfId="13732"/>
    <cellStyle name="Normal 2 3 3 3 2 3" xfId="6098"/>
    <cellStyle name="Normal 2 3 3 3 2 3 2" xfId="6099"/>
    <cellStyle name="Normal 2 3 3 3 2 3 2 2" xfId="13742"/>
    <cellStyle name="Normal 2 3 3 3 2 3 3" xfId="6100"/>
    <cellStyle name="Normal 2 3 3 3 2 3 3 2" xfId="13743"/>
    <cellStyle name="Normal 2 3 3 3 2 3 4" xfId="13741"/>
    <cellStyle name="Normal 2 3 3 3 2 4" xfId="6101"/>
    <cellStyle name="Normal 2 3 3 3 2 4 2" xfId="6102"/>
    <cellStyle name="Normal 2 3 3 3 2 4 2 2" xfId="13745"/>
    <cellStyle name="Normal 2 3 3 3 2 4 3" xfId="6103"/>
    <cellStyle name="Normal 2 3 3 3 2 4 3 2" xfId="13746"/>
    <cellStyle name="Normal 2 3 3 3 2 4 4" xfId="13744"/>
    <cellStyle name="Normal 2 3 3 3 2 5" xfId="6104"/>
    <cellStyle name="Normal 2 3 3 3 2 5 2" xfId="13747"/>
    <cellStyle name="Normal 2 3 3 3 2 6" xfId="6105"/>
    <cellStyle name="Normal 2 3 3 3 2 6 2" xfId="13748"/>
    <cellStyle name="Normal 2 3 3 3 2 7" xfId="13731"/>
    <cellStyle name="Normal 2 3 3 3 3" xfId="6106"/>
    <cellStyle name="Normal 2 3 3 3 3 2" xfId="6107"/>
    <cellStyle name="Normal 2 3 3 3 3 2 2" xfId="6108"/>
    <cellStyle name="Normal 2 3 3 3 3 2 2 2" xfId="13751"/>
    <cellStyle name="Normal 2 3 3 3 3 2 3" xfId="6109"/>
    <cellStyle name="Normal 2 3 3 3 3 2 3 2" xfId="13752"/>
    <cellStyle name="Normal 2 3 3 3 3 2 4" xfId="13750"/>
    <cellStyle name="Normal 2 3 3 3 3 3" xfId="6110"/>
    <cellStyle name="Normal 2 3 3 3 3 3 2" xfId="6111"/>
    <cellStyle name="Normal 2 3 3 3 3 3 2 2" xfId="13754"/>
    <cellStyle name="Normal 2 3 3 3 3 3 3" xfId="6112"/>
    <cellStyle name="Normal 2 3 3 3 3 3 3 2" xfId="13755"/>
    <cellStyle name="Normal 2 3 3 3 3 3 4" xfId="13753"/>
    <cellStyle name="Normal 2 3 3 3 3 4" xfId="6113"/>
    <cellStyle name="Normal 2 3 3 3 3 4 2" xfId="13756"/>
    <cellStyle name="Normal 2 3 3 3 3 5" xfId="6114"/>
    <cellStyle name="Normal 2 3 3 3 3 5 2" xfId="13757"/>
    <cellStyle name="Normal 2 3 3 3 3 6" xfId="13749"/>
    <cellStyle name="Normal 2 3 3 3 4" xfId="6115"/>
    <cellStyle name="Normal 2 3 3 3 4 2" xfId="6116"/>
    <cellStyle name="Normal 2 3 3 3 4 2 2" xfId="6117"/>
    <cellStyle name="Normal 2 3 3 3 4 2 2 2" xfId="13760"/>
    <cellStyle name="Normal 2 3 3 3 4 2 3" xfId="6118"/>
    <cellStyle name="Normal 2 3 3 3 4 2 3 2" xfId="13761"/>
    <cellStyle name="Normal 2 3 3 3 4 2 4" xfId="13759"/>
    <cellStyle name="Normal 2 3 3 3 4 3" xfId="6119"/>
    <cellStyle name="Normal 2 3 3 3 4 3 2" xfId="6120"/>
    <cellStyle name="Normal 2 3 3 3 4 3 2 2" xfId="13763"/>
    <cellStyle name="Normal 2 3 3 3 4 3 3" xfId="6121"/>
    <cellStyle name="Normal 2 3 3 3 4 3 3 2" xfId="13764"/>
    <cellStyle name="Normal 2 3 3 3 4 3 4" xfId="13762"/>
    <cellStyle name="Normal 2 3 3 3 4 4" xfId="6122"/>
    <cellStyle name="Normal 2 3 3 3 4 4 2" xfId="13765"/>
    <cellStyle name="Normal 2 3 3 3 4 5" xfId="6123"/>
    <cellStyle name="Normal 2 3 3 3 4 5 2" xfId="13766"/>
    <cellStyle name="Normal 2 3 3 3 4 6" xfId="13758"/>
    <cellStyle name="Normal 2 3 3 3 5" xfId="6124"/>
    <cellStyle name="Normal 2 3 3 3 5 2" xfId="6125"/>
    <cellStyle name="Normal 2 3 3 3 5 2 2" xfId="13768"/>
    <cellStyle name="Normal 2 3 3 3 5 3" xfId="6126"/>
    <cellStyle name="Normal 2 3 3 3 5 3 2" xfId="13769"/>
    <cellStyle name="Normal 2 3 3 3 5 4" xfId="13767"/>
    <cellStyle name="Normal 2 3 3 3 6" xfId="6127"/>
    <cellStyle name="Normal 2 3 3 3 6 2" xfId="6128"/>
    <cellStyle name="Normal 2 3 3 3 6 2 2" xfId="13771"/>
    <cellStyle name="Normal 2 3 3 3 6 3" xfId="6129"/>
    <cellStyle name="Normal 2 3 3 3 6 3 2" xfId="13772"/>
    <cellStyle name="Normal 2 3 3 3 6 4" xfId="13770"/>
    <cellStyle name="Normal 2 3 3 3 7" xfId="6130"/>
    <cellStyle name="Normal 2 3 3 3 7 2" xfId="13773"/>
    <cellStyle name="Normal 2 3 3 3 8" xfId="6131"/>
    <cellStyle name="Normal 2 3 3 3 8 2" xfId="13774"/>
    <cellStyle name="Normal 2 3 3 3 9" xfId="13730"/>
    <cellStyle name="Normal 2 3 3 4" xfId="6132"/>
    <cellStyle name="Normal 2 3 3 4 2" xfId="6133"/>
    <cellStyle name="Normal 2 3 3 4 2 2" xfId="6134"/>
    <cellStyle name="Normal 2 3 3 4 2 2 2" xfId="6135"/>
    <cellStyle name="Normal 2 3 3 4 2 2 2 2" xfId="13778"/>
    <cellStyle name="Normal 2 3 3 4 2 2 3" xfId="6136"/>
    <cellStyle name="Normal 2 3 3 4 2 2 3 2" xfId="13779"/>
    <cellStyle name="Normal 2 3 3 4 2 2 4" xfId="13777"/>
    <cellStyle name="Normal 2 3 3 4 2 3" xfId="6137"/>
    <cellStyle name="Normal 2 3 3 4 2 3 2" xfId="6138"/>
    <cellStyle name="Normal 2 3 3 4 2 3 2 2" xfId="13781"/>
    <cellStyle name="Normal 2 3 3 4 2 3 3" xfId="6139"/>
    <cellStyle name="Normal 2 3 3 4 2 3 3 2" xfId="13782"/>
    <cellStyle name="Normal 2 3 3 4 2 3 4" xfId="13780"/>
    <cellStyle name="Normal 2 3 3 4 2 4" xfId="6140"/>
    <cellStyle name="Normal 2 3 3 4 2 4 2" xfId="13783"/>
    <cellStyle name="Normal 2 3 3 4 2 5" xfId="6141"/>
    <cellStyle name="Normal 2 3 3 4 2 5 2" xfId="13784"/>
    <cellStyle name="Normal 2 3 3 4 2 6" xfId="13776"/>
    <cellStyle name="Normal 2 3 3 4 3" xfId="6142"/>
    <cellStyle name="Normal 2 3 3 4 3 2" xfId="6143"/>
    <cellStyle name="Normal 2 3 3 4 3 2 2" xfId="6144"/>
    <cellStyle name="Normal 2 3 3 4 3 2 2 2" xfId="13787"/>
    <cellStyle name="Normal 2 3 3 4 3 2 3" xfId="6145"/>
    <cellStyle name="Normal 2 3 3 4 3 2 3 2" xfId="13788"/>
    <cellStyle name="Normal 2 3 3 4 3 2 4" xfId="13786"/>
    <cellStyle name="Normal 2 3 3 4 3 3" xfId="6146"/>
    <cellStyle name="Normal 2 3 3 4 3 3 2" xfId="6147"/>
    <cellStyle name="Normal 2 3 3 4 3 3 2 2" xfId="13790"/>
    <cellStyle name="Normal 2 3 3 4 3 3 3" xfId="6148"/>
    <cellStyle name="Normal 2 3 3 4 3 3 3 2" xfId="13791"/>
    <cellStyle name="Normal 2 3 3 4 3 3 4" xfId="13789"/>
    <cellStyle name="Normal 2 3 3 4 3 4" xfId="6149"/>
    <cellStyle name="Normal 2 3 3 4 3 4 2" xfId="13792"/>
    <cellStyle name="Normal 2 3 3 4 3 5" xfId="6150"/>
    <cellStyle name="Normal 2 3 3 4 3 5 2" xfId="13793"/>
    <cellStyle name="Normal 2 3 3 4 3 6" xfId="13785"/>
    <cellStyle name="Normal 2 3 3 4 4" xfId="6151"/>
    <cellStyle name="Normal 2 3 3 4 4 2" xfId="6152"/>
    <cellStyle name="Normal 2 3 3 4 4 2 2" xfId="13795"/>
    <cellStyle name="Normal 2 3 3 4 4 3" xfId="6153"/>
    <cellStyle name="Normal 2 3 3 4 4 3 2" xfId="13796"/>
    <cellStyle name="Normal 2 3 3 4 4 4" xfId="13794"/>
    <cellStyle name="Normal 2 3 3 4 5" xfId="6154"/>
    <cellStyle name="Normal 2 3 3 4 5 2" xfId="6155"/>
    <cellStyle name="Normal 2 3 3 4 5 2 2" xfId="13798"/>
    <cellStyle name="Normal 2 3 3 4 5 3" xfId="6156"/>
    <cellStyle name="Normal 2 3 3 4 5 3 2" xfId="13799"/>
    <cellStyle name="Normal 2 3 3 4 5 4" xfId="13797"/>
    <cellStyle name="Normal 2 3 3 4 6" xfId="6157"/>
    <cellStyle name="Normal 2 3 3 4 6 2" xfId="13800"/>
    <cellStyle name="Normal 2 3 3 4 7" xfId="6158"/>
    <cellStyle name="Normal 2 3 3 4 7 2" xfId="13801"/>
    <cellStyle name="Normal 2 3 3 4 8" xfId="13775"/>
    <cellStyle name="Normal 2 3 3 5" xfId="6159"/>
    <cellStyle name="Normal 2 3 3 5 2" xfId="6160"/>
    <cellStyle name="Normal 2 3 3 5 2 2" xfId="6161"/>
    <cellStyle name="Normal 2 3 3 5 2 2 2" xfId="13804"/>
    <cellStyle name="Normal 2 3 3 5 2 3" xfId="6162"/>
    <cellStyle name="Normal 2 3 3 5 2 3 2" xfId="13805"/>
    <cellStyle name="Normal 2 3 3 5 2 4" xfId="13803"/>
    <cellStyle name="Normal 2 3 3 5 3" xfId="6163"/>
    <cellStyle name="Normal 2 3 3 5 3 2" xfId="6164"/>
    <cellStyle name="Normal 2 3 3 5 3 2 2" xfId="13807"/>
    <cellStyle name="Normal 2 3 3 5 3 3" xfId="6165"/>
    <cellStyle name="Normal 2 3 3 5 3 3 2" xfId="13808"/>
    <cellStyle name="Normal 2 3 3 5 3 4" xfId="13806"/>
    <cellStyle name="Normal 2 3 3 5 4" xfId="6166"/>
    <cellStyle name="Normal 2 3 3 5 4 2" xfId="13809"/>
    <cellStyle name="Normal 2 3 3 5 5" xfId="6167"/>
    <cellStyle name="Normal 2 3 3 5 5 2" xfId="13810"/>
    <cellStyle name="Normal 2 3 3 5 6" xfId="13802"/>
    <cellStyle name="Normal 2 3 3 6" xfId="6168"/>
    <cellStyle name="Normal 2 3 3 6 2" xfId="6169"/>
    <cellStyle name="Normal 2 3 3 6 2 2" xfId="6170"/>
    <cellStyle name="Normal 2 3 3 6 2 2 2" xfId="13813"/>
    <cellStyle name="Normal 2 3 3 6 2 3" xfId="6171"/>
    <cellStyle name="Normal 2 3 3 6 2 3 2" xfId="13814"/>
    <cellStyle name="Normal 2 3 3 6 2 4" xfId="13812"/>
    <cellStyle name="Normal 2 3 3 6 3" xfId="6172"/>
    <cellStyle name="Normal 2 3 3 6 3 2" xfId="6173"/>
    <cellStyle name="Normal 2 3 3 6 3 2 2" xfId="13816"/>
    <cellStyle name="Normal 2 3 3 6 3 3" xfId="6174"/>
    <cellStyle name="Normal 2 3 3 6 3 3 2" xfId="13817"/>
    <cellStyle name="Normal 2 3 3 6 3 4" xfId="13815"/>
    <cellStyle name="Normal 2 3 3 6 4" xfId="6175"/>
    <cellStyle name="Normal 2 3 3 6 4 2" xfId="13818"/>
    <cellStyle name="Normal 2 3 3 6 5" xfId="6176"/>
    <cellStyle name="Normal 2 3 3 6 5 2" xfId="13819"/>
    <cellStyle name="Normal 2 3 3 6 6" xfId="13811"/>
    <cellStyle name="Normal 2 3 3 7" xfId="6177"/>
    <cellStyle name="Normal 2 3 3 7 2" xfId="6178"/>
    <cellStyle name="Normal 2 3 3 7 2 2" xfId="13821"/>
    <cellStyle name="Normal 2 3 3 7 3" xfId="6179"/>
    <cellStyle name="Normal 2 3 3 7 3 2" xfId="13822"/>
    <cellStyle name="Normal 2 3 3 7 4" xfId="13820"/>
    <cellStyle name="Normal 2 3 3 8" xfId="6180"/>
    <cellStyle name="Normal 2 3 3 8 2" xfId="6181"/>
    <cellStyle name="Normal 2 3 3 8 2 2" xfId="13824"/>
    <cellStyle name="Normal 2 3 3 8 3" xfId="6182"/>
    <cellStyle name="Normal 2 3 3 8 3 2" xfId="13825"/>
    <cellStyle name="Normal 2 3 3 8 4" xfId="13823"/>
    <cellStyle name="Normal 2 3 3 9" xfId="6183"/>
    <cellStyle name="Normal 2 3 3 9 2" xfId="13826"/>
    <cellStyle name="Normal 2 3 4" xfId="6184"/>
    <cellStyle name="Normal 2 3 4 2" xfId="6185"/>
    <cellStyle name="Normal 2 3 4 2 2" xfId="6186"/>
    <cellStyle name="Normal 2 3 4 2 2 2" xfId="6187"/>
    <cellStyle name="Normal 2 3 4 2 2 2 2" xfId="6188"/>
    <cellStyle name="Normal 2 3 4 2 2 2 2 2" xfId="13831"/>
    <cellStyle name="Normal 2 3 4 2 2 2 3" xfId="6189"/>
    <cellStyle name="Normal 2 3 4 2 2 2 3 2" xfId="13832"/>
    <cellStyle name="Normal 2 3 4 2 2 2 4" xfId="13830"/>
    <cellStyle name="Normal 2 3 4 2 2 3" xfId="6190"/>
    <cellStyle name="Normal 2 3 4 2 2 3 2" xfId="6191"/>
    <cellStyle name="Normal 2 3 4 2 2 3 2 2" xfId="13834"/>
    <cellStyle name="Normal 2 3 4 2 2 3 3" xfId="6192"/>
    <cellStyle name="Normal 2 3 4 2 2 3 3 2" xfId="13835"/>
    <cellStyle name="Normal 2 3 4 2 2 3 4" xfId="13833"/>
    <cellStyle name="Normal 2 3 4 2 2 4" xfId="6193"/>
    <cellStyle name="Normal 2 3 4 2 2 4 2" xfId="13836"/>
    <cellStyle name="Normal 2 3 4 2 2 5" xfId="6194"/>
    <cellStyle name="Normal 2 3 4 2 2 5 2" xfId="13837"/>
    <cellStyle name="Normal 2 3 4 2 2 6" xfId="13829"/>
    <cellStyle name="Normal 2 3 4 2 3" xfId="6195"/>
    <cellStyle name="Normal 2 3 4 2 3 2" xfId="6196"/>
    <cellStyle name="Normal 2 3 4 2 3 2 2" xfId="13839"/>
    <cellStyle name="Normal 2 3 4 2 3 3" xfId="6197"/>
    <cellStyle name="Normal 2 3 4 2 3 3 2" xfId="13840"/>
    <cellStyle name="Normal 2 3 4 2 3 4" xfId="13838"/>
    <cellStyle name="Normal 2 3 4 2 4" xfId="6198"/>
    <cellStyle name="Normal 2 3 4 2 4 2" xfId="6199"/>
    <cellStyle name="Normal 2 3 4 2 4 2 2" xfId="13842"/>
    <cellStyle name="Normal 2 3 4 2 4 3" xfId="6200"/>
    <cellStyle name="Normal 2 3 4 2 4 3 2" xfId="13843"/>
    <cellStyle name="Normal 2 3 4 2 4 4" xfId="13841"/>
    <cellStyle name="Normal 2 3 4 2 5" xfId="6201"/>
    <cellStyle name="Normal 2 3 4 2 5 2" xfId="13844"/>
    <cellStyle name="Normal 2 3 4 2 6" xfId="6202"/>
    <cellStyle name="Normal 2 3 4 2 6 2" xfId="13845"/>
    <cellStyle name="Normal 2 3 4 2 7" xfId="13828"/>
    <cellStyle name="Normal 2 3 4 3" xfId="6203"/>
    <cellStyle name="Normal 2 3 4 3 2" xfId="6204"/>
    <cellStyle name="Normal 2 3 4 3 2 2" xfId="6205"/>
    <cellStyle name="Normal 2 3 4 3 2 2 2" xfId="13848"/>
    <cellStyle name="Normal 2 3 4 3 2 3" xfId="6206"/>
    <cellStyle name="Normal 2 3 4 3 2 3 2" xfId="13849"/>
    <cellStyle name="Normal 2 3 4 3 2 4" xfId="13847"/>
    <cellStyle name="Normal 2 3 4 3 3" xfId="6207"/>
    <cellStyle name="Normal 2 3 4 3 3 2" xfId="6208"/>
    <cellStyle name="Normal 2 3 4 3 3 2 2" xfId="13851"/>
    <cellStyle name="Normal 2 3 4 3 3 3" xfId="6209"/>
    <cellStyle name="Normal 2 3 4 3 3 3 2" xfId="13852"/>
    <cellStyle name="Normal 2 3 4 3 3 4" xfId="13850"/>
    <cellStyle name="Normal 2 3 4 3 4" xfId="6210"/>
    <cellStyle name="Normal 2 3 4 3 4 2" xfId="13853"/>
    <cellStyle name="Normal 2 3 4 3 5" xfId="6211"/>
    <cellStyle name="Normal 2 3 4 3 5 2" xfId="13854"/>
    <cellStyle name="Normal 2 3 4 3 6" xfId="13846"/>
    <cellStyle name="Normal 2 3 4 4" xfId="6212"/>
    <cellStyle name="Normal 2 3 4 4 2" xfId="6213"/>
    <cellStyle name="Normal 2 3 4 4 2 2" xfId="6214"/>
    <cellStyle name="Normal 2 3 4 4 2 2 2" xfId="13857"/>
    <cellStyle name="Normal 2 3 4 4 2 3" xfId="6215"/>
    <cellStyle name="Normal 2 3 4 4 2 3 2" xfId="13858"/>
    <cellStyle name="Normal 2 3 4 4 2 4" xfId="13856"/>
    <cellStyle name="Normal 2 3 4 4 3" xfId="6216"/>
    <cellStyle name="Normal 2 3 4 4 3 2" xfId="6217"/>
    <cellStyle name="Normal 2 3 4 4 3 2 2" xfId="13860"/>
    <cellStyle name="Normal 2 3 4 4 3 3" xfId="6218"/>
    <cellStyle name="Normal 2 3 4 4 3 3 2" xfId="13861"/>
    <cellStyle name="Normal 2 3 4 4 3 4" xfId="13859"/>
    <cellStyle name="Normal 2 3 4 4 4" xfId="6219"/>
    <cellStyle name="Normal 2 3 4 4 4 2" xfId="13862"/>
    <cellStyle name="Normal 2 3 4 4 5" xfId="6220"/>
    <cellStyle name="Normal 2 3 4 4 5 2" xfId="13863"/>
    <cellStyle name="Normal 2 3 4 4 6" xfId="13855"/>
    <cellStyle name="Normal 2 3 4 5" xfId="6221"/>
    <cellStyle name="Normal 2 3 4 5 2" xfId="6222"/>
    <cellStyle name="Normal 2 3 4 5 2 2" xfId="13865"/>
    <cellStyle name="Normal 2 3 4 5 3" xfId="6223"/>
    <cellStyle name="Normal 2 3 4 5 3 2" xfId="13866"/>
    <cellStyle name="Normal 2 3 4 5 4" xfId="13864"/>
    <cellStyle name="Normal 2 3 4 6" xfId="6224"/>
    <cellStyle name="Normal 2 3 4 6 2" xfId="6225"/>
    <cellStyle name="Normal 2 3 4 6 2 2" xfId="13868"/>
    <cellStyle name="Normal 2 3 4 6 3" xfId="6226"/>
    <cellStyle name="Normal 2 3 4 6 3 2" xfId="13869"/>
    <cellStyle name="Normal 2 3 4 6 4" xfId="13867"/>
    <cellStyle name="Normal 2 3 4 7" xfId="6227"/>
    <cellStyle name="Normal 2 3 4 7 2" xfId="13870"/>
    <cellStyle name="Normal 2 3 4 8" xfId="6228"/>
    <cellStyle name="Normal 2 3 4 8 2" xfId="13871"/>
    <cellStyle name="Normal 2 3 4 9" xfId="13827"/>
    <cellStyle name="Normal 2 3 5" xfId="6229"/>
    <cellStyle name="Normal 2 3 5 2" xfId="6230"/>
    <cellStyle name="Normal 2 3 5 2 2" xfId="6231"/>
    <cellStyle name="Normal 2 3 5 2 2 2" xfId="6232"/>
    <cellStyle name="Normal 2 3 5 2 2 2 2" xfId="6233"/>
    <cellStyle name="Normal 2 3 5 2 2 2 2 2" xfId="13876"/>
    <cellStyle name="Normal 2 3 5 2 2 2 3" xfId="6234"/>
    <cellStyle name="Normal 2 3 5 2 2 2 3 2" xfId="13877"/>
    <cellStyle name="Normal 2 3 5 2 2 2 4" xfId="13875"/>
    <cellStyle name="Normal 2 3 5 2 2 3" xfId="6235"/>
    <cellStyle name="Normal 2 3 5 2 2 3 2" xfId="6236"/>
    <cellStyle name="Normal 2 3 5 2 2 3 2 2" xfId="13879"/>
    <cellStyle name="Normal 2 3 5 2 2 3 3" xfId="6237"/>
    <cellStyle name="Normal 2 3 5 2 2 3 3 2" xfId="13880"/>
    <cellStyle name="Normal 2 3 5 2 2 3 4" xfId="13878"/>
    <cellStyle name="Normal 2 3 5 2 2 4" xfId="6238"/>
    <cellStyle name="Normal 2 3 5 2 2 4 2" xfId="13881"/>
    <cellStyle name="Normal 2 3 5 2 2 5" xfId="6239"/>
    <cellStyle name="Normal 2 3 5 2 2 5 2" xfId="13882"/>
    <cellStyle name="Normal 2 3 5 2 2 6" xfId="13874"/>
    <cellStyle name="Normal 2 3 5 2 3" xfId="6240"/>
    <cellStyle name="Normal 2 3 5 2 3 2" xfId="6241"/>
    <cellStyle name="Normal 2 3 5 2 3 2 2" xfId="13884"/>
    <cellStyle name="Normal 2 3 5 2 3 3" xfId="6242"/>
    <cellStyle name="Normal 2 3 5 2 3 3 2" xfId="13885"/>
    <cellStyle name="Normal 2 3 5 2 3 4" xfId="13883"/>
    <cellStyle name="Normal 2 3 5 2 4" xfId="6243"/>
    <cellStyle name="Normal 2 3 5 2 4 2" xfId="6244"/>
    <cellStyle name="Normal 2 3 5 2 4 2 2" xfId="13887"/>
    <cellStyle name="Normal 2 3 5 2 4 3" xfId="6245"/>
    <cellStyle name="Normal 2 3 5 2 4 3 2" xfId="13888"/>
    <cellStyle name="Normal 2 3 5 2 4 4" xfId="13886"/>
    <cellStyle name="Normal 2 3 5 2 5" xfId="6246"/>
    <cellStyle name="Normal 2 3 5 2 5 2" xfId="13889"/>
    <cellStyle name="Normal 2 3 5 2 6" xfId="6247"/>
    <cellStyle name="Normal 2 3 5 2 6 2" xfId="13890"/>
    <cellStyle name="Normal 2 3 5 2 7" xfId="13873"/>
    <cellStyle name="Normal 2 3 5 3" xfId="6248"/>
    <cellStyle name="Normal 2 3 5 3 2" xfId="6249"/>
    <cellStyle name="Normal 2 3 5 3 2 2" xfId="6250"/>
    <cellStyle name="Normal 2 3 5 3 2 2 2" xfId="13893"/>
    <cellStyle name="Normal 2 3 5 3 2 3" xfId="6251"/>
    <cellStyle name="Normal 2 3 5 3 2 3 2" xfId="13894"/>
    <cellStyle name="Normal 2 3 5 3 2 4" xfId="13892"/>
    <cellStyle name="Normal 2 3 5 3 3" xfId="6252"/>
    <cellStyle name="Normal 2 3 5 3 3 2" xfId="6253"/>
    <cellStyle name="Normal 2 3 5 3 3 2 2" xfId="13896"/>
    <cellStyle name="Normal 2 3 5 3 3 3" xfId="6254"/>
    <cellStyle name="Normal 2 3 5 3 3 3 2" xfId="13897"/>
    <cellStyle name="Normal 2 3 5 3 3 4" xfId="13895"/>
    <cellStyle name="Normal 2 3 5 3 4" xfId="6255"/>
    <cellStyle name="Normal 2 3 5 3 4 2" xfId="13898"/>
    <cellStyle name="Normal 2 3 5 3 5" xfId="6256"/>
    <cellStyle name="Normal 2 3 5 3 5 2" xfId="13899"/>
    <cellStyle name="Normal 2 3 5 3 6" xfId="13891"/>
    <cellStyle name="Normal 2 3 5 4" xfId="6257"/>
    <cellStyle name="Normal 2 3 5 4 2" xfId="6258"/>
    <cellStyle name="Normal 2 3 5 4 2 2" xfId="6259"/>
    <cellStyle name="Normal 2 3 5 4 2 2 2" xfId="13902"/>
    <cellStyle name="Normal 2 3 5 4 2 3" xfId="6260"/>
    <cellStyle name="Normal 2 3 5 4 2 3 2" xfId="13903"/>
    <cellStyle name="Normal 2 3 5 4 2 4" xfId="13901"/>
    <cellStyle name="Normal 2 3 5 4 3" xfId="6261"/>
    <cellStyle name="Normal 2 3 5 4 3 2" xfId="6262"/>
    <cellStyle name="Normal 2 3 5 4 3 2 2" xfId="13905"/>
    <cellStyle name="Normal 2 3 5 4 3 3" xfId="6263"/>
    <cellStyle name="Normal 2 3 5 4 3 3 2" xfId="13906"/>
    <cellStyle name="Normal 2 3 5 4 3 4" xfId="13904"/>
    <cellStyle name="Normal 2 3 5 4 4" xfId="6264"/>
    <cellStyle name="Normal 2 3 5 4 4 2" xfId="13907"/>
    <cellStyle name="Normal 2 3 5 4 5" xfId="6265"/>
    <cellStyle name="Normal 2 3 5 4 5 2" xfId="13908"/>
    <cellStyle name="Normal 2 3 5 4 6" xfId="13900"/>
    <cellStyle name="Normal 2 3 5 5" xfId="6266"/>
    <cellStyle name="Normal 2 3 5 5 2" xfId="6267"/>
    <cellStyle name="Normal 2 3 5 5 2 2" xfId="13910"/>
    <cellStyle name="Normal 2 3 5 5 3" xfId="6268"/>
    <cellStyle name="Normal 2 3 5 5 3 2" xfId="13911"/>
    <cellStyle name="Normal 2 3 5 5 4" xfId="13909"/>
    <cellStyle name="Normal 2 3 5 6" xfId="6269"/>
    <cellStyle name="Normal 2 3 5 6 2" xfId="6270"/>
    <cellStyle name="Normal 2 3 5 6 2 2" xfId="13913"/>
    <cellStyle name="Normal 2 3 5 6 3" xfId="6271"/>
    <cellStyle name="Normal 2 3 5 6 3 2" xfId="13914"/>
    <cellStyle name="Normal 2 3 5 6 4" xfId="13912"/>
    <cellStyle name="Normal 2 3 5 7" xfId="6272"/>
    <cellStyle name="Normal 2 3 5 7 2" xfId="13915"/>
    <cellStyle name="Normal 2 3 5 8" xfId="6273"/>
    <cellStyle name="Normal 2 3 5 8 2" xfId="13916"/>
    <cellStyle name="Normal 2 3 5 9" xfId="13872"/>
    <cellStyle name="Normal 2 3 6" xfId="6274"/>
    <cellStyle name="Normal 2 3 6 2" xfId="6275"/>
    <cellStyle name="Normal 2 3 6 2 2" xfId="6276"/>
    <cellStyle name="Normal 2 3 6 2 2 2" xfId="6277"/>
    <cellStyle name="Normal 2 3 6 2 2 2 2" xfId="6278"/>
    <cellStyle name="Normal 2 3 6 2 2 2 2 2" xfId="13921"/>
    <cellStyle name="Normal 2 3 6 2 2 2 3" xfId="6279"/>
    <cellStyle name="Normal 2 3 6 2 2 2 3 2" xfId="13922"/>
    <cellStyle name="Normal 2 3 6 2 2 2 4" xfId="13920"/>
    <cellStyle name="Normal 2 3 6 2 2 3" xfId="6280"/>
    <cellStyle name="Normal 2 3 6 2 2 3 2" xfId="6281"/>
    <cellStyle name="Normal 2 3 6 2 2 3 2 2" xfId="13924"/>
    <cellStyle name="Normal 2 3 6 2 2 3 3" xfId="6282"/>
    <cellStyle name="Normal 2 3 6 2 2 3 3 2" xfId="13925"/>
    <cellStyle name="Normal 2 3 6 2 2 3 4" xfId="13923"/>
    <cellStyle name="Normal 2 3 6 2 2 4" xfId="6283"/>
    <cellStyle name="Normal 2 3 6 2 2 4 2" xfId="13926"/>
    <cellStyle name="Normal 2 3 6 2 2 5" xfId="6284"/>
    <cellStyle name="Normal 2 3 6 2 2 5 2" xfId="13927"/>
    <cellStyle name="Normal 2 3 6 2 2 6" xfId="13919"/>
    <cellStyle name="Normal 2 3 6 2 3" xfId="6285"/>
    <cellStyle name="Normal 2 3 6 2 3 2" xfId="6286"/>
    <cellStyle name="Normal 2 3 6 2 3 2 2" xfId="13929"/>
    <cellStyle name="Normal 2 3 6 2 3 3" xfId="6287"/>
    <cellStyle name="Normal 2 3 6 2 3 3 2" xfId="13930"/>
    <cellStyle name="Normal 2 3 6 2 3 4" xfId="13928"/>
    <cellStyle name="Normal 2 3 6 2 4" xfId="6288"/>
    <cellStyle name="Normal 2 3 6 2 4 2" xfId="6289"/>
    <cellStyle name="Normal 2 3 6 2 4 2 2" xfId="13932"/>
    <cellStyle name="Normal 2 3 6 2 4 3" xfId="6290"/>
    <cellStyle name="Normal 2 3 6 2 4 3 2" xfId="13933"/>
    <cellStyle name="Normal 2 3 6 2 4 4" xfId="13931"/>
    <cellStyle name="Normal 2 3 6 2 5" xfId="6291"/>
    <cellStyle name="Normal 2 3 6 2 5 2" xfId="13934"/>
    <cellStyle name="Normal 2 3 6 2 6" xfId="6292"/>
    <cellStyle name="Normal 2 3 6 2 6 2" xfId="13935"/>
    <cellStyle name="Normal 2 3 6 2 7" xfId="13918"/>
    <cellStyle name="Normal 2 3 6 3" xfId="6293"/>
    <cellStyle name="Normal 2 3 6 3 2" xfId="6294"/>
    <cellStyle name="Normal 2 3 6 3 2 2" xfId="6295"/>
    <cellStyle name="Normal 2 3 6 3 2 2 2" xfId="13938"/>
    <cellStyle name="Normal 2 3 6 3 2 3" xfId="6296"/>
    <cellStyle name="Normal 2 3 6 3 2 3 2" xfId="13939"/>
    <cellStyle name="Normal 2 3 6 3 2 4" xfId="13937"/>
    <cellStyle name="Normal 2 3 6 3 3" xfId="6297"/>
    <cellStyle name="Normal 2 3 6 3 3 2" xfId="6298"/>
    <cellStyle name="Normal 2 3 6 3 3 2 2" xfId="13941"/>
    <cellStyle name="Normal 2 3 6 3 3 3" xfId="6299"/>
    <cellStyle name="Normal 2 3 6 3 3 3 2" xfId="13942"/>
    <cellStyle name="Normal 2 3 6 3 3 4" xfId="13940"/>
    <cellStyle name="Normal 2 3 6 3 4" xfId="6300"/>
    <cellStyle name="Normal 2 3 6 3 4 2" xfId="13943"/>
    <cellStyle name="Normal 2 3 6 3 5" xfId="6301"/>
    <cellStyle name="Normal 2 3 6 3 5 2" xfId="13944"/>
    <cellStyle name="Normal 2 3 6 3 6" xfId="13936"/>
    <cellStyle name="Normal 2 3 6 4" xfId="6302"/>
    <cellStyle name="Normal 2 3 6 4 2" xfId="6303"/>
    <cellStyle name="Normal 2 3 6 4 2 2" xfId="6304"/>
    <cellStyle name="Normal 2 3 6 4 2 2 2" xfId="13947"/>
    <cellStyle name="Normal 2 3 6 4 2 3" xfId="6305"/>
    <cellStyle name="Normal 2 3 6 4 2 3 2" xfId="13948"/>
    <cellStyle name="Normal 2 3 6 4 2 4" xfId="13946"/>
    <cellStyle name="Normal 2 3 6 4 3" xfId="6306"/>
    <cellStyle name="Normal 2 3 6 4 3 2" xfId="6307"/>
    <cellStyle name="Normal 2 3 6 4 3 2 2" xfId="13950"/>
    <cellStyle name="Normal 2 3 6 4 3 3" xfId="6308"/>
    <cellStyle name="Normal 2 3 6 4 3 3 2" xfId="13951"/>
    <cellStyle name="Normal 2 3 6 4 3 4" xfId="13949"/>
    <cellStyle name="Normal 2 3 6 4 4" xfId="6309"/>
    <cellStyle name="Normal 2 3 6 4 4 2" xfId="13952"/>
    <cellStyle name="Normal 2 3 6 4 5" xfId="6310"/>
    <cellStyle name="Normal 2 3 6 4 5 2" xfId="13953"/>
    <cellStyle name="Normal 2 3 6 4 6" xfId="13945"/>
    <cellStyle name="Normal 2 3 6 5" xfId="6311"/>
    <cellStyle name="Normal 2 3 6 5 2" xfId="6312"/>
    <cellStyle name="Normal 2 3 6 5 2 2" xfId="13955"/>
    <cellStyle name="Normal 2 3 6 5 3" xfId="6313"/>
    <cellStyle name="Normal 2 3 6 5 3 2" xfId="13956"/>
    <cellStyle name="Normal 2 3 6 5 4" xfId="13954"/>
    <cellStyle name="Normal 2 3 6 6" xfId="6314"/>
    <cellStyle name="Normal 2 3 6 6 2" xfId="6315"/>
    <cellStyle name="Normal 2 3 6 6 2 2" xfId="13958"/>
    <cellStyle name="Normal 2 3 6 6 3" xfId="6316"/>
    <cellStyle name="Normal 2 3 6 6 3 2" xfId="13959"/>
    <cellStyle name="Normal 2 3 6 6 4" xfId="13957"/>
    <cellStyle name="Normal 2 3 6 7" xfId="6317"/>
    <cellStyle name="Normal 2 3 6 7 2" xfId="13960"/>
    <cellStyle name="Normal 2 3 6 8" xfId="6318"/>
    <cellStyle name="Normal 2 3 6 8 2" xfId="13961"/>
    <cellStyle name="Normal 2 3 6 9" xfId="13917"/>
    <cellStyle name="Normal 2 3 7" xfId="6319"/>
    <cellStyle name="Normal 2 3 7 2" xfId="6320"/>
    <cellStyle name="Normal 2 3 7 2 2" xfId="6321"/>
    <cellStyle name="Normal 2 3 7 2 2 2" xfId="6322"/>
    <cellStyle name="Normal 2 3 7 2 2 2 2" xfId="13965"/>
    <cellStyle name="Normal 2 3 7 2 2 3" xfId="6323"/>
    <cellStyle name="Normal 2 3 7 2 2 3 2" xfId="13966"/>
    <cellStyle name="Normal 2 3 7 2 2 4" xfId="13964"/>
    <cellStyle name="Normal 2 3 7 2 3" xfId="6324"/>
    <cellStyle name="Normal 2 3 7 2 3 2" xfId="6325"/>
    <cellStyle name="Normal 2 3 7 2 3 2 2" xfId="13968"/>
    <cellStyle name="Normal 2 3 7 2 3 3" xfId="6326"/>
    <cellStyle name="Normal 2 3 7 2 3 3 2" xfId="13969"/>
    <cellStyle name="Normal 2 3 7 2 3 4" xfId="13967"/>
    <cellStyle name="Normal 2 3 7 2 4" xfId="6327"/>
    <cellStyle name="Normal 2 3 7 2 4 2" xfId="13970"/>
    <cellStyle name="Normal 2 3 7 2 5" xfId="6328"/>
    <cellStyle name="Normal 2 3 7 2 5 2" xfId="13971"/>
    <cellStyle name="Normal 2 3 7 2 6" xfId="13963"/>
    <cellStyle name="Normal 2 3 7 3" xfId="6329"/>
    <cellStyle name="Normal 2 3 7 3 2" xfId="6330"/>
    <cellStyle name="Normal 2 3 7 3 2 2" xfId="6331"/>
    <cellStyle name="Normal 2 3 7 3 2 2 2" xfId="13974"/>
    <cellStyle name="Normal 2 3 7 3 2 3" xfId="6332"/>
    <cellStyle name="Normal 2 3 7 3 2 3 2" xfId="13975"/>
    <cellStyle name="Normal 2 3 7 3 2 4" xfId="13973"/>
    <cellStyle name="Normal 2 3 7 3 3" xfId="6333"/>
    <cellStyle name="Normal 2 3 7 3 3 2" xfId="6334"/>
    <cellStyle name="Normal 2 3 7 3 3 2 2" xfId="13977"/>
    <cellStyle name="Normal 2 3 7 3 3 3" xfId="6335"/>
    <cellStyle name="Normal 2 3 7 3 3 3 2" xfId="13978"/>
    <cellStyle name="Normal 2 3 7 3 3 4" xfId="13976"/>
    <cellStyle name="Normal 2 3 7 3 4" xfId="6336"/>
    <cellStyle name="Normal 2 3 7 3 4 2" xfId="13979"/>
    <cellStyle name="Normal 2 3 7 3 5" xfId="6337"/>
    <cellStyle name="Normal 2 3 7 3 5 2" xfId="13980"/>
    <cellStyle name="Normal 2 3 7 3 6" xfId="13972"/>
    <cellStyle name="Normal 2 3 7 4" xfId="6338"/>
    <cellStyle name="Normal 2 3 7 4 2" xfId="6339"/>
    <cellStyle name="Normal 2 3 7 4 2 2" xfId="13982"/>
    <cellStyle name="Normal 2 3 7 4 3" xfId="6340"/>
    <cellStyle name="Normal 2 3 7 4 3 2" xfId="13983"/>
    <cellStyle name="Normal 2 3 7 4 4" xfId="13981"/>
    <cellStyle name="Normal 2 3 7 5" xfId="6341"/>
    <cellStyle name="Normal 2 3 7 5 2" xfId="6342"/>
    <cellStyle name="Normal 2 3 7 5 2 2" xfId="13985"/>
    <cellStyle name="Normal 2 3 7 5 3" xfId="6343"/>
    <cellStyle name="Normal 2 3 7 5 3 2" xfId="13986"/>
    <cellStyle name="Normal 2 3 7 5 4" xfId="13984"/>
    <cellStyle name="Normal 2 3 7 6" xfId="6344"/>
    <cellStyle name="Normal 2 3 7 6 2" xfId="13987"/>
    <cellStyle name="Normal 2 3 7 7" xfId="6345"/>
    <cellStyle name="Normal 2 3 7 7 2" xfId="13988"/>
    <cellStyle name="Normal 2 3 7 8" xfId="13962"/>
    <cellStyle name="Normal 2 3 8" xfId="6346"/>
    <cellStyle name="Normal 2 3 9" xfId="6347"/>
    <cellStyle name="Normal 2 3 9 2" xfId="6348"/>
    <cellStyle name="Normal 2 3 9 2 2" xfId="6349"/>
    <cellStyle name="Normal 2 3 9 2 2 2" xfId="13991"/>
    <cellStyle name="Normal 2 3 9 2 3" xfId="6350"/>
    <cellStyle name="Normal 2 3 9 2 3 2" xfId="13992"/>
    <cellStyle name="Normal 2 3 9 2 4" xfId="13990"/>
    <cellStyle name="Normal 2 3 9 3" xfId="6351"/>
    <cellStyle name="Normal 2 3 9 3 2" xfId="6352"/>
    <cellStyle name="Normal 2 3 9 3 2 2" xfId="13994"/>
    <cellStyle name="Normal 2 3 9 3 3" xfId="6353"/>
    <cellStyle name="Normal 2 3 9 3 3 2" xfId="13995"/>
    <cellStyle name="Normal 2 3 9 3 4" xfId="13993"/>
    <cellStyle name="Normal 2 3 9 4" xfId="6354"/>
    <cellStyle name="Normal 2 3 9 4 2" xfId="13996"/>
    <cellStyle name="Normal 2 3 9 5" xfId="6355"/>
    <cellStyle name="Normal 2 3 9 5 2" xfId="13997"/>
    <cellStyle name="Normal 2 3 9 6" xfId="13989"/>
    <cellStyle name="Normal 2 4" xfId="6356"/>
    <cellStyle name="Normal 2 4 10" xfId="6357"/>
    <cellStyle name="Normal 2 4 10 2" xfId="6358"/>
    <cellStyle name="Normal 2 4 10 2 2" xfId="13999"/>
    <cellStyle name="Normal 2 4 10 3" xfId="6359"/>
    <cellStyle name="Normal 2 4 10 3 2" xfId="14000"/>
    <cellStyle name="Normal 2 4 10 4" xfId="13998"/>
    <cellStyle name="Normal 2 4 11" xfId="6360"/>
    <cellStyle name="Normal 2 4 11 2" xfId="6361"/>
    <cellStyle name="Normal 2 4 11 2 2" xfId="14002"/>
    <cellStyle name="Normal 2 4 11 3" xfId="6362"/>
    <cellStyle name="Normal 2 4 11 3 2" xfId="14003"/>
    <cellStyle name="Normal 2 4 11 4" xfId="14001"/>
    <cellStyle name="Normal 2 4 12" xfId="6363"/>
    <cellStyle name="Normal 2 4 12 2" xfId="6364"/>
    <cellStyle name="Normal 2 4 12 2 2" xfId="14005"/>
    <cellStyle name="Normal 2 4 12 3" xfId="6365"/>
    <cellStyle name="Normal 2 4 12 3 2" xfId="14006"/>
    <cellStyle name="Normal 2 4 12 4" xfId="14004"/>
    <cellStyle name="Normal 2 4 2" xfId="6366"/>
    <cellStyle name="Normal 2 4 2 10" xfId="6367"/>
    <cellStyle name="Normal 2 4 2 10 2" xfId="6368"/>
    <cellStyle name="Normal 2 4 2 10 2 2" xfId="14009"/>
    <cellStyle name="Normal 2 4 2 10 3" xfId="6369"/>
    <cellStyle name="Normal 2 4 2 10 3 2" xfId="14010"/>
    <cellStyle name="Normal 2 4 2 10 4" xfId="14008"/>
    <cellStyle name="Normal 2 4 2 11" xfId="6370"/>
    <cellStyle name="Normal 2 4 2 11 2" xfId="14011"/>
    <cellStyle name="Normal 2 4 2 12" xfId="6371"/>
    <cellStyle name="Normal 2 4 2 12 2" xfId="14012"/>
    <cellStyle name="Normal 2 4 2 13" xfId="14007"/>
    <cellStyle name="Normal 2 4 2 2" xfId="6372"/>
    <cellStyle name="Normal 2 4 2 2 10" xfId="6373"/>
    <cellStyle name="Normal 2 4 2 2 10 2" xfId="14014"/>
    <cellStyle name="Normal 2 4 2 2 11" xfId="14013"/>
    <cellStyle name="Normal 2 4 2 2 2" xfId="6374"/>
    <cellStyle name="Normal 2 4 2 2 2 2" xfId="6375"/>
    <cellStyle name="Normal 2 4 2 2 2 2 2" xfId="6376"/>
    <cellStyle name="Normal 2 4 2 2 2 2 2 2" xfId="6377"/>
    <cellStyle name="Normal 2 4 2 2 2 2 2 2 2" xfId="6378"/>
    <cellStyle name="Normal 2 4 2 2 2 2 2 2 2 2" xfId="14019"/>
    <cellStyle name="Normal 2 4 2 2 2 2 2 2 3" xfId="6379"/>
    <cellStyle name="Normal 2 4 2 2 2 2 2 2 3 2" xfId="14020"/>
    <cellStyle name="Normal 2 4 2 2 2 2 2 2 4" xfId="14018"/>
    <cellStyle name="Normal 2 4 2 2 2 2 2 3" xfId="6380"/>
    <cellStyle name="Normal 2 4 2 2 2 2 2 3 2" xfId="6381"/>
    <cellStyle name="Normal 2 4 2 2 2 2 2 3 2 2" xfId="14022"/>
    <cellStyle name="Normal 2 4 2 2 2 2 2 3 3" xfId="6382"/>
    <cellStyle name="Normal 2 4 2 2 2 2 2 3 3 2" xfId="14023"/>
    <cellStyle name="Normal 2 4 2 2 2 2 2 3 4" xfId="14021"/>
    <cellStyle name="Normal 2 4 2 2 2 2 2 4" xfId="6383"/>
    <cellStyle name="Normal 2 4 2 2 2 2 2 4 2" xfId="14024"/>
    <cellStyle name="Normal 2 4 2 2 2 2 2 5" xfId="6384"/>
    <cellStyle name="Normal 2 4 2 2 2 2 2 5 2" xfId="14025"/>
    <cellStyle name="Normal 2 4 2 2 2 2 2 6" xfId="14017"/>
    <cellStyle name="Normal 2 4 2 2 2 2 3" xfId="6385"/>
    <cellStyle name="Normal 2 4 2 2 2 2 3 2" xfId="6386"/>
    <cellStyle name="Normal 2 4 2 2 2 2 3 2 2" xfId="14027"/>
    <cellStyle name="Normal 2 4 2 2 2 2 3 3" xfId="6387"/>
    <cellStyle name="Normal 2 4 2 2 2 2 3 3 2" xfId="14028"/>
    <cellStyle name="Normal 2 4 2 2 2 2 3 4" xfId="14026"/>
    <cellStyle name="Normal 2 4 2 2 2 2 4" xfId="6388"/>
    <cellStyle name="Normal 2 4 2 2 2 2 4 2" xfId="6389"/>
    <cellStyle name="Normal 2 4 2 2 2 2 4 2 2" xfId="14030"/>
    <cellStyle name="Normal 2 4 2 2 2 2 4 3" xfId="6390"/>
    <cellStyle name="Normal 2 4 2 2 2 2 4 3 2" xfId="14031"/>
    <cellStyle name="Normal 2 4 2 2 2 2 4 4" xfId="14029"/>
    <cellStyle name="Normal 2 4 2 2 2 2 5" xfId="6391"/>
    <cellStyle name="Normal 2 4 2 2 2 2 5 2" xfId="14032"/>
    <cellStyle name="Normal 2 4 2 2 2 2 6" xfId="6392"/>
    <cellStyle name="Normal 2 4 2 2 2 2 6 2" xfId="14033"/>
    <cellStyle name="Normal 2 4 2 2 2 2 7" xfId="14016"/>
    <cellStyle name="Normal 2 4 2 2 2 3" xfId="6393"/>
    <cellStyle name="Normal 2 4 2 2 2 3 2" xfId="6394"/>
    <cellStyle name="Normal 2 4 2 2 2 3 2 2" xfId="6395"/>
    <cellStyle name="Normal 2 4 2 2 2 3 2 2 2" xfId="14036"/>
    <cellStyle name="Normal 2 4 2 2 2 3 2 3" xfId="6396"/>
    <cellStyle name="Normal 2 4 2 2 2 3 2 3 2" xfId="14037"/>
    <cellStyle name="Normal 2 4 2 2 2 3 2 4" xfId="14035"/>
    <cellStyle name="Normal 2 4 2 2 2 3 3" xfId="6397"/>
    <cellStyle name="Normal 2 4 2 2 2 3 3 2" xfId="6398"/>
    <cellStyle name="Normal 2 4 2 2 2 3 3 2 2" xfId="14039"/>
    <cellStyle name="Normal 2 4 2 2 2 3 3 3" xfId="6399"/>
    <cellStyle name="Normal 2 4 2 2 2 3 3 3 2" xfId="14040"/>
    <cellStyle name="Normal 2 4 2 2 2 3 3 4" xfId="14038"/>
    <cellStyle name="Normal 2 4 2 2 2 3 4" xfId="6400"/>
    <cellStyle name="Normal 2 4 2 2 2 3 4 2" xfId="14041"/>
    <cellStyle name="Normal 2 4 2 2 2 3 5" xfId="6401"/>
    <cellStyle name="Normal 2 4 2 2 2 3 5 2" xfId="14042"/>
    <cellStyle name="Normal 2 4 2 2 2 3 6" xfId="14034"/>
    <cellStyle name="Normal 2 4 2 2 2 4" xfId="6402"/>
    <cellStyle name="Normal 2 4 2 2 2 4 2" xfId="6403"/>
    <cellStyle name="Normal 2 4 2 2 2 4 2 2" xfId="6404"/>
    <cellStyle name="Normal 2 4 2 2 2 4 2 2 2" xfId="14045"/>
    <cellStyle name="Normal 2 4 2 2 2 4 2 3" xfId="6405"/>
    <cellStyle name="Normal 2 4 2 2 2 4 2 3 2" xfId="14046"/>
    <cellStyle name="Normal 2 4 2 2 2 4 2 4" xfId="14044"/>
    <cellStyle name="Normal 2 4 2 2 2 4 3" xfId="6406"/>
    <cellStyle name="Normal 2 4 2 2 2 4 3 2" xfId="6407"/>
    <cellStyle name="Normal 2 4 2 2 2 4 3 2 2" xfId="14048"/>
    <cellStyle name="Normal 2 4 2 2 2 4 3 3" xfId="6408"/>
    <cellStyle name="Normal 2 4 2 2 2 4 3 3 2" xfId="14049"/>
    <cellStyle name="Normal 2 4 2 2 2 4 3 4" xfId="14047"/>
    <cellStyle name="Normal 2 4 2 2 2 4 4" xfId="6409"/>
    <cellStyle name="Normal 2 4 2 2 2 4 4 2" xfId="14050"/>
    <cellStyle name="Normal 2 4 2 2 2 4 5" xfId="6410"/>
    <cellStyle name="Normal 2 4 2 2 2 4 5 2" xfId="14051"/>
    <cellStyle name="Normal 2 4 2 2 2 4 6" xfId="14043"/>
    <cellStyle name="Normal 2 4 2 2 2 5" xfId="6411"/>
    <cellStyle name="Normal 2 4 2 2 2 5 2" xfId="6412"/>
    <cellStyle name="Normal 2 4 2 2 2 5 2 2" xfId="14053"/>
    <cellStyle name="Normal 2 4 2 2 2 5 3" xfId="6413"/>
    <cellStyle name="Normal 2 4 2 2 2 5 3 2" xfId="14054"/>
    <cellStyle name="Normal 2 4 2 2 2 5 4" xfId="14052"/>
    <cellStyle name="Normal 2 4 2 2 2 6" xfId="6414"/>
    <cellStyle name="Normal 2 4 2 2 2 6 2" xfId="6415"/>
    <cellStyle name="Normal 2 4 2 2 2 6 2 2" xfId="14056"/>
    <cellStyle name="Normal 2 4 2 2 2 6 3" xfId="6416"/>
    <cellStyle name="Normal 2 4 2 2 2 6 3 2" xfId="14057"/>
    <cellStyle name="Normal 2 4 2 2 2 6 4" xfId="14055"/>
    <cellStyle name="Normal 2 4 2 2 2 7" xfId="6417"/>
    <cellStyle name="Normal 2 4 2 2 2 7 2" xfId="14058"/>
    <cellStyle name="Normal 2 4 2 2 2 8" xfId="6418"/>
    <cellStyle name="Normal 2 4 2 2 2 8 2" xfId="14059"/>
    <cellStyle name="Normal 2 4 2 2 2 9" xfId="14015"/>
    <cellStyle name="Normal 2 4 2 2 3" xfId="6419"/>
    <cellStyle name="Normal 2 4 2 2 3 2" xfId="6420"/>
    <cellStyle name="Normal 2 4 2 2 3 2 2" xfId="6421"/>
    <cellStyle name="Normal 2 4 2 2 3 2 2 2" xfId="6422"/>
    <cellStyle name="Normal 2 4 2 2 3 2 2 2 2" xfId="6423"/>
    <cellStyle name="Normal 2 4 2 2 3 2 2 2 2 2" xfId="14064"/>
    <cellStyle name="Normal 2 4 2 2 3 2 2 2 3" xfId="6424"/>
    <cellStyle name="Normal 2 4 2 2 3 2 2 2 3 2" xfId="14065"/>
    <cellStyle name="Normal 2 4 2 2 3 2 2 2 4" xfId="14063"/>
    <cellStyle name="Normal 2 4 2 2 3 2 2 3" xfId="6425"/>
    <cellStyle name="Normal 2 4 2 2 3 2 2 3 2" xfId="6426"/>
    <cellStyle name="Normal 2 4 2 2 3 2 2 3 2 2" xfId="14067"/>
    <cellStyle name="Normal 2 4 2 2 3 2 2 3 3" xfId="6427"/>
    <cellStyle name="Normal 2 4 2 2 3 2 2 3 3 2" xfId="14068"/>
    <cellStyle name="Normal 2 4 2 2 3 2 2 3 4" xfId="14066"/>
    <cellStyle name="Normal 2 4 2 2 3 2 2 4" xfId="6428"/>
    <cellStyle name="Normal 2 4 2 2 3 2 2 4 2" xfId="14069"/>
    <cellStyle name="Normal 2 4 2 2 3 2 2 5" xfId="6429"/>
    <cellStyle name="Normal 2 4 2 2 3 2 2 5 2" xfId="14070"/>
    <cellStyle name="Normal 2 4 2 2 3 2 2 6" xfId="14062"/>
    <cellStyle name="Normal 2 4 2 2 3 2 3" xfId="6430"/>
    <cellStyle name="Normal 2 4 2 2 3 2 3 2" xfId="6431"/>
    <cellStyle name="Normal 2 4 2 2 3 2 3 2 2" xfId="14072"/>
    <cellStyle name="Normal 2 4 2 2 3 2 3 3" xfId="6432"/>
    <cellStyle name="Normal 2 4 2 2 3 2 3 3 2" xfId="14073"/>
    <cellStyle name="Normal 2 4 2 2 3 2 3 4" xfId="14071"/>
    <cellStyle name="Normal 2 4 2 2 3 2 4" xfId="6433"/>
    <cellStyle name="Normal 2 4 2 2 3 2 4 2" xfId="6434"/>
    <cellStyle name="Normal 2 4 2 2 3 2 4 2 2" xfId="14075"/>
    <cellStyle name="Normal 2 4 2 2 3 2 4 3" xfId="6435"/>
    <cellStyle name="Normal 2 4 2 2 3 2 4 3 2" xfId="14076"/>
    <cellStyle name="Normal 2 4 2 2 3 2 4 4" xfId="14074"/>
    <cellStyle name="Normal 2 4 2 2 3 2 5" xfId="6436"/>
    <cellStyle name="Normal 2 4 2 2 3 2 5 2" xfId="14077"/>
    <cellStyle name="Normal 2 4 2 2 3 2 6" xfId="6437"/>
    <cellStyle name="Normal 2 4 2 2 3 2 6 2" xfId="14078"/>
    <cellStyle name="Normal 2 4 2 2 3 2 7" xfId="14061"/>
    <cellStyle name="Normal 2 4 2 2 3 3" xfId="6438"/>
    <cellStyle name="Normal 2 4 2 2 3 3 2" xfId="6439"/>
    <cellStyle name="Normal 2 4 2 2 3 3 2 2" xfId="6440"/>
    <cellStyle name="Normal 2 4 2 2 3 3 2 2 2" xfId="14081"/>
    <cellStyle name="Normal 2 4 2 2 3 3 2 3" xfId="6441"/>
    <cellStyle name="Normal 2 4 2 2 3 3 2 3 2" xfId="14082"/>
    <cellStyle name="Normal 2 4 2 2 3 3 2 4" xfId="14080"/>
    <cellStyle name="Normal 2 4 2 2 3 3 3" xfId="6442"/>
    <cellStyle name="Normal 2 4 2 2 3 3 3 2" xfId="6443"/>
    <cellStyle name="Normal 2 4 2 2 3 3 3 2 2" xfId="14084"/>
    <cellStyle name="Normal 2 4 2 2 3 3 3 3" xfId="6444"/>
    <cellStyle name="Normal 2 4 2 2 3 3 3 3 2" xfId="14085"/>
    <cellStyle name="Normal 2 4 2 2 3 3 3 4" xfId="14083"/>
    <cellStyle name="Normal 2 4 2 2 3 3 4" xfId="6445"/>
    <cellStyle name="Normal 2 4 2 2 3 3 4 2" xfId="14086"/>
    <cellStyle name="Normal 2 4 2 2 3 3 5" xfId="6446"/>
    <cellStyle name="Normal 2 4 2 2 3 3 5 2" xfId="14087"/>
    <cellStyle name="Normal 2 4 2 2 3 3 6" xfId="14079"/>
    <cellStyle name="Normal 2 4 2 2 3 4" xfId="6447"/>
    <cellStyle name="Normal 2 4 2 2 3 4 2" xfId="6448"/>
    <cellStyle name="Normal 2 4 2 2 3 4 2 2" xfId="6449"/>
    <cellStyle name="Normal 2 4 2 2 3 4 2 2 2" xfId="14090"/>
    <cellStyle name="Normal 2 4 2 2 3 4 2 3" xfId="6450"/>
    <cellStyle name="Normal 2 4 2 2 3 4 2 3 2" xfId="14091"/>
    <cellStyle name="Normal 2 4 2 2 3 4 2 4" xfId="14089"/>
    <cellStyle name="Normal 2 4 2 2 3 4 3" xfId="6451"/>
    <cellStyle name="Normal 2 4 2 2 3 4 3 2" xfId="6452"/>
    <cellStyle name="Normal 2 4 2 2 3 4 3 2 2" xfId="14093"/>
    <cellStyle name="Normal 2 4 2 2 3 4 3 3" xfId="6453"/>
    <cellStyle name="Normal 2 4 2 2 3 4 3 3 2" xfId="14094"/>
    <cellStyle name="Normal 2 4 2 2 3 4 3 4" xfId="14092"/>
    <cellStyle name="Normal 2 4 2 2 3 4 4" xfId="6454"/>
    <cellStyle name="Normal 2 4 2 2 3 4 4 2" xfId="14095"/>
    <cellStyle name="Normal 2 4 2 2 3 4 5" xfId="6455"/>
    <cellStyle name="Normal 2 4 2 2 3 4 5 2" xfId="14096"/>
    <cellStyle name="Normal 2 4 2 2 3 4 6" xfId="14088"/>
    <cellStyle name="Normal 2 4 2 2 3 5" xfId="6456"/>
    <cellStyle name="Normal 2 4 2 2 3 5 2" xfId="6457"/>
    <cellStyle name="Normal 2 4 2 2 3 5 2 2" xfId="14098"/>
    <cellStyle name="Normal 2 4 2 2 3 5 3" xfId="6458"/>
    <cellStyle name="Normal 2 4 2 2 3 5 3 2" xfId="14099"/>
    <cellStyle name="Normal 2 4 2 2 3 5 4" xfId="14097"/>
    <cellStyle name="Normal 2 4 2 2 3 6" xfId="6459"/>
    <cellStyle name="Normal 2 4 2 2 3 6 2" xfId="6460"/>
    <cellStyle name="Normal 2 4 2 2 3 6 2 2" xfId="14101"/>
    <cellStyle name="Normal 2 4 2 2 3 6 3" xfId="6461"/>
    <cellStyle name="Normal 2 4 2 2 3 6 3 2" xfId="14102"/>
    <cellStyle name="Normal 2 4 2 2 3 6 4" xfId="14100"/>
    <cellStyle name="Normal 2 4 2 2 3 7" xfId="6462"/>
    <cellStyle name="Normal 2 4 2 2 3 7 2" xfId="14103"/>
    <cellStyle name="Normal 2 4 2 2 3 8" xfId="6463"/>
    <cellStyle name="Normal 2 4 2 2 3 8 2" xfId="14104"/>
    <cellStyle name="Normal 2 4 2 2 3 9" xfId="14060"/>
    <cellStyle name="Normal 2 4 2 2 4" xfId="6464"/>
    <cellStyle name="Normal 2 4 2 2 4 2" xfId="6465"/>
    <cellStyle name="Normal 2 4 2 2 4 2 2" xfId="6466"/>
    <cellStyle name="Normal 2 4 2 2 4 2 2 2" xfId="6467"/>
    <cellStyle name="Normal 2 4 2 2 4 2 2 2 2" xfId="14108"/>
    <cellStyle name="Normal 2 4 2 2 4 2 2 3" xfId="6468"/>
    <cellStyle name="Normal 2 4 2 2 4 2 2 3 2" xfId="14109"/>
    <cellStyle name="Normal 2 4 2 2 4 2 2 4" xfId="14107"/>
    <cellStyle name="Normal 2 4 2 2 4 2 3" xfId="6469"/>
    <cellStyle name="Normal 2 4 2 2 4 2 3 2" xfId="6470"/>
    <cellStyle name="Normal 2 4 2 2 4 2 3 2 2" xfId="14111"/>
    <cellStyle name="Normal 2 4 2 2 4 2 3 3" xfId="6471"/>
    <cellStyle name="Normal 2 4 2 2 4 2 3 3 2" xfId="14112"/>
    <cellStyle name="Normal 2 4 2 2 4 2 3 4" xfId="14110"/>
    <cellStyle name="Normal 2 4 2 2 4 2 4" xfId="6472"/>
    <cellStyle name="Normal 2 4 2 2 4 2 4 2" xfId="14113"/>
    <cellStyle name="Normal 2 4 2 2 4 2 5" xfId="6473"/>
    <cellStyle name="Normal 2 4 2 2 4 2 5 2" xfId="14114"/>
    <cellStyle name="Normal 2 4 2 2 4 2 6" xfId="14106"/>
    <cellStyle name="Normal 2 4 2 2 4 3" xfId="6474"/>
    <cellStyle name="Normal 2 4 2 2 4 3 2" xfId="6475"/>
    <cellStyle name="Normal 2 4 2 2 4 3 2 2" xfId="6476"/>
    <cellStyle name="Normal 2 4 2 2 4 3 2 2 2" xfId="14117"/>
    <cellStyle name="Normal 2 4 2 2 4 3 2 3" xfId="6477"/>
    <cellStyle name="Normal 2 4 2 2 4 3 2 3 2" xfId="14118"/>
    <cellStyle name="Normal 2 4 2 2 4 3 2 4" xfId="14116"/>
    <cellStyle name="Normal 2 4 2 2 4 3 3" xfId="6478"/>
    <cellStyle name="Normal 2 4 2 2 4 3 3 2" xfId="6479"/>
    <cellStyle name="Normal 2 4 2 2 4 3 3 2 2" xfId="14120"/>
    <cellStyle name="Normal 2 4 2 2 4 3 3 3" xfId="6480"/>
    <cellStyle name="Normal 2 4 2 2 4 3 3 3 2" xfId="14121"/>
    <cellStyle name="Normal 2 4 2 2 4 3 3 4" xfId="14119"/>
    <cellStyle name="Normal 2 4 2 2 4 3 4" xfId="6481"/>
    <cellStyle name="Normal 2 4 2 2 4 3 4 2" xfId="14122"/>
    <cellStyle name="Normal 2 4 2 2 4 3 5" xfId="6482"/>
    <cellStyle name="Normal 2 4 2 2 4 3 5 2" xfId="14123"/>
    <cellStyle name="Normal 2 4 2 2 4 3 6" xfId="14115"/>
    <cellStyle name="Normal 2 4 2 2 4 4" xfId="6483"/>
    <cellStyle name="Normal 2 4 2 2 4 4 2" xfId="6484"/>
    <cellStyle name="Normal 2 4 2 2 4 4 2 2" xfId="14125"/>
    <cellStyle name="Normal 2 4 2 2 4 4 3" xfId="6485"/>
    <cellStyle name="Normal 2 4 2 2 4 4 3 2" xfId="14126"/>
    <cellStyle name="Normal 2 4 2 2 4 4 4" xfId="14124"/>
    <cellStyle name="Normal 2 4 2 2 4 5" xfId="6486"/>
    <cellStyle name="Normal 2 4 2 2 4 5 2" xfId="6487"/>
    <cellStyle name="Normal 2 4 2 2 4 5 2 2" xfId="14128"/>
    <cellStyle name="Normal 2 4 2 2 4 5 3" xfId="6488"/>
    <cellStyle name="Normal 2 4 2 2 4 5 3 2" xfId="14129"/>
    <cellStyle name="Normal 2 4 2 2 4 5 4" xfId="14127"/>
    <cellStyle name="Normal 2 4 2 2 4 6" xfId="6489"/>
    <cellStyle name="Normal 2 4 2 2 4 6 2" xfId="14130"/>
    <cellStyle name="Normal 2 4 2 2 4 7" xfId="6490"/>
    <cellStyle name="Normal 2 4 2 2 4 7 2" xfId="14131"/>
    <cellStyle name="Normal 2 4 2 2 4 8" xfId="14105"/>
    <cellStyle name="Normal 2 4 2 2 5" xfId="6491"/>
    <cellStyle name="Normal 2 4 2 2 5 2" xfId="6492"/>
    <cellStyle name="Normal 2 4 2 2 5 2 2" xfId="6493"/>
    <cellStyle name="Normal 2 4 2 2 5 2 2 2" xfId="14134"/>
    <cellStyle name="Normal 2 4 2 2 5 2 3" xfId="6494"/>
    <cellStyle name="Normal 2 4 2 2 5 2 3 2" xfId="14135"/>
    <cellStyle name="Normal 2 4 2 2 5 2 4" xfId="14133"/>
    <cellStyle name="Normal 2 4 2 2 5 3" xfId="6495"/>
    <cellStyle name="Normal 2 4 2 2 5 3 2" xfId="6496"/>
    <cellStyle name="Normal 2 4 2 2 5 3 2 2" xfId="14137"/>
    <cellStyle name="Normal 2 4 2 2 5 3 3" xfId="6497"/>
    <cellStyle name="Normal 2 4 2 2 5 3 3 2" xfId="14138"/>
    <cellStyle name="Normal 2 4 2 2 5 3 4" xfId="14136"/>
    <cellStyle name="Normal 2 4 2 2 5 4" xfId="6498"/>
    <cellStyle name="Normal 2 4 2 2 5 4 2" xfId="14139"/>
    <cellStyle name="Normal 2 4 2 2 5 5" xfId="6499"/>
    <cellStyle name="Normal 2 4 2 2 5 5 2" xfId="14140"/>
    <cellStyle name="Normal 2 4 2 2 5 6" xfId="14132"/>
    <cellStyle name="Normal 2 4 2 2 6" xfId="6500"/>
    <cellStyle name="Normal 2 4 2 2 6 2" xfId="6501"/>
    <cellStyle name="Normal 2 4 2 2 6 2 2" xfId="6502"/>
    <cellStyle name="Normal 2 4 2 2 6 2 2 2" xfId="14143"/>
    <cellStyle name="Normal 2 4 2 2 6 2 3" xfId="6503"/>
    <cellStyle name="Normal 2 4 2 2 6 2 3 2" xfId="14144"/>
    <cellStyle name="Normal 2 4 2 2 6 2 4" xfId="14142"/>
    <cellStyle name="Normal 2 4 2 2 6 3" xfId="6504"/>
    <cellStyle name="Normal 2 4 2 2 6 3 2" xfId="6505"/>
    <cellStyle name="Normal 2 4 2 2 6 3 2 2" xfId="14146"/>
    <cellStyle name="Normal 2 4 2 2 6 3 3" xfId="6506"/>
    <cellStyle name="Normal 2 4 2 2 6 3 3 2" xfId="14147"/>
    <cellStyle name="Normal 2 4 2 2 6 3 4" xfId="14145"/>
    <cellStyle name="Normal 2 4 2 2 6 4" xfId="6507"/>
    <cellStyle name="Normal 2 4 2 2 6 4 2" xfId="14148"/>
    <cellStyle name="Normal 2 4 2 2 6 5" xfId="6508"/>
    <cellStyle name="Normal 2 4 2 2 6 5 2" xfId="14149"/>
    <cellStyle name="Normal 2 4 2 2 6 6" xfId="14141"/>
    <cellStyle name="Normal 2 4 2 2 7" xfId="6509"/>
    <cellStyle name="Normal 2 4 2 2 7 2" xfId="6510"/>
    <cellStyle name="Normal 2 4 2 2 7 2 2" xfId="14151"/>
    <cellStyle name="Normal 2 4 2 2 7 3" xfId="6511"/>
    <cellStyle name="Normal 2 4 2 2 7 3 2" xfId="14152"/>
    <cellStyle name="Normal 2 4 2 2 7 4" xfId="14150"/>
    <cellStyle name="Normal 2 4 2 2 8" xfId="6512"/>
    <cellStyle name="Normal 2 4 2 2 8 2" xfId="6513"/>
    <cellStyle name="Normal 2 4 2 2 8 2 2" xfId="14154"/>
    <cellStyle name="Normal 2 4 2 2 8 3" xfId="6514"/>
    <cellStyle name="Normal 2 4 2 2 8 3 2" xfId="14155"/>
    <cellStyle name="Normal 2 4 2 2 8 4" xfId="14153"/>
    <cellStyle name="Normal 2 4 2 2 9" xfId="6515"/>
    <cellStyle name="Normal 2 4 2 2 9 2" xfId="14156"/>
    <cellStyle name="Normal 2 4 2 3" xfId="6516"/>
    <cellStyle name="Normal 2 4 2 3 2" xfId="6517"/>
    <cellStyle name="Normal 2 4 2 3 2 2" xfId="6518"/>
    <cellStyle name="Normal 2 4 2 3 2 2 2" xfId="6519"/>
    <cellStyle name="Normal 2 4 2 3 2 2 2 2" xfId="6520"/>
    <cellStyle name="Normal 2 4 2 3 2 2 2 2 2" xfId="14161"/>
    <cellStyle name="Normal 2 4 2 3 2 2 2 3" xfId="6521"/>
    <cellStyle name="Normal 2 4 2 3 2 2 2 3 2" xfId="14162"/>
    <cellStyle name="Normal 2 4 2 3 2 2 2 4" xfId="14160"/>
    <cellStyle name="Normal 2 4 2 3 2 2 3" xfId="6522"/>
    <cellStyle name="Normal 2 4 2 3 2 2 3 2" xfId="6523"/>
    <cellStyle name="Normal 2 4 2 3 2 2 3 2 2" xfId="14164"/>
    <cellStyle name="Normal 2 4 2 3 2 2 3 3" xfId="6524"/>
    <cellStyle name="Normal 2 4 2 3 2 2 3 3 2" xfId="14165"/>
    <cellStyle name="Normal 2 4 2 3 2 2 3 4" xfId="14163"/>
    <cellStyle name="Normal 2 4 2 3 2 2 4" xfId="6525"/>
    <cellStyle name="Normal 2 4 2 3 2 2 4 2" xfId="14166"/>
    <cellStyle name="Normal 2 4 2 3 2 2 5" xfId="6526"/>
    <cellStyle name="Normal 2 4 2 3 2 2 5 2" xfId="14167"/>
    <cellStyle name="Normal 2 4 2 3 2 2 6" xfId="14159"/>
    <cellStyle name="Normal 2 4 2 3 2 3" xfId="6527"/>
    <cellStyle name="Normal 2 4 2 3 2 3 2" xfId="6528"/>
    <cellStyle name="Normal 2 4 2 3 2 3 2 2" xfId="14169"/>
    <cellStyle name="Normal 2 4 2 3 2 3 3" xfId="6529"/>
    <cellStyle name="Normal 2 4 2 3 2 3 3 2" xfId="14170"/>
    <cellStyle name="Normal 2 4 2 3 2 3 4" xfId="14168"/>
    <cellStyle name="Normal 2 4 2 3 2 4" xfId="6530"/>
    <cellStyle name="Normal 2 4 2 3 2 4 2" xfId="6531"/>
    <cellStyle name="Normal 2 4 2 3 2 4 2 2" xfId="14172"/>
    <cellStyle name="Normal 2 4 2 3 2 4 3" xfId="6532"/>
    <cellStyle name="Normal 2 4 2 3 2 4 3 2" xfId="14173"/>
    <cellStyle name="Normal 2 4 2 3 2 4 4" xfId="14171"/>
    <cellStyle name="Normal 2 4 2 3 2 5" xfId="6533"/>
    <cellStyle name="Normal 2 4 2 3 2 5 2" xfId="14174"/>
    <cellStyle name="Normal 2 4 2 3 2 6" xfId="6534"/>
    <cellStyle name="Normal 2 4 2 3 2 6 2" xfId="14175"/>
    <cellStyle name="Normal 2 4 2 3 2 7" xfId="14158"/>
    <cellStyle name="Normal 2 4 2 3 3" xfId="6535"/>
    <cellStyle name="Normal 2 4 2 3 3 2" xfId="6536"/>
    <cellStyle name="Normal 2 4 2 3 3 2 2" xfId="6537"/>
    <cellStyle name="Normal 2 4 2 3 3 2 2 2" xfId="14178"/>
    <cellStyle name="Normal 2 4 2 3 3 2 3" xfId="6538"/>
    <cellStyle name="Normal 2 4 2 3 3 2 3 2" xfId="14179"/>
    <cellStyle name="Normal 2 4 2 3 3 2 4" xfId="14177"/>
    <cellStyle name="Normal 2 4 2 3 3 3" xfId="6539"/>
    <cellStyle name="Normal 2 4 2 3 3 3 2" xfId="6540"/>
    <cellStyle name="Normal 2 4 2 3 3 3 2 2" xfId="14181"/>
    <cellStyle name="Normal 2 4 2 3 3 3 3" xfId="6541"/>
    <cellStyle name="Normal 2 4 2 3 3 3 3 2" xfId="14182"/>
    <cellStyle name="Normal 2 4 2 3 3 3 4" xfId="14180"/>
    <cellStyle name="Normal 2 4 2 3 3 4" xfId="6542"/>
    <cellStyle name="Normal 2 4 2 3 3 4 2" xfId="14183"/>
    <cellStyle name="Normal 2 4 2 3 3 5" xfId="6543"/>
    <cellStyle name="Normal 2 4 2 3 3 5 2" xfId="14184"/>
    <cellStyle name="Normal 2 4 2 3 3 6" xfId="14176"/>
    <cellStyle name="Normal 2 4 2 3 4" xfId="6544"/>
    <cellStyle name="Normal 2 4 2 3 4 2" xfId="6545"/>
    <cellStyle name="Normal 2 4 2 3 4 2 2" xfId="6546"/>
    <cellStyle name="Normal 2 4 2 3 4 2 2 2" xfId="14187"/>
    <cellStyle name="Normal 2 4 2 3 4 2 3" xfId="6547"/>
    <cellStyle name="Normal 2 4 2 3 4 2 3 2" xfId="14188"/>
    <cellStyle name="Normal 2 4 2 3 4 2 4" xfId="14186"/>
    <cellStyle name="Normal 2 4 2 3 4 3" xfId="6548"/>
    <cellStyle name="Normal 2 4 2 3 4 3 2" xfId="6549"/>
    <cellStyle name="Normal 2 4 2 3 4 3 2 2" xfId="14190"/>
    <cellStyle name="Normal 2 4 2 3 4 3 3" xfId="6550"/>
    <cellStyle name="Normal 2 4 2 3 4 3 3 2" xfId="14191"/>
    <cellStyle name="Normal 2 4 2 3 4 3 4" xfId="14189"/>
    <cellStyle name="Normal 2 4 2 3 4 4" xfId="6551"/>
    <cellStyle name="Normal 2 4 2 3 4 4 2" xfId="14192"/>
    <cellStyle name="Normal 2 4 2 3 4 5" xfId="6552"/>
    <cellStyle name="Normal 2 4 2 3 4 5 2" xfId="14193"/>
    <cellStyle name="Normal 2 4 2 3 4 6" xfId="14185"/>
    <cellStyle name="Normal 2 4 2 3 5" xfId="6553"/>
    <cellStyle name="Normal 2 4 2 3 5 2" xfId="6554"/>
    <cellStyle name="Normal 2 4 2 3 5 2 2" xfId="14195"/>
    <cellStyle name="Normal 2 4 2 3 5 3" xfId="6555"/>
    <cellStyle name="Normal 2 4 2 3 5 3 2" xfId="14196"/>
    <cellStyle name="Normal 2 4 2 3 5 4" xfId="14194"/>
    <cellStyle name="Normal 2 4 2 3 6" xfId="6556"/>
    <cellStyle name="Normal 2 4 2 3 6 2" xfId="6557"/>
    <cellStyle name="Normal 2 4 2 3 6 2 2" xfId="14198"/>
    <cellStyle name="Normal 2 4 2 3 6 3" xfId="6558"/>
    <cellStyle name="Normal 2 4 2 3 6 3 2" xfId="14199"/>
    <cellStyle name="Normal 2 4 2 3 6 4" xfId="14197"/>
    <cellStyle name="Normal 2 4 2 3 7" xfId="6559"/>
    <cellStyle name="Normal 2 4 2 3 7 2" xfId="14200"/>
    <cellStyle name="Normal 2 4 2 3 8" xfId="6560"/>
    <cellStyle name="Normal 2 4 2 3 8 2" xfId="14201"/>
    <cellStyle name="Normal 2 4 2 3 9" xfId="14157"/>
    <cellStyle name="Normal 2 4 2 4" xfId="6561"/>
    <cellStyle name="Normal 2 4 2 4 2" xfId="6562"/>
    <cellStyle name="Normal 2 4 2 4 2 2" xfId="6563"/>
    <cellStyle name="Normal 2 4 2 4 2 2 2" xfId="6564"/>
    <cellStyle name="Normal 2 4 2 4 2 2 2 2" xfId="6565"/>
    <cellStyle name="Normal 2 4 2 4 2 2 2 2 2" xfId="14206"/>
    <cellStyle name="Normal 2 4 2 4 2 2 2 3" xfId="6566"/>
    <cellStyle name="Normal 2 4 2 4 2 2 2 3 2" xfId="14207"/>
    <cellStyle name="Normal 2 4 2 4 2 2 2 4" xfId="14205"/>
    <cellStyle name="Normal 2 4 2 4 2 2 3" xfId="6567"/>
    <cellStyle name="Normal 2 4 2 4 2 2 3 2" xfId="6568"/>
    <cellStyle name="Normal 2 4 2 4 2 2 3 2 2" xfId="14209"/>
    <cellStyle name="Normal 2 4 2 4 2 2 3 3" xfId="6569"/>
    <cellStyle name="Normal 2 4 2 4 2 2 3 3 2" xfId="14210"/>
    <cellStyle name="Normal 2 4 2 4 2 2 3 4" xfId="14208"/>
    <cellStyle name="Normal 2 4 2 4 2 2 4" xfId="6570"/>
    <cellStyle name="Normal 2 4 2 4 2 2 4 2" xfId="14211"/>
    <cellStyle name="Normal 2 4 2 4 2 2 5" xfId="6571"/>
    <cellStyle name="Normal 2 4 2 4 2 2 5 2" xfId="14212"/>
    <cellStyle name="Normal 2 4 2 4 2 2 6" xfId="14204"/>
    <cellStyle name="Normal 2 4 2 4 2 3" xfId="6572"/>
    <cellStyle name="Normal 2 4 2 4 2 3 2" xfId="6573"/>
    <cellStyle name="Normal 2 4 2 4 2 3 2 2" xfId="14214"/>
    <cellStyle name="Normal 2 4 2 4 2 3 3" xfId="6574"/>
    <cellStyle name="Normal 2 4 2 4 2 3 3 2" xfId="14215"/>
    <cellStyle name="Normal 2 4 2 4 2 3 4" xfId="14213"/>
    <cellStyle name="Normal 2 4 2 4 2 4" xfId="6575"/>
    <cellStyle name="Normal 2 4 2 4 2 4 2" xfId="6576"/>
    <cellStyle name="Normal 2 4 2 4 2 4 2 2" xfId="14217"/>
    <cellStyle name="Normal 2 4 2 4 2 4 3" xfId="6577"/>
    <cellStyle name="Normal 2 4 2 4 2 4 3 2" xfId="14218"/>
    <cellStyle name="Normal 2 4 2 4 2 4 4" xfId="14216"/>
    <cellStyle name="Normal 2 4 2 4 2 5" xfId="6578"/>
    <cellStyle name="Normal 2 4 2 4 2 5 2" xfId="14219"/>
    <cellStyle name="Normal 2 4 2 4 2 6" xfId="6579"/>
    <cellStyle name="Normal 2 4 2 4 2 6 2" xfId="14220"/>
    <cellStyle name="Normal 2 4 2 4 2 7" xfId="14203"/>
    <cellStyle name="Normal 2 4 2 4 3" xfId="6580"/>
    <cellStyle name="Normal 2 4 2 4 3 2" xfId="6581"/>
    <cellStyle name="Normal 2 4 2 4 3 2 2" xfId="6582"/>
    <cellStyle name="Normal 2 4 2 4 3 2 2 2" xfId="14223"/>
    <cellStyle name="Normal 2 4 2 4 3 2 3" xfId="6583"/>
    <cellStyle name="Normal 2 4 2 4 3 2 3 2" xfId="14224"/>
    <cellStyle name="Normal 2 4 2 4 3 2 4" xfId="14222"/>
    <cellStyle name="Normal 2 4 2 4 3 3" xfId="6584"/>
    <cellStyle name="Normal 2 4 2 4 3 3 2" xfId="6585"/>
    <cellStyle name="Normal 2 4 2 4 3 3 2 2" xfId="14226"/>
    <cellStyle name="Normal 2 4 2 4 3 3 3" xfId="6586"/>
    <cellStyle name="Normal 2 4 2 4 3 3 3 2" xfId="14227"/>
    <cellStyle name="Normal 2 4 2 4 3 3 4" xfId="14225"/>
    <cellStyle name="Normal 2 4 2 4 3 4" xfId="6587"/>
    <cellStyle name="Normal 2 4 2 4 3 4 2" xfId="14228"/>
    <cellStyle name="Normal 2 4 2 4 3 5" xfId="6588"/>
    <cellStyle name="Normal 2 4 2 4 3 5 2" xfId="14229"/>
    <cellStyle name="Normal 2 4 2 4 3 6" xfId="14221"/>
    <cellStyle name="Normal 2 4 2 4 4" xfId="6589"/>
    <cellStyle name="Normal 2 4 2 4 4 2" xfId="6590"/>
    <cellStyle name="Normal 2 4 2 4 4 2 2" xfId="6591"/>
    <cellStyle name="Normal 2 4 2 4 4 2 2 2" xfId="14232"/>
    <cellStyle name="Normal 2 4 2 4 4 2 3" xfId="6592"/>
    <cellStyle name="Normal 2 4 2 4 4 2 3 2" xfId="14233"/>
    <cellStyle name="Normal 2 4 2 4 4 2 4" xfId="14231"/>
    <cellStyle name="Normal 2 4 2 4 4 3" xfId="6593"/>
    <cellStyle name="Normal 2 4 2 4 4 3 2" xfId="6594"/>
    <cellStyle name="Normal 2 4 2 4 4 3 2 2" xfId="14235"/>
    <cellStyle name="Normal 2 4 2 4 4 3 3" xfId="6595"/>
    <cellStyle name="Normal 2 4 2 4 4 3 3 2" xfId="14236"/>
    <cellStyle name="Normal 2 4 2 4 4 3 4" xfId="14234"/>
    <cellStyle name="Normal 2 4 2 4 4 4" xfId="6596"/>
    <cellStyle name="Normal 2 4 2 4 4 4 2" xfId="14237"/>
    <cellStyle name="Normal 2 4 2 4 4 5" xfId="6597"/>
    <cellStyle name="Normal 2 4 2 4 4 5 2" xfId="14238"/>
    <cellStyle name="Normal 2 4 2 4 4 6" xfId="14230"/>
    <cellStyle name="Normal 2 4 2 4 5" xfId="6598"/>
    <cellStyle name="Normal 2 4 2 4 5 2" xfId="6599"/>
    <cellStyle name="Normal 2 4 2 4 5 2 2" xfId="14240"/>
    <cellStyle name="Normal 2 4 2 4 5 3" xfId="6600"/>
    <cellStyle name="Normal 2 4 2 4 5 3 2" xfId="14241"/>
    <cellStyle name="Normal 2 4 2 4 5 4" xfId="14239"/>
    <cellStyle name="Normal 2 4 2 4 6" xfId="6601"/>
    <cellStyle name="Normal 2 4 2 4 6 2" xfId="6602"/>
    <cellStyle name="Normal 2 4 2 4 6 2 2" xfId="14243"/>
    <cellStyle name="Normal 2 4 2 4 6 3" xfId="6603"/>
    <cellStyle name="Normal 2 4 2 4 6 3 2" xfId="14244"/>
    <cellStyle name="Normal 2 4 2 4 6 4" xfId="14242"/>
    <cellStyle name="Normal 2 4 2 4 7" xfId="6604"/>
    <cellStyle name="Normal 2 4 2 4 7 2" xfId="14245"/>
    <cellStyle name="Normal 2 4 2 4 8" xfId="6605"/>
    <cellStyle name="Normal 2 4 2 4 8 2" xfId="14246"/>
    <cellStyle name="Normal 2 4 2 4 9" xfId="14202"/>
    <cellStyle name="Normal 2 4 2 5" xfId="6606"/>
    <cellStyle name="Normal 2 4 2 5 2" xfId="6607"/>
    <cellStyle name="Normal 2 4 2 5 2 2" xfId="6608"/>
    <cellStyle name="Normal 2 4 2 5 2 2 2" xfId="6609"/>
    <cellStyle name="Normal 2 4 2 5 2 2 2 2" xfId="6610"/>
    <cellStyle name="Normal 2 4 2 5 2 2 2 2 2" xfId="14251"/>
    <cellStyle name="Normal 2 4 2 5 2 2 2 3" xfId="6611"/>
    <cellStyle name="Normal 2 4 2 5 2 2 2 3 2" xfId="14252"/>
    <cellStyle name="Normal 2 4 2 5 2 2 2 4" xfId="14250"/>
    <cellStyle name="Normal 2 4 2 5 2 2 3" xfId="6612"/>
    <cellStyle name="Normal 2 4 2 5 2 2 3 2" xfId="6613"/>
    <cellStyle name="Normal 2 4 2 5 2 2 3 2 2" xfId="14254"/>
    <cellStyle name="Normal 2 4 2 5 2 2 3 3" xfId="6614"/>
    <cellStyle name="Normal 2 4 2 5 2 2 3 3 2" xfId="14255"/>
    <cellStyle name="Normal 2 4 2 5 2 2 3 4" xfId="14253"/>
    <cellStyle name="Normal 2 4 2 5 2 2 4" xfId="6615"/>
    <cellStyle name="Normal 2 4 2 5 2 2 4 2" xfId="14256"/>
    <cellStyle name="Normal 2 4 2 5 2 2 5" xfId="6616"/>
    <cellStyle name="Normal 2 4 2 5 2 2 5 2" xfId="14257"/>
    <cellStyle name="Normal 2 4 2 5 2 2 6" xfId="14249"/>
    <cellStyle name="Normal 2 4 2 5 2 3" xfId="6617"/>
    <cellStyle name="Normal 2 4 2 5 2 3 2" xfId="6618"/>
    <cellStyle name="Normal 2 4 2 5 2 3 2 2" xfId="14259"/>
    <cellStyle name="Normal 2 4 2 5 2 3 3" xfId="6619"/>
    <cellStyle name="Normal 2 4 2 5 2 3 3 2" xfId="14260"/>
    <cellStyle name="Normal 2 4 2 5 2 3 4" xfId="14258"/>
    <cellStyle name="Normal 2 4 2 5 2 4" xfId="6620"/>
    <cellStyle name="Normal 2 4 2 5 2 4 2" xfId="6621"/>
    <cellStyle name="Normal 2 4 2 5 2 4 2 2" xfId="14262"/>
    <cellStyle name="Normal 2 4 2 5 2 4 3" xfId="6622"/>
    <cellStyle name="Normal 2 4 2 5 2 4 3 2" xfId="14263"/>
    <cellStyle name="Normal 2 4 2 5 2 4 4" xfId="14261"/>
    <cellStyle name="Normal 2 4 2 5 2 5" xfId="6623"/>
    <cellStyle name="Normal 2 4 2 5 2 5 2" xfId="14264"/>
    <cellStyle name="Normal 2 4 2 5 2 6" xfId="6624"/>
    <cellStyle name="Normal 2 4 2 5 2 6 2" xfId="14265"/>
    <cellStyle name="Normal 2 4 2 5 2 7" xfId="14248"/>
    <cellStyle name="Normal 2 4 2 5 3" xfId="6625"/>
    <cellStyle name="Normal 2 4 2 5 3 2" xfId="6626"/>
    <cellStyle name="Normal 2 4 2 5 3 2 2" xfId="6627"/>
    <cellStyle name="Normal 2 4 2 5 3 2 2 2" xfId="14268"/>
    <cellStyle name="Normal 2 4 2 5 3 2 3" xfId="6628"/>
    <cellStyle name="Normal 2 4 2 5 3 2 3 2" xfId="14269"/>
    <cellStyle name="Normal 2 4 2 5 3 2 4" xfId="14267"/>
    <cellStyle name="Normal 2 4 2 5 3 3" xfId="6629"/>
    <cellStyle name="Normal 2 4 2 5 3 3 2" xfId="6630"/>
    <cellStyle name="Normal 2 4 2 5 3 3 2 2" xfId="14271"/>
    <cellStyle name="Normal 2 4 2 5 3 3 3" xfId="6631"/>
    <cellStyle name="Normal 2 4 2 5 3 3 3 2" xfId="14272"/>
    <cellStyle name="Normal 2 4 2 5 3 3 4" xfId="14270"/>
    <cellStyle name="Normal 2 4 2 5 3 4" xfId="6632"/>
    <cellStyle name="Normal 2 4 2 5 3 4 2" xfId="14273"/>
    <cellStyle name="Normal 2 4 2 5 3 5" xfId="6633"/>
    <cellStyle name="Normal 2 4 2 5 3 5 2" xfId="14274"/>
    <cellStyle name="Normal 2 4 2 5 3 6" xfId="14266"/>
    <cellStyle name="Normal 2 4 2 5 4" xfId="6634"/>
    <cellStyle name="Normal 2 4 2 5 4 2" xfId="6635"/>
    <cellStyle name="Normal 2 4 2 5 4 2 2" xfId="6636"/>
    <cellStyle name="Normal 2 4 2 5 4 2 2 2" xfId="14277"/>
    <cellStyle name="Normal 2 4 2 5 4 2 3" xfId="6637"/>
    <cellStyle name="Normal 2 4 2 5 4 2 3 2" xfId="14278"/>
    <cellStyle name="Normal 2 4 2 5 4 2 4" xfId="14276"/>
    <cellStyle name="Normal 2 4 2 5 4 3" xfId="6638"/>
    <cellStyle name="Normal 2 4 2 5 4 3 2" xfId="6639"/>
    <cellStyle name="Normal 2 4 2 5 4 3 2 2" xfId="14280"/>
    <cellStyle name="Normal 2 4 2 5 4 3 3" xfId="6640"/>
    <cellStyle name="Normal 2 4 2 5 4 3 3 2" xfId="14281"/>
    <cellStyle name="Normal 2 4 2 5 4 3 4" xfId="14279"/>
    <cellStyle name="Normal 2 4 2 5 4 4" xfId="6641"/>
    <cellStyle name="Normal 2 4 2 5 4 4 2" xfId="14282"/>
    <cellStyle name="Normal 2 4 2 5 4 5" xfId="6642"/>
    <cellStyle name="Normal 2 4 2 5 4 5 2" xfId="14283"/>
    <cellStyle name="Normal 2 4 2 5 4 6" xfId="14275"/>
    <cellStyle name="Normal 2 4 2 5 5" xfId="6643"/>
    <cellStyle name="Normal 2 4 2 5 5 2" xfId="6644"/>
    <cellStyle name="Normal 2 4 2 5 5 2 2" xfId="14285"/>
    <cellStyle name="Normal 2 4 2 5 5 3" xfId="6645"/>
    <cellStyle name="Normal 2 4 2 5 5 3 2" xfId="14286"/>
    <cellStyle name="Normal 2 4 2 5 5 4" xfId="14284"/>
    <cellStyle name="Normal 2 4 2 5 6" xfId="6646"/>
    <cellStyle name="Normal 2 4 2 5 6 2" xfId="6647"/>
    <cellStyle name="Normal 2 4 2 5 6 2 2" xfId="14288"/>
    <cellStyle name="Normal 2 4 2 5 6 3" xfId="6648"/>
    <cellStyle name="Normal 2 4 2 5 6 3 2" xfId="14289"/>
    <cellStyle name="Normal 2 4 2 5 6 4" xfId="14287"/>
    <cellStyle name="Normal 2 4 2 5 7" xfId="6649"/>
    <cellStyle name="Normal 2 4 2 5 7 2" xfId="14290"/>
    <cellStyle name="Normal 2 4 2 5 8" xfId="6650"/>
    <cellStyle name="Normal 2 4 2 5 8 2" xfId="14291"/>
    <cellStyle name="Normal 2 4 2 5 9" xfId="14247"/>
    <cellStyle name="Normal 2 4 2 6" xfId="6651"/>
    <cellStyle name="Normal 2 4 2 6 2" xfId="6652"/>
    <cellStyle name="Normal 2 4 2 6 2 2" xfId="6653"/>
    <cellStyle name="Normal 2 4 2 6 2 2 2" xfId="6654"/>
    <cellStyle name="Normal 2 4 2 6 2 2 2 2" xfId="14295"/>
    <cellStyle name="Normal 2 4 2 6 2 2 3" xfId="6655"/>
    <cellStyle name="Normal 2 4 2 6 2 2 3 2" xfId="14296"/>
    <cellStyle name="Normal 2 4 2 6 2 2 4" xfId="14294"/>
    <cellStyle name="Normal 2 4 2 6 2 3" xfId="6656"/>
    <cellStyle name="Normal 2 4 2 6 2 3 2" xfId="6657"/>
    <cellStyle name="Normal 2 4 2 6 2 3 2 2" xfId="14298"/>
    <cellStyle name="Normal 2 4 2 6 2 3 3" xfId="6658"/>
    <cellStyle name="Normal 2 4 2 6 2 3 3 2" xfId="14299"/>
    <cellStyle name="Normal 2 4 2 6 2 3 4" xfId="14297"/>
    <cellStyle name="Normal 2 4 2 6 2 4" xfId="6659"/>
    <cellStyle name="Normal 2 4 2 6 2 4 2" xfId="14300"/>
    <cellStyle name="Normal 2 4 2 6 2 5" xfId="6660"/>
    <cellStyle name="Normal 2 4 2 6 2 5 2" xfId="14301"/>
    <cellStyle name="Normal 2 4 2 6 2 6" xfId="14293"/>
    <cellStyle name="Normal 2 4 2 6 3" xfId="6661"/>
    <cellStyle name="Normal 2 4 2 6 3 2" xfId="6662"/>
    <cellStyle name="Normal 2 4 2 6 3 2 2" xfId="6663"/>
    <cellStyle name="Normal 2 4 2 6 3 2 2 2" xfId="14304"/>
    <cellStyle name="Normal 2 4 2 6 3 2 3" xfId="6664"/>
    <cellStyle name="Normal 2 4 2 6 3 2 3 2" xfId="14305"/>
    <cellStyle name="Normal 2 4 2 6 3 2 4" xfId="14303"/>
    <cellStyle name="Normal 2 4 2 6 3 3" xfId="6665"/>
    <cellStyle name="Normal 2 4 2 6 3 3 2" xfId="6666"/>
    <cellStyle name="Normal 2 4 2 6 3 3 2 2" xfId="14307"/>
    <cellStyle name="Normal 2 4 2 6 3 3 3" xfId="6667"/>
    <cellStyle name="Normal 2 4 2 6 3 3 3 2" xfId="14308"/>
    <cellStyle name="Normal 2 4 2 6 3 3 4" xfId="14306"/>
    <cellStyle name="Normal 2 4 2 6 3 4" xfId="6668"/>
    <cellStyle name="Normal 2 4 2 6 3 4 2" xfId="14309"/>
    <cellStyle name="Normal 2 4 2 6 3 5" xfId="6669"/>
    <cellStyle name="Normal 2 4 2 6 3 5 2" xfId="14310"/>
    <cellStyle name="Normal 2 4 2 6 3 6" xfId="14302"/>
    <cellStyle name="Normal 2 4 2 6 4" xfId="6670"/>
    <cellStyle name="Normal 2 4 2 6 4 2" xfId="6671"/>
    <cellStyle name="Normal 2 4 2 6 4 2 2" xfId="14312"/>
    <cellStyle name="Normal 2 4 2 6 4 3" xfId="6672"/>
    <cellStyle name="Normal 2 4 2 6 4 3 2" xfId="14313"/>
    <cellStyle name="Normal 2 4 2 6 4 4" xfId="14311"/>
    <cellStyle name="Normal 2 4 2 6 5" xfId="6673"/>
    <cellStyle name="Normal 2 4 2 6 5 2" xfId="6674"/>
    <cellStyle name="Normal 2 4 2 6 5 2 2" xfId="14315"/>
    <cellStyle name="Normal 2 4 2 6 5 3" xfId="6675"/>
    <cellStyle name="Normal 2 4 2 6 5 3 2" xfId="14316"/>
    <cellStyle name="Normal 2 4 2 6 5 4" xfId="14314"/>
    <cellStyle name="Normal 2 4 2 6 6" xfId="6676"/>
    <cellStyle name="Normal 2 4 2 6 6 2" xfId="14317"/>
    <cellStyle name="Normal 2 4 2 6 7" xfId="6677"/>
    <cellStyle name="Normal 2 4 2 6 7 2" xfId="14318"/>
    <cellStyle name="Normal 2 4 2 6 8" xfId="14292"/>
    <cellStyle name="Normal 2 4 2 7" xfId="6678"/>
    <cellStyle name="Normal 2 4 2 7 2" xfId="6679"/>
    <cellStyle name="Normal 2 4 2 7 2 2" xfId="6680"/>
    <cellStyle name="Normal 2 4 2 7 2 2 2" xfId="14321"/>
    <cellStyle name="Normal 2 4 2 7 2 3" xfId="6681"/>
    <cellStyle name="Normal 2 4 2 7 2 3 2" xfId="14322"/>
    <cellStyle name="Normal 2 4 2 7 2 4" xfId="14320"/>
    <cellStyle name="Normal 2 4 2 7 3" xfId="6682"/>
    <cellStyle name="Normal 2 4 2 7 3 2" xfId="6683"/>
    <cellStyle name="Normal 2 4 2 7 3 2 2" xfId="14324"/>
    <cellStyle name="Normal 2 4 2 7 3 3" xfId="6684"/>
    <cellStyle name="Normal 2 4 2 7 3 3 2" xfId="14325"/>
    <cellStyle name="Normal 2 4 2 7 3 4" xfId="14323"/>
    <cellStyle name="Normal 2 4 2 7 4" xfId="6685"/>
    <cellStyle name="Normal 2 4 2 7 4 2" xfId="14326"/>
    <cellStyle name="Normal 2 4 2 7 5" xfId="6686"/>
    <cellStyle name="Normal 2 4 2 7 5 2" xfId="14327"/>
    <cellStyle name="Normal 2 4 2 7 6" xfId="14319"/>
    <cellStyle name="Normal 2 4 2 8" xfId="6687"/>
    <cellStyle name="Normal 2 4 2 8 2" xfId="6688"/>
    <cellStyle name="Normal 2 4 2 8 2 2" xfId="6689"/>
    <cellStyle name="Normal 2 4 2 8 2 2 2" xfId="14330"/>
    <cellStyle name="Normal 2 4 2 8 2 3" xfId="6690"/>
    <cellStyle name="Normal 2 4 2 8 2 3 2" xfId="14331"/>
    <cellStyle name="Normal 2 4 2 8 2 4" xfId="14329"/>
    <cellStyle name="Normal 2 4 2 8 3" xfId="6691"/>
    <cellStyle name="Normal 2 4 2 8 3 2" xfId="6692"/>
    <cellStyle name="Normal 2 4 2 8 3 2 2" xfId="14333"/>
    <cellStyle name="Normal 2 4 2 8 3 3" xfId="6693"/>
    <cellStyle name="Normal 2 4 2 8 3 3 2" xfId="14334"/>
    <cellStyle name="Normal 2 4 2 8 3 4" xfId="14332"/>
    <cellStyle name="Normal 2 4 2 8 4" xfId="6694"/>
    <cellStyle name="Normal 2 4 2 8 4 2" xfId="14335"/>
    <cellStyle name="Normal 2 4 2 8 5" xfId="6695"/>
    <cellStyle name="Normal 2 4 2 8 5 2" xfId="14336"/>
    <cellStyle name="Normal 2 4 2 8 6" xfId="14328"/>
    <cellStyle name="Normal 2 4 2 9" xfId="6696"/>
    <cellStyle name="Normal 2 4 2 9 2" xfId="6697"/>
    <cellStyle name="Normal 2 4 2 9 2 2" xfId="14338"/>
    <cellStyle name="Normal 2 4 2 9 3" xfId="6698"/>
    <cellStyle name="Normal 2 4 2 9 3 2" xfId="14339"/>
    <cellStyle name="Normal 2 4 2 9 4" xfId="14337"/>
    <cellStyle name="Normal 2 4 3" xfId="6699"/>
    <cellStyle name="Normal 2 4 3 10" xfId="6700"/>
    <cellStyle name="Normal 2 4 3 10 2" xfId="14341"/>
    <cellStyle name="Normal 2 4 3 11" xfId="14340"/>
    <cellStyle name="Normal 2 4 3 2" xfId="6701"/>
    <cellStyle name="Normal 2 4 3 2 2" xfId="6702"/>
    <cellStyle name="Normal 2 4 3 2 2 2" xfId="6703"/>
    <cellStyle name="Normal 2 4 3 2 2 2 2" xfId="6704"/>
    <cellStyle name="Normal 2 4 3 2 2 2 2 2" xfId="6705"/>
    <cellStyle name="Normal 2 4 3 2 2 2 2 2 2" xfId="14346"/>
    <cellStyle name="Normal 2 4 3 2 2 2 2 3" xfId="6706"/>
    <cellStyle name="Normal 2 4 3 2 2 2 2 3 2" xfId="14347"/>
    <cellStyle name="Normal 2 4 3 2 2 2 2 4" xfId="14345"/>
    <cellStyle name="Normal 2 4 3 2 2 2 3" xfId="6707"/>
    <cellStyle name="Normal 2 4 3 2 2 2 3 2" xfId="6708"/>
    <cellStyle name="Normal 2 4 3 2 2 2 3 2 2" xfId="14349"/>
    <cellStyle name="Normal 2 4 3 2 2 2 3 3" xfId="6709"/>
    <cellStyle name="Normal 2 4 3 2 2 2 3 3 2" xfId="14350"/>
    <cellStyle name="Normal 2 4 3 2 2 2 3 4" xfId="14348"/>
    <cellStyle name="Normal 2 4 3 2 2 2 4" xfId="6710"/>
    <cellStyle name="Normal 2 4 3 2 2 2 4 2" xfId="14351"/>
    <cellStyle name="Normal 2 4 3 2 2 2 5" xfId="6711"/>
    <cellStyle name="Normal 2 4 3 2 2 2 5 2" xfId="14352"/>
    <cellStyle name="Normal 2 4 3 2 2 2 6" xfId="14344"/>
    <cellStyle name="Normal 2 4 3 2 2 3" xfId="6712"/>
    <cellStyle name="Normal 2 4 3 2 2 3 2" xfId="6713"/>
    <cellStyle name="Normal 2 4 3 2 2 3 2 2" xfId="14354"/>
    <cellStyle name="Normal 2 4 3 2 2 3 3" xfId="6714"/>
    <cellStyle name="Normal 2 4 3 2 2 3 3 2" xfId="14355"/>
    <cellStyle name="Normal 2 4 3 2 2 3 4" xfId="14353"/>
    <cellStyle name="Normal 2 4 3 2 2 4" xfId="6715"/>
    <cellStyle name="Normal 2 4 3 2 2 4 2" xfId="6716"/>
    <cellStyle name="Normal 2 4 3 2 2 4 2 2" xfId="14357"/>
    <cellStyle name="Normal 2 4 3 2 2 4 3" xfId="6717"/>
    <cellStyle name="Normal 2 4 3 2 2 4 3 2" xfId="14358"/>
    <cellStyle name="Normal 2 4 3 2 2 4 4" xfId="14356"/>
    <cellStyle name="Normal 2 4 3 2 2 5" xfId="6718"/>
    <cellStyle name="Normal 2 4 3 2 2 5 2" xfId="14359"/>
    <cellStyle name="Normal 2 4 3 2 2 6" xfId="6719"/>
    <cellStyle name="Normal 2 4 3 2 2 6 2" xfId="14360"/>
    <cellStyle name="Normal 2 4 3 2 2 7" xfId="14343"/>
    <cellStyle name="Normal 2 4 3 2 3" xfId="6720"/>
    <cellStyle name="Normal 2 4 3 2 3 2" xfId="6721"/>
    <cellStyle name="Normal 2 4 3 2 3 2 2" xfId="6722"/>
    <cellStyle name="Normal 2 4 3 2 3 2 2 2" xfId="14363"/>
    <cellStyle name="Normal 2 4 3 2 3 2 3" xfId="6723"/>
    <cellStyle name="Normal 2 4 3 2 3 2 3 2" xfId="14364"/>
    <cellStyle name="Normal 2 4 3 2 3 2 4" xfId="14362"/>
    <cellStyle name="Normal 2 4 3 2 3 3" xfId="6724"/>
    <cellStyle name="Normal 2 4 3 2 3 3 2" xfId="6725"/>
    <cellStyle name="Normal 2 4 3 2 3 3 2 2" xfId="14366"/>
    <cellStyle name="Normal 2 4 3 2 3 3 3" xfId="6726"/>
    <cellStyle name="Normal 2 4 3 2 3 3 3 2" xfId="14367"/>
    <cellStyle name="Normal 2 4 3 2 3 3 4" xfId="14365"/>
    <cellStyle name="Normal 2 4 3 2 3 4" xfId="6727"/>
    <cellStyle name="Normal 2 4 3 2 3 4 2" xfId="14368"/>
    <cellStyle name="Normal 2 4 3 2 3 5" xfId="6728"/>
    <cellStyle name="Normal 2 4 3 2 3 5 2" xfId="14369"/>
    <cellStyle name="Normal 2 4 3 2 3 6" xfId="14361"/>
    <cellStyle name="Normal 2 4 3 2 4" xfId="6729"/>
    <cellStyle name="Normal 2 4 3 2 4 2" xfId="6730"/>
    <cellStyle name="Normal 2 4 3 2 4 2 2" xfId="6731"/>
    <cellStyle name="Normal 2 4 3 2 4 2 2 2" xfId="14372"/>
    <cellStyle name="Normal 2 4 3 2 4 2 3" xfId="6732"/>
    <cellStyle name="Normal 2 4 3 2 4 2 3 2" xfId="14373"/>
    <cellStyle name="Normal 2 4 3 2 4 2 4" xfId="14371"/>
    <cellStyle name="Normal 2 4 3 2 4 3" xfId="6733"/>
    <cellStyle name="Normal 2 4 3 2 4 3 2" xfId="6734"/>
    <cellStyle name="Normal 2 4 3 2 4 3 2 2" xfId="14375"/>
    <cellStyle name="Normal 2 4 3 2 4 3 3" xfId="6735"/>
    <cellStyle name="Normal 2 4 3 2 4 3 3 2" xfId="14376"/>
    <cellStyle name="Normal 2 4 3 2 4 3 4" xfId="14374"/>
    <cellStyle name="Normal 2 4 3 2 4 4" xfId="6736"/>
    <cellStyle name="Normal 2 4 3 2 4 4 2" xfId="14377"/>
    <cellStyle name="Normal 2 4 3 2 4 5" xfId="6737"/>
    <cellStyle name="Normal 2 4 3 2 4 5 2" xfId="14378"/>
    <cellStyle name="Normal 2 4 3 2 4 6" xfId="14370"/>
    <cellStyle name="Normal 2 4 3 2 5" xfId="6738"/>
    <cellStyle name="Normal 2 4 3 2 5 2" xfId="6739"/>
    <cellStyle name="Normal 2 4 3 2 5 2 2" xfId="14380"/>
    <cellStyle name="Normal 2 4 3 2 5 3" xfId="6740"/>
    <cellStyle name="Normal 2 4 3 2 5 3 2" xfId="14381"/>
    <cellStyle name="Normal 2 4 3 2 5 4" xfId="14379"/>
    <cellStyle name="Normal 2 4 3 2 6" xfId="6741"/>
    <cellStyle name="Normal 2 4 3 2 6 2" xfId="6742"/>
    <cellStyle name="Normal 2 4 3 2 6 2 2" xfId="14383"/>
    <cellStyle name="Normal 2 4 3 2 6 3" xfId="6743"/>
    <cellStyle name="Normal 2 4 3 2 6 3 2" xfId="14384"/>
    <cellStyle name="Normal 2 4 3 2 6 4" xfId="14382"/>
    <cellStyle name="Normal 2 4 3 2 7" xfId="6744"/>
    <cellStyle name="Normal 2 4 3 2 7 2" xfId="14385"/>
    <cellStyle name="Normal 2 4 3 2 8" xfId="6745"/>
    <cellStyle name="Normal 2 4 3 2 8 2" xfId="14386"/>
    <cellStyle name="Normal 2 4 3 2 9" xfId="14342"/>
    <cellStyle name="Normal 2 4 3 3" xfId="6746"/>
    <cellStyle name="Normal 2 4 3 3 2" xfId="6747"/>
    <cellStyle name="Normal 2 4 3 3 2 2" xfId="6748"/>
    <cellStyle name="Normal 2 4 3 3 2 2 2" xfId="6749"/>
    <cellStyle name="Normal 2 4 3 3 2 2 2 2" xfId="6750"/>
    <cellStyle name="Normal 2 4 3 3 2 2 2 2 2" xfId="14391"/>
    <cellStyle name="Normal 2 4 3 3 2 2 2 3" xfId="6751"/>
    <cellStyle name="Normal 2 4 3 3 2 2 2 3 2" xfId="14392"/>
    <cellStyle name="Normal 2 4 3 3 2 2 2 4" xfId="14390"/>
    <cellStyle name="Normal 2 4 3 3 2 2 3" xfId="6752"/>
    <cellStyle name="Normal 2 4 3 3 2 2 3 2" xfId="6753"/>
    <cellStyle name="Normal 2 4 3 3 2 2 3 2 2" xfId="14394"/>
    <cellStyle name="Normal 2 4 3 3 2 2 3 3" xfId="6754"/>
    <cellStyle name="Normal 2 4 3 3 2 2 3 3 2" xfId="14395"/>
    <cellStyle name="Normal 2 4 3 3 2 2 3 4" xfId="14393"/>
    <cellStyle name="Normal 2 4 3 3 2 2 4" xfId="6755"/>
    <cellStyle name="Normal 2 4 3 3 2 2 4 2" xfId="14396"/>
    <cellStyle name="Normal 2 4 3 3 2 2 5" xfId="6756"/>
    <cellStyle name="Normal 2 4 3 3 2 2 5 2" xfId="14397"/>
    <cellStyle name="Normal 2 4 3 3 2 2 6" xfId="14389"/>
    <cellStyle name="Normal 2 4 3 3 2 3" xfId="6757"/>
    <cellStyle name="Normal 2 4 3 3 2 3 2" xfId="6758"/>
    <cellStyle name="Normal 2 4 3 3 2 3 2 2" xfId="14399"/>
    <cellStyle name="Normal 2 4 3 3 2 3 3" xfId="6759"/>
    <cellStyle name="Normal 2 4 3 3 2 3 3 2" xfId="14400"/>
    <cellStyle name="Normal 2 4 3 3 2 3 4" xfId="14398"/>
    <cellStyle name="Normal 2 4 3 3 2 4" xfId="6760"/>
    <cellStyle name="Normal 2 4 3 3 2 4 2" xfId="6761"/>
    <cellStyle name="Normal 2 4 3 3 2 4 2 2" xfId="14402"/>
    <cellStyle name="Normal 2 4 3 3 2 4 3" xfId="6762"/>
    <cellStyle name="Normal 2 4 3 3 2 4 3 2" xfId="14403"/>
    <cellStyle name="Normal 2 4 3 3 2 4 4" xfId="14401"/>
    <cellStyle name="Normal 2 4 3 3 2 5" xfId="6763"/>
    <cellStyle name="Normal 2 4 3 3 2 5 2" xfId="14404"/>
    <cellStyle name="Normal 2 4 3 3 2 6" xfId="6764"/>
    <cellStyle name="Normal 2 4 3 3 2 6 2" xfId="14405"/>
    <cellStyle name="Normal 2 4 3 3 2 7" xfId="14388"/>
    <cellStyle name="Normal 2 4 3 3 3" xfId="6765"/>
    <cellStyle name="Normal 2 4 3 3 3 2" xfId="6766"/>
    <cellStyle name="Normal 2 4 3 3 3 2 2" xfId="6767"/>
    <cellStyle name="Normal 2 4 3 3 3 2 2 2" xfId="14408"/>
    <cellStyle name="Normal 2 4 3 3 3 2 3" xfId="6768"/>
    <cellStyle name="Normal 2 4 3 3 3 2 3 2" xfId="14409"/>
    <cellStyle name="Normal 2 4 3 3 3 2 4" xfId="14407"/>
    <cellStyle name="Normal 2 4 3 3 3 3" xfId="6769"/>
    <cellStyle name="Normal 2 4 3 3 3 3 2" xfId="6770"/>
    <cellStyle name="Normal 2 4 3 3 3 3 2 2" xfId="14411"/>
    <cellStyle name="Normal 2 4 3 3 3 3 3" xfId="6771"/>
    <cellStyle name="Normal 2 4 3 3 3 3 3 2" xfId="14412"/>
    <cellStyle name="Normal 2 4 3 3 3 3 4" xfId="14410"/>
    <cellStyle name="Normal 2 4 3 3 3 4" xfId="6772"/>
    <cellStyle name="Normal 2 4 3 3 3 4 2" xfId="14413"/>
    <cellStyle name="Normal 2 4 3 3 3 5" xfId="6773"/>
    <cellStyle name="Normal 2 4 3 3 3 5 2" xfId="14414"/>
    <cellStyle name="Normal 2 4 3 3 3 6" xfId="14406"/>
    <cellStyle name="Normal 2 4 3 3 4" xfId="6774"/>
    <cellStyle name="Normal 2 4 3 3 4 2" xfId="6775"/>
    <cellStyle name="Normal 2 4 3 3 4 2 2" xfId="6776"/>
    <cellStyle name="Normal 2 4 3 3 4 2 2 2" xfId="14417"/>
    <cellStyle name="Normal 2 4 3 3 4 2 3" xfId="6777"/>
    <cellStyle name="Normal 2 4 3 3 4 2 3 2" xfId="14418"/>
    <cellStyle name="Normal 2 4 3 3 4 2 4" xfId="14416"/>
    <cellStyle name="Normal 2 4 3 3 4 3" xfId="6778"/>
    <cellStyle name="Normal 2 4 3 3 4 3 2" xfId="6779"/>
    <cellStyle name="Normal 2 4 3 3 4 3 2 2" xfId="14420"/>
    <cellStyle name="Normal 2 4 3 3 4 3 3" xfId="6780"/>
    <cellStyle name="Normal 2 4 3 3 4 3 3 2" xfId="14421"/>
    <cellStyle name="Normal 2 4 3 3 4 3 4" xfId="14419"/>
    <cellStyle name="Normal 2 4 3 3 4 4" xfId="6781"/>
    <cellStyle name="Normal 2 4 3 3 4 4 2" xfId="14422"/>
    <cellStyle name="Normal 2 4 3 3 4 5" xfId="6782"/>
    <cellStyle name="Normal 2 4 3 3 4 5 2" xfId="14423"/>
    <cellStyle name="Normal 2 4 3 3 4 6" xfId="14415"/>
    <cellStyle name="Normal 2 4 3 3 5" xfId="6783"/>
    <cellStyle name="Normal 2 4 3 3 5 2" xfId="6784"/>
    <cellStyle name="Normal 2 4 3 3 5 2 2" xfId="14425"/>
    <cellStyle name="Normal 2 4 3 3 5 3" xfId="6785"/>
    <cellStyle name="Normal 2 4 3 3 5 3 2" xfId="14426"/>
    <cellStyle name="Normal 2 4 3 3 5 4" xfId="14424"/>
    <cellStyle name="Normal 2 4 3 3 6" xfId="6786"/>
    <cellStyle name="Normal 2 4 3 3 6 2" xfId="6787"/>
    <cellStyle name="Normal 2 4 3 3 6 2 2" xfId="14428"/>
    <cellStyle name="Normal 2 4 3 3 6 3" xfId="6788"/>
    <cellStyle name="Normal 2 4 3 3 6 3 2" xfId="14429"/>
    <cellStyle name="Normal 2 4 3 3 6 4" xfId="14427"/>
    <cellStyle name="Normal 2 4 3 3 7" xfId="6789"/>
    <cellStyle name="Normal 2 4 3 3 7 2" xfId="14430"/>
    <cellStyle name="Normal 2 4 3 3 8" xfId="6790"/>
    <cellStyle name="Normal 2 4 3 3 8 2" xfId="14431"/>
    <cellStyle name="Normal 2 4 3 3 9" xfId="14387"/>
    <cellStyle name="Normal 2 4 3 4" xfId="6791"/>
    <cellStyle name="Normal 2 4 3 4 2" xfId="6792"/>
    <cellStyle name="Normal 2 4 3 4 2 2" xfId="6793"/>
    <cellStyle name="Normal 2 4 3 4 2 2 2" xfId="6794"/>
    <cellStyle name="Normal 2 4 3 4 2 2 2 2" xfId="14435"/>
    <cellStyle name="Normal 2 4 3 4 2 2 3" xfId="6795"/>
    <cellStyle name="Normal 2 4 3 4 2 2 3 2" xfId="14436"/>
    <cellStyle name="Normal 2 4 3 4 2 2 4" xfId="14434"/>
    <cellStyle name="Normal 2 4 3 4 2 3" xfId="6796"/>
    <cellStyle name="Normal 2 4 3 4 2 3 2" xfId="6797"/>
    <cellStyle name="Normal 2 4 3 4 2 3 2 2" xfId="14438"/>
    <cellStyle name="Normal 2 4 3 4 2 3 3" xfId="6798"/>
    <cellStyle name="Normal 2 4 3 4 2 3 3 2" xfId="14439"/>
    <cellStyle name="Normal 2 4 3 4 2 3 4" xfId="14437"/>
    <cellStyle name="Normal 2 4 3 4 2 4" xfId="6799"/>
    <cellStyle name="Normal 2 4 3 4 2 4 2" xfId="14440"/>
    <cellStyle name="Normal 2 4 3 4 2 5" xfId="6800"/>
    <cellStyle name="Normal 2 4 3 4 2 5 2" xfId="14441"/>
    <cellStyle name="Normal 2 4 3 4 2 6" xfId="14433"/>
    <cellStyle name="Normal 2 4 3 4 3" xfId="6801"/>
    <cellStyle name="Normal 2 4 3 4 3 2" xfId="6802"/>
    <cellStyle name="Normal 2 4 3 4 3 2 2" xfId="6803"/>
    <cellStyle name="Normal 2 4 3 4 3 2 2 2" xfId="14444"/>
    <cellStyle name="Normal 2 4 3 4 3 2 3" xfId="6804"/>
    <cellStyle name="Normal 2 4 3 4 3 2 3 2" xfId="14445"/>
    <cellStyle name="Normal 2 4 3 4 3 2 4" xfId="14443"/>
    <cellStyle name="Normal 2 4 3 4 3 3" xfId="6805"/>
    <cellStyle name="Normal 2 4 3 4 3 3 2" xfId="6806"/>
    <cellStyle name="Normal 2 4 3 4 3 3 2 2" xfId="14447"/>
    <cellStyle name="Normal 2 4 3 4 3 3 3" xfId="6807"/>
    <cellStyle name="Normal 2 4 3 4 3 3 3 2" xfId="14448"/>
    <cellStyle name="Normal 2 4 3 4 3 3 4" xfId="14446"/>
    <cellStyle name="Normal 2 4 3 4 3 4" xfId="6808"/>
    <cellStyle name="Normal 2 4 3 4 3 4 2" xfId="14449"/>
    <cellStyle name="Normal 2 4 3 4 3 5" xfId="6809"/>
    <cellStyle name="Normal 2 4 3 4 3 5 2" xfId="14450"/>
    <cellStyle name="Normal 2 4 3 4 3 6" xfId="14442"/>
    <cellStyle name="Normal 2 4 3 4 4" xfId="6810"/>
    <cellStyle name="Normal 2 4 3 4 4 2" xfId="6811"/>
    <cellStyle name="Normal 2 4 3 4 4 2 2" xfId="14452"/>
    <cellStyle name="Normal 2 4 3 4 4 3" xfId="6812"/>
    <cellStyle name="Normal 2 4 3 4 4 3 2" xfId="14453"/>
    <cellStyle name="Normal 2 4 3 4 4 4" xfId="14451"/>
    <cellStyle name="Normal 2 4 3 4 5" xfId="6813"/>
    <cellStyle name="Normal 2 4 3 4 5 2" xfId="6814"/>
    <cellStyle name="Normal 2 4 3 4 5 2 2" xfId="14455"/>
    <cellStyle name="Normal 2 4 3 4 5 3" xfId="6815"/>
    <cellStyle name="Normal 2 4 3 4 5 3 2" xfId="14456"/>
    <cellStyle name="Normal 2 4 3 4 5 4" xfId="14454"/>
    <cellStyle name="Normal 2 4 3 4 6" xfId="6816"/>
    <cellStyle name="Normal 2 4 3 4 6 2" xfId="14457"/>
    <cellStyle name="Normal 2 4 3 4 7" xfId="6817"/>
    <cellStyle name="Normal 2 4 3 4 7 2" xfId="14458"/>
    <cellStyle name="Normal 2 4 3 4 8" xfId="14432"/>
    <cellStyle name="Normal 2 4 3 5" xfId="6818"/>
    <cellStyle name="Normal 2 4 3 5 2" xfId="6819"/>
    <cellStyle name="Normal 2 4 3 5 2 2" xfId="6820"/>
    <cellStyle name="Normal 2 4 3 5 2 2 2" xfId="14461"/>
    <cellStyle name="Normal 2 4 3 5 2 3" xfId="6821"/>
    <cellStyle name="Normal 2 4 3 5 2 3 2" xfId="14462"/>
    <cellStyle name="Normal 2 4 3 5 2 4" xfId="14460"/>
    <cellStyle name="Normal 2 4 3 5 3" xfId="6822"/>
    <cellStyle name="Normal 2 4 3 5 3 2" xfId="6823"/>
    <cellStyle name="Normal 2 4 3 5 3 2 2" xfId="14464"/>
    <cellStyle name="Normal 2 4 3 5 3 3" xfId="6824"/>
    <cellStyle name="Normal 2 4 3 5 3 3 2" xfId="14465"/>
    <cellStyle name="Normal 2 4 3 5 3 4" xfId="14463"/>
    <cellStyle name="Normal 2 4 3 5 4" xfId="6825"/>
    <cellStyle name="Normal 2 4 3 5 4 2" xfId="14466"/>
    <cellStyle name="Normal 2 4 3 5 5" xfId="6826"/>
    <cellStyle name="Normal 2 4 3 5 5 2" xfId="14467"/>
    <cellStyle name="Normal 2 4 3 5 6" xfId="14459"/>
    <cellStyle name="Normal 2 4 3 6" xfId="6827"/>
    <cellStyle name="Normal 2 4 3 6 2" xfId="6828"/>
    <cellStyle name="Normal 2 4 3 6 2 2" xfId="6829"/>
    <cellStyle name="Normal 2 4 3 6 2 2 2" xfId="14470"/>
    <cellStyle name="Normal 2 4 3 6 2 3" xfId="6830"/>
    <cellStyle name="Normal 2 4 3 6 2 3 2" xfId="14471"/>
    <cellStyle name="Normal 2 4 3 6 2 4" xfId="14469"/>
    <cellStyle name="Normal 2 4 3 6 3" xfId="6831"/>
    <cellStyle name="Normal 2 4 3 6 3 2" xfId="6832"/>
    <cellStyle name="Normal 2 4 3 6 3 2 2" xfId="14473"/>
    <cellStyle name="Normal 2 4 3 6 3 3" xfId="6833"/>
    <cellStyle name="Normal 2 4 3 6 3 3 2" xfId="14474"/>
    <cellStyle name="Normal 2 4 3 6 3 4" xfId="14472"/>
    <cellStyle name="Normal 2 4 3 6 4" xfId="6834"/>
    <cellStyle name="Normal 2 4 3 6 4 2" xfId="14475"/>
    <cellStyle name="Normal 2 4 3 6 5" xfId="6835"/>
    <cellStyle name="Normal 2 4 3 6 5 2" xfId="14476"/>
    <cellStyle name="Normal 2 4 3 6 6" xfId="14468"/>
    <cellStyle name="Normal 2 4 3 7" xfId="6836"/>
    <cellStyle name="Normal 2 4 3 7 2" xfId="6837"/>
    <cellStyle name="Normal 2 4 3 7 2 2" xfId="14478"/>
    <cellStyle name="Normal 2 4 3 7 3" xfId="6838"/>
    <cellStyle name="Normal 2 4 3 7 3 2" xfId="14479"/>
    <cellStyle name="Normal 2 4 3 7 4" xfId="14477"/>
    <cellStyle name="Normal 2 4 3 8" xfId="6839"/>
    <cellStyle name="Normal 2 4 3 8 2" xfId="6840"/>
    <cellStyle name="Normal 2 4 3 8 2 2" xfId="14481"/>
    <cellStyle name="Normal 2 4 3 8 3" xfId="6841"/>
    <cellStyle name="Normal 2 4 3 8 3 2" xfId="14482"/>
    <cellStyle name="Normal 2 4 3 8 4" xfId="14480"/>
    <cellStyle name="Normal 2 4 3 9" xfId="6842"/>
    <cellStyle name="Normal 2 4 3 9 2" xfId="14483"/>
    <cellStyle name="Normal 2 4 4" xfId="6843"/>
    <cellStyle name="Normal 2 4 4 2" xfId="6844"/>
    <cellStyle name="Normal 2 4 4 2 2" xfId="6845"/>
    <cellStyle name="Normal 2 4 4 2 2 2" xfId="6846"/>
    <cellStyle name="Normal 2 4 4 2 2 2 2" xfId="6847"/>
    <cellStyle name="Normal 2 4 4 2 2 2 2 2" xfId="14488"/>
    <cellStyle name="Normal 2 4 4 2 2 2 3" xfId="6848"/>
    <cellStyle name="Normal 2 4 4 2 2 2 3 2" xfId="14489"/>
    <cellStyle name="Normal 2 4 4 2 2 2 4" xfId="14487"/>
    <cellStyle name="Normal 2 4 4 2 2 3" xfId="6849"/>
    <cellStyle name="Normal 2 4 4 2 2 3 2" xfId="6850"/>
    <cellStyle name="Normal 2 4 4 2 2 3 2 2" xfId="14491"/>
    <cellStyle name="Normal 2 4 4 2 2 3 3" xfId="6851"/>
    <cellStyle name="Normal 2 4 4 2 2 3 3 2" xfId="14492"/>
    <cellStyle name="Normal 2 4 4 2 2 3 4" xfId="14490"/>
    <cellStyle name="Normal 2 4 4 2 2 4" xfId="6852"/>
    <cellStyle name="Normal 2 4 4 2 2 4 2" xfId="14493"/>
    <cellStyle name="Normal 2 4 4 2 2 5" xfId="6853"/>
    <cellStyle name="Normal 2 4 4 2 2 5 2" xfId="14494"/>
    <cellStyle name="Normal 2 4 4 2 2 6" xfId="14486"/>
    <cellStyle name="Normal 2 4 4 2 3" xfId="6854"/>
    <cellStyle name="Normal 2 4 4 2 3 2" xfId="6855"/>
    <cellStyle name="Normal 2 4 4 2 3 2 2" xfId="14496"/>
    <cellStyle name="Normal 2 4 4 2 3 3" xfId="6856"/>
    <cellStyle name="Normal 2 4 4 2 3 3 2" xfId="14497"/>
    <cellStyle name="Normal 2 4 4 2 3 4" xfId="14495"/>
    <cellStyle name="Normal 2 4 4 2 4" xfId="6857"/>
    <cellStyle name="Normal 2 4 4 2 4 2" xfId="6858"/>
    <cellStyle name="Normal 2 4 4 2 4 2 2" xfId="14499"/>
    <cellStyle name="Normal 2 4 4 2 4 3" xfId="6859"/>
    <cellStyle name="Normal 2 4 4 2 4 3 2" xfId="14500"/>
    <cellStyle name="Normal 2 4 4 2 4 4" xfId="14498"/>
    <cellStyle name="Normal 2 4 4 2 5" xfId="6860"/>
    <cellStyle name="Normal 2 4 4 2 5 2" xfId="14501"/>
    <cellStyle name="Normal 2 4 4 2 6" xfId="6861"/>
    <cellStyle name="Normal 2 4 4 2 6 2" xfId="14502"/>
    <cellStyle name="Normal 2 4 4 2 7" xfId="14485"/>
    <cellStyle name="Normal 2 4 4 3" xfId="6862"/>
    <cellStyle name="Normal 2 4 4 3 2" xfId="6863"/>
    <cellStyle name="Normal 2 4 4 3 2 2" xfId="6864"/>
    <cellStyle name="Normal 2 4 4 3 2 2 2" xfId="14505"/>
    <cellStyle name="Normal 2 4 4 3 2 3" xfId="6865"/>
    <cellStyle name="Normal 2 4 4 3 2 3 2" xfId="14506"/>
    <cellStyle name="Normal 2 4 4 3 2 4" xfId="14504"/>
    <cellStyle name="Normal 2 4 4 3 3" xfId="6866"/>
    <cellStyle name="Normal 2 4 4 3 3 2" xfId="6867"/>
    <cellStyle name="Normal 2 4 4 3 3 2 2" xfId="14508"/>
    <cellStyle name="Normal 2 4 4 3 3 3" xfId="6868"/>
    <cellStyle name="Normal 2 4 4 3 3 3 2" xfId="14509"/>
    <cellStyle name="Normal 2 4 4 3 3 4" xfId="14507"/>
    <cellStyle name="Normal 2 4 4 3 4" xfId="6869"/>
    <cellStyle name="Normal 2 4 4 3 4 2" xfId="14510"/>
    <cellStyle name="Normal 2 4 4 3 5" xfId="6870"/>
    <cellStyle name="Normal 2 4 4 3 5 2" xfId="14511"/>
    <cellStyle name="Normal 2 4 4 3 6" xfId="14503"/>
    <cellStyle name="Normal 2 4 4 4" xfId="6871"/>
    <cellStyle name="Normal 2 4 4 4 2" xfId="6872"/>
    <cellStyle name="Normal 2 4 4 4 2 2" xfId="6873"/>
    <cellStyle name="Normal 2 4 4 4 2 2 2" xfId="14514"/>
    <cellStyle name="Normal 2 4 4 4 2 3" xfId="6874"/>
    <cellStyle name="Normal 2 4 4 4 2 3 2" xfId="14515"/>
    <cellStyle name="Normal 2 4 4 4 2 4" xfId="14513"/>
    <cellStyle name="Normal 2 4 4 4 3" xfId="6875"/>
    <cellStyle name="Normal 2 4 4 4 3 2" xfId="6876"/>
    <cellStyle name="Normal 2 4 4 4 3 2 2" xfId="14517"/>
    <cellStyle name="Normal 2 4 4 4 3 3" xfId="6877"/>
    <cellStyle name="Normal 2 4 4 4 3 3 2" xfId="14518"/>
    <cellStyle name="Normal 2 4 4 4 3 4" xfId="14516"/>
    <cellStyle name="Normal 2 4 4 4 4" xfId="6878"/>
    <cellStyle name="Normal 2 4 4 4 4 2" xfId="14519"/>
    <cellStyle name="Normal 2 4 4 4 5" xfId="6879"/>
    <cellStyle name="Normal 2 4 4 4 5 2" xfId="14520"/>
    <cellStyle name="Normal 2 4 4 4 6" xfId="14512"/>
    <cellStyle name="Normal 2 4 4 5" xfId="6880"/>
    <cellStyle name="Normal 2 4 4 5 2" xfId="6881"/>
    <cellStyle name="Normal 2 4 4 5 2 2" xfId="14522"/>
    <cellStyle name="Normal 2 4 4 5 3" xfId="6882"/>
    <cellStyle name="Normal 2 4 4 5 3 2" xfId="14523"/>
    <cellStyle name="Normal 2 4 4 5 4" xfId="14521"/>
    <cellStyle name="Normal 2 4 4 6" xfId="6883"/>
    <cellStyle name="Normal 2 4 4 6 2" xfId="6884"/>
    <cellStyle name="Normal 2 4 4 6 2 2" xfId="14525"/>
    <cellStyle name="Normal 2 4 4 6 3" xfId="6885"/>
    <cellStyle name="Normal 2 4 4 6 3 2" xfId="14526"/>
    <cellStyle name="Normal 2 4 4 6 4" xfId="14524"/>
    <cellStyle name="Normal 2 4 4 7" xfId="6886"/>
    <cellStyle name="Normal 2 4 4 7 2" xfId="14527"/>
    <cellStyle name="Normal 2 4 4 8" xfId="6887"/>
    <cellStyle name="Normal 2 4 4 8 2" xfId="14528"/>
    <cellStyle name="Normal 2 4 4 9" xfId="14484"/>
    <cellStyle name="Normal 2 4 5" xfId="6888"/>
    <cellStyle name="Normal 2 4 5 2" xfId="6889"/>
    <cellStyle name="Normal 2 4 5 2 2" xfId="6890"/>
    <cellStyle name="Normal 2 4 5 2 2 2" xfId="6891"/>
    <cellStyle name="Normal 2 4 5 2 2 2 2" xfId="6892"/>
    <cellStyle name="Normal 2 4 5 2 2 2 2 2" xfId="14533"/>
    <cellStyle name="Normal 2 4 5 2 2 2 3" xfId="6893"/>
    <cellStyle name="Normal 2 4 5 2 2 2 3 2" xfId="14534"/>
    <cellStyle name="Normal 2 4 5 2 2 2 4" xfId="14532"/>
    <cellStyle name="Normal 2 4 5 2 2 3" xfId="6894"/>
    <cellStyle name="Normal 2 4 5 2 2 3 2" xfId="6895"/>
    <cellStyle name="Normal 2 4 5 2 2 3 2 2" xfId="14536"/>
    <cellStyle name="Normal 2 4 5 2 2 3 3" xfId="6896"/>
    <cellStyle name="Normal 2 4 5 2 2 3 3 2" xfId="14537"/>
    <cellStyle name="Normal 2 4 5 2 2 3 4" xfId="14535"/>
    <cellStyle name="Normal 2 4 5 2 2 4" xfId="6897"/>
    <cellStyle name="Normal 2 4 5 2 2 4 2" xfId="14538"/>
    <cellStyle name="Normal 2 4 5 2 2 5" xfId="6898"/>
    <cellStyle name="Normal 2 4 5 2 2 5 2" xfId="14539"/>
    <cellStyle name="Normal 2 4 5 2 2 6" xfId="14531"/>
    <cellStyle name="Normal 2 4 5 2 3" xfId="6899"/>
    <cellStyle name="Normal 2 4 5 2 3 2" xfId="6900"/>
    <cellStyle name="Normal 2 4 5 2 3 2 2" xfId="14541"/>
    <cellStyle name="Normal 2 4 5 2 3 3" xfId="6901"/>
    <cellStyle name="Normal 2 4 5 2 3 3 2" xfId="14542"/>
    <cellStyle name="Normal 2 4 5 2 3 4" xfId="14540"/>
    <cellStyle name="Normal 2 4 5 2 4" xfId="6902"/>
    <cellStyle name="Normal 2 4 5 2 4 2" xfId="6903"/>
    <cellStyle name="Normal 2 4 5 2 4 2 2" xfId="14544"/>
    <cellStyle name="Normal 2 4 5 2 4 3" xfId="6904"/>
    <cellStyle name="Normal 2 4 5 2 4 3 2" xfId="14545"/>
    <cellStyle name="Normal 2 4 5 2 4 4" xfId="14543"/>
    <cellStyle name="Normal 2 4 5 2 5" xfId="6905"/>
    <cellStyle name="Normal 2 4 5 2 5 2" xfId="14546"/>
    <cellStyle name="Normal 2 4 5 2 6" xfId="6906"/>
    <cellStyle name="Normal 2 4 5 2 6 2" xfId="14547"/>
    <cellStyle name="Normal 2 4 5 2 7" xfId="14530"/>
    <cellStyle name="Normal 2 4 5 3" xfId="6907"/>
    <cellStyle name="Normal 2 4 5 3 2" xfId="6908"/>
    <cellStyle name="Normal 2 4 5 3 2 2" xfId="6909"/>
    <cellStyle name="Normal 2 4 5 3 2 2 2" xfId="14550"/>
    <cellStyle name="Normal 2 4 5 3 2 3" xfId="6910"/>
    <cellStyle name="Normal 2 4 5 3 2 3 2" xfId="14551"/>
    <cellStyle name="Normal 2 4 5 3 2 4" xfId="14549"/>
    <cellStyle name="Normal 2 4 5 3 3" xfId="6911"/>
    <cellStyle name="Normal 2 4 5 3 3 2" xfId="6912"/>
    <cellStyle name="Normal 2 4 5 3 3 2 2" xfId="14553"/>
    <cellStyle name="Normal 2 4 5 3 3 3" xfId="6913"/>
    <cellStyle name="Normal 2 4 5 3 3 3 2" xfId="14554"/>
    <cellStyle name="Normal 2 4 5 3 3 4" xfId="14552"/>
    <cellStyle name="Normal 2 4 5 3 4" xfId="6914"/>
    <cellStyle name="Normal 2 4 5 3 4 2" xfId="14555"/>
    <cellStyle name="Normal 2 4 5 3 5" xfId="6915"/>
    <cellStyle name="Normal 2 4 5 3 5 2" xfId="14556"/>
    <cellStyle name="Normal 2 4 5 3 6" xfId="14548"/>
    <cellStyle name="Normal 2 4 5 4" xfId="6916"/>
    <cellStyle name="Normal 2 4 5 4 2" xfId="6917"/>
    <cellStyle name="Normal 2 4 5 4 2 2" xfId="6918"/>
    <cellStyle name="Normal 2 4 5 4 2 2 2" xfId="14559"/>
    <cellStyle name="Normal 2 4 5 4 2 3" xfId="6919"/>
    <cellStyle name="Normal 2 4 5 4 2 3 2" xfId="14560"/>
    <cellStyle name="Normal 2 4 5 4 2 4" xfId="14558"/>
    <cellStyle name="Normal 2 4 5 4 3" xfId="6920"/>
    <cellStyle name="Normal 2 4 5 4 3 2" xfId="6921"/>
    <cellStyle name="Normal 2 4 5 4 3 2 2" xfId="14562"/>
    <cellStyle name="Normal 2 4 5 4 3 3" xfId="6922"/>
    <cellStyle name="Normal 2 4 5 4 3 3 2" xfId="14563"/>
    <cellStyle name="Normal 2 4 5 4 3 4" xfId="14561"/>
    <cellStyle name="Normal 2 4 5 4 4" xfId="6923"/>
    <cellStyle name="Normal 2 4 5 4 4 2" xfId="14564"/>
    <cellStyle name="Normal 2 4 5 4 5" xfId="6924"/>
    <cellStyle name="Normal 2 4 5 4 5 2" xfId="14565"/>
    <cellStyle name="Normal 2 4 5 4 6" xfId="14557"/>
    <cellStyle name="Normal 2 4 5 5" xfId="6925"/>
    <cellStyle name="Normal 2 4 5 5 2" xfId="6926"/>
    <cellStyle name="Normal 2 4 5 5 2 2" xfId="14567"/>
    <cellStyle name="Normal 2 4 5 5 3" xfId="6927"/>
    <cellStyle name="Normal 2 4 5 5 3 2" xfId="14568"/>
    <cellStyle name="Normal 2 4 5 5 4" xfId="14566"/>
    <cellStyle name="Normal 2 4 5 6" xfId="6928"/>
    <cellStyle name="Normal 2 4 5 6 2" xfId="6929"/>
    <cellStyle name="Normal 2 4 5 6 2 2" xfId="14570"/>
    <cellStyle name="Normal 2 4 5 6 3" xfId="6930"/>
    <cellStyle name="Normal 2 4 5 6 3 2" xfId="14571"/>
    <cellStyle name="Normal 2 4 5 6 4" xfId="14569"/>
    <cellStyle name="Normal 2 4 5 7" xfId="6931"/>
    <cellStyle name="Normal 2 4 5 7 2" xfId="14572"/>
    <cellStyle name="Normal 2 4 5 8" xfId="6932"/>
    <cellStyle name="Normal 2 4 5 8 2" xfId="14573"/>
    <cellStyle name="Normal 2 4 5 9" xfId="14529"/>
    <cellStyle name="Normal 2 4 6" xfId="6933"/>
    <cellStyle name="Normal 2 4 6 2" xfId="6934"/>
    <cellStyle name="Normal 2 4 6 2 2" xfId="6935"/>
    <cellStyle name="Normal 2 4 6 2 2 2" xfId="6936"/>
    <cellStyle name="Normal 2 4 6 2 2 2 2" xfId="6937"/>
    <cellStyle name="Normal 2 4 6 2 2 2 2 2" xfId="14578"/>
    <cellStyle name="Normal 2 4 6 2 2 2 3" xfId="6938"/>
    <cellStyle name="Normal 2 4 6 2 2 2 3 2" xfId="14579"/>
    <cellStyle name="Normal 2 4 6 2 2 2 4" xfId="14577"/>
    <cellStyle name="Normal 2 4 6 2 2 3" xfId="6939"/>
    <cellStyle name="Normal 2 4 6 2 2 3 2" xfId="6940"/>
    <cellStyle name="Normal 2 4 6 2 2 3 2 2" xfId="14581"/>
    <cellStyle name="Normal 2 4 6 2 2 3 3" xfId="6941"/>
    <cellStyle name="Normal 2 4 6 2 2 3 3 2" xfId="14582"/>
    <cellStyle name="Normal 2 4 6 2 2 3 4" xfId="14580"/>
    <cellStyle name="Normal 2 4 6 2 2 4" xfId="6942"/>
    <cellStyle name="Normal 2 4 6 2 2 4 2" xfId="14583"/>
    <cellStyle name="Normal 2 4 6 2 2 5" xfId="6943"/>
    <cellStyle name="Normal 2 4 6 2 2 5 2" xfId="14584"/>
    <cellStyle name="Normal 2 4 6 2 2 6" xfId="14576"/>
    <cellStyle name="Normal 2 4 6 2 3" xfId="6944"/>
    <cellStyle name="Normal 2 4 6 2 3 2" xfId="6945"/>
    <cellStyle name="Normal 2 4 6 2 3 2 2" xfId="14586"/>
    <cellStyle name="Normal 2 4 6 2 3 3" xfId="6946"/>
    <cellStyle name="Normal 2 4 6 2 3 3 2" xfId="14587"/>
    <cellStyle name="Normal 2 4 6 2 3 4" xfId="14585"/>
    <cellStyle name="Normal 2 4 6 2 4" xfId="6947"/>
    <cellStyle name="Normal 2 4 6 2 4 2" xfId="6948"/>
    <cellStyle name="Normal 2 4 6 2 4 2 2" xfId="14589"/>
    <cellStyle name="Normal 2 4 6 2 4 3" xfId="6949"/>
    <cellStyle name="Normal 2 4 6 2 4 3 2" xfId="14590"/>
    <cellStyle name="Normal 2 4 6 2 4 4" xfId="14588"/>
    <cellStyle name="Normal 2 4 6 2 5" xfId="6950"/>
    <cellStyle name="Normal 2 4 6 2 5 2" xfId="14591"/>
    <cellStyle name="Normal 2 4 6 2 6" xfId="6951"/>
    <cellStyle name="Normal 2 4 6 2 6 2" xfId="14592"/>
    <cellStyle name="Normal 2 4 6 2 7" xfId="14575"/>
    <cellStyle name="Normal 2 4 6 3" xfId="6952"/>
    <cellStyle name="Normal 2 4 6 3 2" xfId="6953"/>
    <cellStyle name="Normal 2 4 6 3 2 2" xfId="6954"/>
    <cellStyle name="Normal 2 4 6 3 2 2 2" xfId="14595"/>
    <cellStyle name="Normal 2 4 6 3 2 3" xfId="6955"/>
    <cellStyle name="Normal 2 4 6 3 2 3 2" xfId="14596"/>
    <cellStyle name="Normal 2 4 6 3 2 4" xfId="14594"/>
    <cellStyle name="Normal 2 4 6 3 3" xfId="6956"/>
    <cellStyle name="Normal 2 4 6 3 3 2" xfId="6957"/>
    <cellStyle name="Normal 2 4 6 3 3 2 2" xfId="14598"/>
    <cellStyle name="Normal 2 4 6 3 3 3" xfId="6958"/>
    <cellStyle name="Normal 2 4 6 3 3 3 2" xfId="14599"/>
    <cellStyle name="Normal 2 4 6 3 3 4" xfId="14597"/>
    <cellStyle name="Normal 2 4 6 3 4" xfId="6959"/>
    <cellStyle name="Normal 2 4 6 3 4 2" xfId="14600"/>
    <cellStyle name="Normal 2 4 6 3 5" xfId="6960"/>
    <cellStyle name="Normal 2 4 6 3 5 2" xfId="14601"/>
    <cellStyle name="Normal 2 4 6 3 6" xfId="14593"/>
    <cellStyle name="Normal 2 4 6 4" xfId="6961"/>
    <cellStyle name="Normal 2 4 6 4 2" xfId="6962"/>
    <cellStyle name="Normal 2 4 6 4 2 2" xfId="6963"/>
    <cellStyle name="Normal 2 4 6 4 2 2 2" xfId="14604"/>
    <cellStyle name="Normal 2 4 6 4 2 3" xfId="6964"/>
    <cellStyle name="Normal 2 4 6 4 2 3 2" xfId="14605"/>
    <cellStyle name="Normal 2 4 6 4 2 4" xfId="14603"/>
    <cellStyle name="Normal 2 4 6 4 3" xfId="6965"/>
    <cellStyle name="Normal 2 4 6 4 3 2" xfId="6966"/>
    <cellStyle name="Normal 2 4 6 4 3 2 2" xfId="14607"/>
    <cellStyle name="Normal 2 4 6 4 3 3" xfId="6967"/>
    <cellStyle name="Normal 2 4 6 4 3 3 2" xfId="14608"/>
    <cellStyle name="Normal 2 4 6 4 3 4" xfId="14606"/>
    <cellStyle name="Normal 2 4 6 4 4" xfId="6968"/>
    <cellStyle name="Normal 2 4 6 4 4 2" xfId="14609"/>
    <cellStyle name="Normal 2 4 6 4 5" xfId="6969"/>
    <cellStyle name="Normal 2 4 6 4 5 2" xfId="14610"/>
    <cellStyle name="Normal 2 4 6 4 6" xfId="14602"/>
    <cellStyle name="Normal 2 4 6 5" xfId="6970"/>
    <cellStyle name="Normal 2 4 6 5 2" xfId="6971"/>
    <cellStyle name="Normal 2 4 6 5 2 2" xfId="14612"/>
    <cellStyle name="Normal 2 4 6 5 3" xfId="6972"/>
    <cellStyle name="Normal 2 4 6 5 3 2" xfId="14613"/>
    <cellStyle name="Normal 2 4 6 5 4" xfId="14611"/>
    <cellStyle name="Normal 2 4 6 6" xfId="6973"/>
    <cellStyle name="Normal 2 4 6 6 2" xfId="6974"/>
    <cellStyle name="Normal 2 4 6 6 2 2" xfId="14615"/>
    <cellStyle name="Normal 2 4 6 6 3" xfId="6975"/>
    <cellStyle name="Normal 2 4 6 6 3 2" xfId="14616"/>
    <cellStyle name="Normal 2 4 6 6 4" xfId="14614"/>
    <cellStyle name="Normal 2 4 6 7" xfId="6976"/>
    <cellStyle name="Normal 2 4 6 7 2" xfId="14617"/>
    <cellStyle name="Normal 2 4 6 8" xfId="6977"/>
    <cellStyle name="Normal 2 4 6 8 2" xfId="14618"/>
    <cellStyle name="Normal 2 4 6 9" xfId="14574"/>
    <cellStyle name="Normal 2 4 7" xfId="6978"/>
    <cellStyle name="Normal 2 4 7 2" xfId="6979"/>
    <cellStyle name="Normal 2 4 7 2 2" xfId="6980"/>
    <cellStyle name="Normal 2 4 7 2 2 2" xfId="6981"/>
    <cellStyle name="Normal 2 4 7 2 2 2 2" xfId="14622"/>
    <cellStyle name="Normal 2 4 7 2 2 3" xfId="6982"/>
    <cellStyle name="Normal 2 4 7 2 2 3 2" xfId="14623"/>
    <cellStyle name="Normal 2 4 7 2 2 4" xfId="14621"/>
    <cellStyle name="Normal 2 4 7 2 3" xfId="6983"/>
    <cellStyle name="Normal 2 4 7 2 3 2" xfId="6984"/>
    <cellStyle name="Normal 2 4 7 2 3 2 2" xfId="14625"/>
    <cellStyle name="Normal 2 4 7 2 3 3" xfId="6985"/>
    <cellStyle name="Normal 2 4 7 2 3 3 2" xfId="14626"/>
    <cellStyle name="Normal 2 4 7 2 3 4" xfId="14624"/>
    <cellStyle name="Normal 2 4 7 2 4" xfId="6986"/>
    <cellStyle name="Normal 2 4 7 2 4 2" xfId="14627"/>
    <cellStyle name="Normal 2 4 7 2 5" xfId="6987"/>
    <cellStyle name="Normal 2 4 7 2 5 2" xfId="14628"/>
    <cellStyle name="Normal 2 4 7 2 6" xfId="14620"/>
    <cellStyle name="Normal 2 4 7 3" xfId="6988"/>
    <cellStyle name="Normal 2 4 7 3 2" xfId="6989"/>
    <cellStyle name="Normal 2 4 7 3 2 2" xfId="6990"/>
    <cellStyle name="Normal 2 4 7 3 2 2 2" xfId="14631"/>
    <cellStyle name="Normal 2 4 7 3 2 3" xfId="6991"/>
    <cellStyle name="Normal 2 4 7 3 2 3 2" xfId="14632"/>
    <cellStyle name="Normal 2 4 7 3 2 4" xfId="14630"/>
    <cellStyle name="Normal 2 4 7 3 3" xfId="6992"/>
    <cellStyle name="Normal 2 4 7 3 3 2" xfId="6993"/>
    <cellStyle name="Normal 2 4 7 3 3 2 2" xfId="14634"/>
    <cellStyle name="Normal 2 4 7 3 3 3" xfId="6994"/>
    <cellStyle name="Normal 2 4 7 3 3 3 2" xfId="14635"/>
    <cellStyle name="Normal 2 4 7 3 3 4" xfId="14633"/>
    <cellStyle name="Normal 2 4 7 3 4" xfId="6995"/>
    <cellStyle name="Normal 2 4 7 3 4 2" xfId="14636"/>
    <cellStyle name="Normal 2 4 7 3 5" xfId="6996"/>
    <cellStyle name="Normal 2 4 7 3 5 2" xfId="14637"/>
    <cellStyle name="Normal 2 4 7 3 6" xfId="14629"/>
    <cellStyle name="Normal 2 4 7 4" xfId="6997"/>
    <cellStyle name="Normal 2 4 7 4 2" xfId="6998"/>
    <cellStyle name="Normal 2 4 7 4 2 2" xfId="14639"/>
    <cellStyle name="Normal 2 4 7 4 3" xfId="6999"/>
    <cellStyle name="Normal 2 4 7 4 3 2" xfId="14640"/>
    <cellStyle name="Normal 2 4 7 4 4" xfId="14638"/>
    <cellStyle name="Normal 2 4 7 5" xfId="7000"/>
    <cellStyle name="Normal 2 4 7 5 2" xfId="7001"/>
    <cellStyle name="Normal 2 4 7 5 2 2" xfId="14642"/>
    <cellStyle name="Normal 2 4 7 5 3" xfId="7002"/>
    <cellStyle name="Normal 2 4 7 5 3 2" xfId="14643"/>
    <cellStyle name="Normal 2 4 7 5 4" xfId="14641"/>
    <cellStyle name="Normal 2 4 7 6" xfId="7003"/>
    <cellStyle name="Normal 2 4 7 6 2" xfId="14644"/>
    <cellStyle name="Normal 2 4 7 7" xfId="7004"/>
    <cellStyle name="Normal 2 4 7 7 2" xfId="14645"/>
    <cellStyle name="Normal 2 4 7 8" xfId="14619"/>
    <cellStyle name="Normal 2 4 8" xfId="7005"/>
    <cellStyle name="Normal 2 4 8 2" xfId="7006"/>
    <cellStyle name="Normal 2 4 8 2 2" xfId="7007"/>
    <cellStyle name="Normal 2 4 8 2 2 2" xfId="14648"/>
    <cellStyle name="Normal 2 4 8 2 3" xfId="7008"/>
    <cellStyle name="Normal 2 4 8 2 3 2" xfId="14649"/>
    <cellStyle name="Normal 2 4 8 2 4" xfId="14647"/>
    <cellStyle name="Normal 2 4 8 3" xfId="7009"/>
    <cellStyle name="Normal 2 4 8 3 2" xfId="7010"/>
    <cellStyle name="Normal 2 4 8 3 2 2" xfId="14651"/>
    <cellStyle name="Normal 2 4 8 3 3" xfId="7011"/>
    <cellStyle name="Normal 2 4 8 3 3 2" xfId="14652"/>
    <cellStyle name="Normal 2 4 8 3 4" xfId="14650"/>
    <cellStyle name="Normal 2 4 8 4" xfId="7012"/>
    <cellStyle name="Normal 2 4 8 4 2" xfId="14653"/>
    <cellStyle name="Normal 2 4 8 5" xfId="7013"/>
    <cellStyle name="Normal 2 4 8 5 2" xfId="14654"/>
    <cellStyle name="Normal 2 4 8 6" xfId="14646"/>
    <cellStyle name="Normal 2 4 9" xfId="7014"/>
    <cellStyle name="Normal 2 4 9 2" xfId="7015"/>
    <cellStyle name="Normal 2 4 9 2 2" xfId="7016"/>
    <cellStyle name="Normal 2 4 9 2 2 2" xfId="14657"/>
    <cellStyle name="Normal 2 4 9 2 3" xfId="7017"/>
    <cellStyle name="Normal 2 4 9 2 3 2" xfId="14658"/>
    <cellStyle name="Normal 2 4 9 2 4" xfId="14656"/>
    <cellStyle name="Normal 2 4 9 3" xfId="7018"/>
    <cellStyle name="Normal 2 4 9 3 2" xfId="7019"/>
    <cellStyle name="Normal 2 4 9 3 2 2" xfId="14660"/>
    <cellStyle name="Normal 2 4 9 3 3" xfId="7020"/>
    <cellStyle name="Normal 2 4 9 3 3 2" xfId="14661"/>
    <cellStyle name="Normal 2 4 9 3 4" xfId="14659"/>
    <cellStyle name="Normal 2 4 9 4" xfId="7021"/>
    <cellStyle name="Normal 2 4 9 4 2" xfId="14662"/>
    <cellStyle name="Normal 2 4 9 5" xfId="7022"/>
    <cellStyle name="Normal 2 4 9 5 2" xfId="14663"/>
    <cellStyle name="Normal 2 4 9 6" xfId="14655"/>
    <cellStyle name="Normal 2 5" xfId="7023"/>
    <cellStyle name="Normal 2 5 10" xfId="7024"/>
    <cellStyle name="Normal 2 5 10 2" xfId="7025"/>
    <cellStyle name="Normal 2 5 10 2 2" xfId="14666"/>
    <cellStyle name="Normal 2 5 10 3" xfId="7026"/>
    <cellStyle name="Normal 2 5 10 3 2" xfId="14667"/>
    <cellStyle name="Normal 2 5 10 4" xfId="14665"/>
    <cellStyle name="Normal 2 5 11" xfId="7027"/>
    <cellStyle name="Normal 2 5 11 2" xfId="7028"/>
    <cellStyle name="Normal 2 5 11 2 2" xfId="14669"/>
    <cellStyle name="Normal 2 5 11 3" xfId="7029"/>
    <cellStyle name="Normal 2 5 11 3 2" xfId="14670"/>
    <cellStyle name="Normal 2 5 11 4" xfId="14668"/>
    <cellStyle name="Normal 2 5 12" xfId="7030"/>
    <cellStyle name="Normal 2 5 12 2" xfId="14671"/>
    <cellStyle name="Normal 2 5 13" xfId="7031"/>
    <cellStyle name="Normal 2 5 13 2" xfId="14672"/>
    <cellStyle name="Normal 2 5 14" xfId="14664"/>
    <cellStyle name="Normal 2 5 2" xfId="7032"/>
    <cellStyle name="Normal 2 5 2 10" xfId="7033"/>
    <cellStyle name="Normal 2 5 2 10 2" xfId="7034"/>
    <cellStyle name="Normal 2 5 2 10 2 2" xfId="14675"/>
    <cellStyle name="Normal 2 5 2 10 3" xfId="7035"/>
    <cellStyle name="Normal 2 5 2 10 3 2" xfId="14676"/>
    <cellStyle name="Normal 2 5 2 10 4" xfId="14674"/>
    <cellStyle name="Normal 2 5 2 11" xfId="7036"/>
    <cellStyle name="Normal 2 5 2 11 2" xfId="14677"/>
    <cellStyle name="Normal 2 5 2 12" xfId="7037"/>
    <cellStyle name="Normal 2 5 2 12 2" xfId="14678"/>
    <cellStyle name="Normal 2 5 2 13" xfId="14673"/>
    <cellStyle name="Normal 2 5 2 2" xfId="7038"/>
    <cellStyle name="Normal 2 5 2 2 10" xfId="7039"/>
    <cellStyle name="Normal 2 5 2 2 10 2" xfId="14680"/>
    <cellStyle name="Normal 2 5 2 2 11" xfId="14679"/>
    <cellStyle name="Normal 2 5 2 2 2" xfId="7040"/>
    <cellStyle name="Normal 2 5 2 2 2 2" xfId="7041"/>
    <cellStyle name="Normal 2 5 2 2 2 2 2" xfId="7042"/>
    <cellStyle name="Normal 2 5 2 2 2 2 2 2" xfId="7043"/>
    <cellStyle name="Normal 2 5 2 2 2 2 2 2 2" xfId="7044"/>
    <cellStyle name="Normal 2 5 2 2 2 2 2 2 2 2" xfId="14685"/>
    <cellStyle name="Normal 2 5 2 2 2 2 2 2 3" xfId="7045"/>
    <cellStyle name="Normal 2 5 2 2 2 2 2 2 3 2" xfId="14686"/>
    <cellStyle name="Normal 2 5 2 2 2 2 2 2 4" xfId="14684"/>
    <cellStyle name="Normal 2 5 2 2 2 2 2 3" xfId="7046"/>
    <cellStyle name="Normal 2 5 2 2 2 2 2 3 2" xfId="7047"/>
    <cellStyle name="Normal 2 5 2 2 2 2 2 3 2 2" xfId="14688"/>
    <cellStyle name="Normal 2 5 2 2 2 2 2 3 3" xfId="7048"/>
    <cellStyle name="Normal 2 5 2 2 2 2 2 3 3 2" xfId="14689"/>
    <cellStyle name="Normal 2 5 2 2 2 2 2 3 4" xfId="14687"/>
    <cellStyle name="Normal 2 5 2 2 2 2 2 4" xfId="7049"/>
    <cellStyle name="Normal 2 5 2 2 2 2 2 4 2" xfId="14690"/>
    <cellStyle name="Normal 2 5 2 2 2 2 2 5" xfId="7050"/>
    <cellStyle name="Normal 2 5 2 2 2 2 2 5 2" xfId="14691"/>
    <cellStyle name="Normal 2 5 2 2 2 2 2 6" xfId="14683"/>
    <cellStyle name="Normal 2 5 2 2 2 2 3" xfId="7051"/>
    <cellStyle name="Normal 2 5 2 2 2 2 3 2" xfId="7052"/>
    <cellStyle name="Normal 2 5 2 2 2 2 3 2 2" xfId="14693"/>
    <cellStyle name="Normal 2 5 2 2 2 2 3 3" xfId="7053"/>
    <cellStyle name="Normal 2 5 2 2 2 2 3 3 2" xfId="14694"/>
    <cellStyle name="Normal 2 5 2 2 2 2 3 4" xfId="14692"/>
    <cellStyle name="Normal 2 5 2 2 2 2 4" xfId="7054"/>
    <cellStyle name="Normal 2 5 2 2 2 2 4 2" xfId="7055"/>
    <cellStyle name="Normal 2 5 2 2 2 2 4 2 2" xfId="14696"/>
    <cellStyle name="Normal 2 5 2 2 2 2 4 3" xfId="7056"/>
    <cellStyle name="Normal 2 5 2 2 2 2 4 3 2" xfId="14697"/>
    <cellStyle name="Normal 2 5 2 2 2 2 4 4" xfId="14695"/>
    <cellStyle name="Normal 2 5 2 2 2 2 5" xfId="7057"/>
    <cellStyle name="Normal 2 5 2 2 2 2 5 2" xfId="14698"/>
    <cellStyle name="Normal 2 5 2 2 2 2 6" xfId="7058"/>
    <cellStyle name="Normal 2 5 2 2 2 2 6 2" xfId="14699"/>
    <cellStyle name="Normal 2 5 2 2 2 2 7" xfId="14682"/>
    <cellStyle name="Normal 2 5 2 2 2 3" xfId="7059"/>
    <cellStyle name="Normal 2 5 2 2 2 3 2" xfId="7060"/>
    <cellStyle name="Normal 2 5 2 2 2 3 2 2" xfId="7061"/>
    <cellStyle name="Normal 2 5 2 2 2 3 2 2 2" xfId="14702"/>
    <cellStyle name="Normal 2 5 2 2 2 3 2 3" xfId="7062"/>
    <cellStyle name="Normal 2 5 2 2 2 3 2 3 2" xfId="14703"/>
    <cellStyle name="Normal 2 5 2 2 2 3 2 4" xfId="14701"/>
    <cellStyle name="Normal 2 5 2 2 2 3 3" xfId="7063"/>
    <cellStyle name="Normal 2 5 2 2 2 3 3 2" xfId="7064"/>
    <cellStyle name="Normal 2 5 2 2 2 3 3 2 2" xfId="14705"/>
    <cellStyle name="Normal 2 5 2 2 2 3 3 3" xfId="7065"/>
    <cellStyle name="Normal 2 5 2 2 2 3 3 3 2" xfId="14706"/>
    <cellStyle name="Normal 2 5 2 2 2 3 3 4" xfId="14704"/>
    <cellStyle name="Normal 2 5 2 2 2 3 4" xfId="7066"/>
    <cellStyle name="Normal 2 5 2 2 2 3 4 2" xfId="14707"/>
    <cellStyle name="Normal 2 5 2 2 2 3 5" xfId="7067"/>
    <cellStyle name="Normal 2 5 2 2 2 3 5 2" xfId="14708"/>
    <cellStyle name="Normal 2 5 2 2 2 3 6" xfId="14700"/>
    <cellStyle name="Normal 2 5 2 2 2 4" xfId="7068"/>
    <cellStyle name="Normal 2 5 2 2 2 4 2" xfId="7069"/>
    <cellStyle name="Normal 2 5 2 2 2 4 2 2" xfId="7070"/>
    <cellStyle name="Normal 2 5 2 2 2 4 2 2 2" xfId="14711"/>
    <cellStyle name="Normal 2 5 2 2 2 4 2 3" xfId="7071"/>
    <cellStyle name="Normal 2 5 2 2 2 4 2 3 2" xfId="14712"/>
    <cellStyle name="Normal 2 5 2 2 2 4 2 4" xfId="14710"/>
    <cellStyle name="Normal 2 5 2 2 2 4 3" xfId="7072"/>
    <cellStyle name="Normal 2 5 2 2 2 4 3 2" xfId="7073"/>
    <cellStyle name="Normal 2 5 2 2 2 4 3 2 2" xfId="14714"/>
    <cellStyle name="Normal 2 5 2 2 2 4 3 3" xfId="7074"/>
    <cellStyle name="Normal 2 5 2 2 2 4 3 3 2" xfId="14715"/>
    <cellStyle name="Normal 2 5 2 2 2 4 3 4" xfId="14713"/>
    <cellStyle name="Normal 2 5 2 2 2 4 4" xfId="7075"/>
    <cellStyle name="Normal 2 5 2 2 2 4 4 2" xfId="14716"/>
    <cellStyle name="Normal 2 5 2 2 2 4 5" xfId="7076"/>
    <cellStyle name="Normal 2 5 2 2 2 4 5 2" xfId="14717"/>
    <cellStyle name="Normal 2 5 2 2 2 4 6" xfId="14709"/>
    <cellStyle name="Normal 2 5 2 2 2 5" xfId="7077"/>
    <cellStyle name="Normal 2 5 2 2 2 5 2" xfId="7078"/>
    <cellStyle name="Normal 2 5 2 2 2 5 2 2" xfId="14719"/>
    <cellStyle name="Normal 2 5 2 2 2 5 3" xfId="7079"/>
    <cellStyle name="Normal 2 5 2 2 2 5 3 2" xfId="14720"/>
    <cellStyle name="Normal 2 5 2 2 2 5 4" xfId="14718"/>
    <cellStyle name="Normal 2 5 2 2 2 6" xfId="7080"/>
    <cellStyle name="Normal 2 5 2 2 2 6 2" xfId="7081"/>
    <cellStyle name="Normal 2 5 2 2 2 6 2 2" xfId="14722"/>
    <cellStyle name="Normal 2 5 2 2 2 6 3" xfId="7082"/>
    <cellStyle name="Normal 2 5 2 2 2 6 3 2" xfId="14723"/>
    <cellStyle name="Normal 2 5 2 2 2 6 4" xfId="14721"/>
    <cellStyle name="Normal 2 5 2 2 2 7" xfId="7083"/>
    <cellStyle name="Normal 2 5 2 2 2 7 2" xfId="14724"/>
    <cellStyle name="Normal 2 5 2 2 2 8" xfId="7084"/>
    <cellStyle name="Normal 2 5 2 2 2 8 2" xfId="14725"/>
    <cellStyle name="Normal 2 5 2 2 2 9" xfId="14681"/>
    <cellStyle name="Normal 2 5 2 2 3" xfId="7085"/>
    <cellStyle name="Normal 2 5 2 2 3 2" xfId="7086"/>
    <cellStyle name="Normal 2 5 2 2 3 2 2" xfId="7087"/>
    <cellStyle name="Normal 2 5 2 2 3 2 2 2" xfId="7088"/>
    <cellStyle name="Normal 2 5 2 2 3 2 2 2 2" xfId="7089"/>
    <cellStyle name="Normal 2 5 2 2 3 2 2 2 2 2" xfId="14730"/>
    <cellStyle name="Normal 2 5 2 2 3 2 2 2 3" xfId="7090"/>
    <cellStyle name="Normal 2 5 2 2 3 2 2 2 3 2" xfId="14731"/>
    <cellStyle name="Normal 2 5 2 2 3 2 2 2 4" xfId="14729"/>
    <cellStyle name="Normal 2 5 2 2 3 2 2 3" xfId="7091"/>
    <cellStyle name="Normal 2 5 2 2 3 2 2 3 2" xfId="7092"/>
    <cellStyle name="Normal 2 5 2 2 3 2 2 3 2 2" xfId="14733"/>
    <cellStyle name="Normal 2 5 2 2 3 2 2 3 3" xfId="7093"/>
    <cellStyle name="Normal 2 5 2 2 3 2 2 3 3 2" xfId="14734"/>
    <cellStyle name="Normal 2 5 2 2 3 2 2 3 4" xfId="14732"/>
    <cellStyle name="Normal 2 5 2 2 3 2 2 4" xfId="7094"/>
    <cellStyle name="Normal 2 5 2 2 3 2 2 4 2" xfId="14735"/>
    <cellStyle name="Normal 2 5 2 2 3 2 2 5" xfId="7095"/>
    <cellStyle name="Normal 2 5 2 2 3 2 2 5 2" xfId="14736"/>
    <cellStyle name="Normal 2 5 2 2 3 2 2 6" xfId="14728"/>
    <cellStyle name="Normal 2 5 2 2 3 2 3" xfId="7096"/>
    <cellStyle name="Normal 2 5 2 2 3 2 3 2" xfId="7097"/>
    <cellStyle name="Normal 2 5 2 2 3 2 3 2 2" xfId="14738"/>
    <cellStyle name="Normal 2 5 2 2 3 2 3 3" xfId="7098"/>
    <cellStyle name="Normal 2 5 2 2 3 2 3 3 2" xfId="14739"/>
    <cellStyle name="Normal 2 5 2 2 3 2 3 4" xfId="14737"/>
    <cellStyle name="Normal 2 5 2 2 3 2 4" xfId="7099"/>
    <cellStyle name="Normal 2 5 2 2 3 2 4 2" xfId="7100"/>
    <cellStyle name="Normal 2 5 2 2 3 2 4 2 2" xfId="14741"/>
    <cellStyle name="Normal 2 5 2 2 3 2 4 3" xfId="7101"/>
    <cellStyle name="Normal 2 5 2 2 3 2 4 3 2" xfId="14742"/>
    <cellStyle name="Normal 2 5 2 2 3 2 4 4" xfId="14740"/>
    <cellStyle name="Normal 2 5 2 2 3 2 5" xfId="7102"/>
    <cellStyle name="Normal 2 5 2 2 3 2 5 2" xfId="14743"/>
    <cellStyle name="Normal 2 5 2 2 3 2 6" xfId="7103"/>
    <cellStyle name="Normal 2 5 2 2 3 2 6 2" xfId="14744"/>
    <cellStyle name="Normal 2 5 2 2 3 2 7" xfId="14727"/>
    <cellStyle name="Normal 2 5 2 2 3 3" xfId="7104"/>
    <cellStyle name="Normal 2 5 2 2 3 3 2" xfId="7105"/>
    <cellStyle name="Normal 2 5 2 2 3 3 2 2" xfId="7106"/>
    <cellStyle name="Normal 2 5 2 2 3 3 2 2 2" xfId="14747"/>
    <cellStyle name="Normal 2 5 2 2 3 3 2 3" xfId="7107"/>
    <cellStyle name="Normal 2 5 2 2 3 3 2 3 2" xfId="14748"/>
    <cellStyle name="Normal 2 5 2 2 3 3 2 4" xfId="14746"/>
    <cellStyle name="Normal 2 5 2 2 3 3 3" xfId="7108"/>
    <cellStyle name="Normal 2 5 2 2 3 3 3 2" xfId="7109"/>
    <cellStyle name="Normal 2 5 2 2 3 3 3 2 2" xfId="14750"/>
    <cellStyle name="Normal 2 5 2 2 3 3 3 3" xfId="7110"/>
    <cellStyle name="Normal 2 5 2 2 3 3 3 3 2" xfId="14751"/>
    <cellStyle name="Normal 2 5 2 2 3 3 3 4" xfId="14749"/>
    <cellStyle name="Normal 2 5 2 2 3 3 4" xfId="7111"/>
    <cellStyle name="Normal 2 5 2 2 3 3 4 2" xfId="14752"/>
    <cellStyle name="Normal 2 5 2 2 3 3 5" xfId="7112"/>
    <cellStyle name="Normal 2 5 2 2 3 3 5 2" xfId="14753"/>
    <cellStyle name="Normal 2 5 2 2 3 3 6" xfId="14745"/>
    <cellStyle name="Normal 2 5 2 2 3 4" xfId="7113"/>
    <cellStyle name="Normal 2 5 2 2 3 4 2" xfId="7114"/>
    <cellStyle name="Normal 2 5 2 2 3 4 2 2" xfId="7115"/>
    <cellStyle name="Normal 2 5 2 2 3 4 2 2 2" xfId="14756"/>
    <cellStyle name="Normal 2 5 2 2 3 4 2 3" xfId="7116"/>
    <cellStyle name="Normal 2 5 2 2 3 4 2 3 2" xfId="14757"/>
    <cellStyle name="Normal 2 5 2 2 3 4 2 4" xfId="14755"/>
    <cellStyle name="Normal 2 5 2 2 3 4 3" xfId="7117"/>
    <cellStyle name="Normal 2 5 2 2 3 4 3 2" xfId="7118"/>
    <cellStyle name="Normal 2 5 2 2 3 4 3 2 2" xfId="14759"/>
    <cellStyle name="Normal 2 5 2 2 3 4 3 3" xfId="7119"/>
    <cellStyle name="Normal 2 5 2 2 3 4 3 3 2" xfId="14760"/>
    <cellStyle name="Normal 2 5 2 2 3 4 3 4" xfId="14758"/>
    <cellStyle name="Normal 2 5 2 2 3 4 4" xfId="7120"/>
    <cellStyle name="Normal 2 5 2 2 3 4 4 2" xfId="14761"/>
    <cellStyle name="Normal 2 5 2 2 3 4 5" xfId="7121"/>
    <cellStyle name="Normal 2 5 2 2 3 4 5 2" xfId="14762"/>
    <cellStyle name="Normal 2 5 2 2 3 4 6" xfId="14754"/>
    <cellStyle name="Normal 2 5 2 2 3 5" xfId="7122"/>
    <cellStyle name="Normal 2 5 2 2 3 5 2" xfId="7123"/>
    <cellStyle name="Normal 2 5 2 2 3 5 2 2" xfId="14764"/>
    <cellStyle name="Normal 2 5 2 2 3 5 3" xfId="7124"/>
    <cellStyle name="Normal 2 5 2 2 3 5 3 2" xfId="14765"/>
    <cellStyle name="Normal 2 5 2 2 3 5 4" xfId="14763"/>
    <cellStyle name="Normal 2 5 2 2 3 6" xfId="7125"/>
    <cellStyle name="Normal 2 5 2 2 3 6 2" xfId="7126"/>
    <cellStyle name="Normal 2 5 2 2 3 6 2 2" xfId="14767"/>
    <cellStyle name="Normal 2 5 2 2 3 6 3" xfId="7127"/>
    <cellStyle name="Normal 2 5 2 2 3 6 3 2" xfId="14768"/>
    <cellStyle name="Normal 2 5 2 2 3 6 4" xfId="14766"/>
    <cellStyle name="Normal 2 5 2 2 3 7" xfId="7128"/>
    <cellStyle name="Normal 2 5 2 2 3 7 2" xfId="14769"/>
    <cellStyle name="Normal 2 5 2 2 3 8" xfId="7129"/>
    <cellStyle name="Normal 2 5 2 2 3 8 2" xfId="14770"/>
    <cellStyle name="Normal 2 5 2 2 3 9" xfId="14726"/>
    <cellStyle name="Normal 2 5 2 2 4" xfId="7130"/>
    <cellStyle name="Normal 2 5 2 2 4 2" xfId="7131"/>
    <cellStyle name="Normal 2 5 2 2 4 2 2" xfId="7132"/>
    <cellStyle name="Normal 2 5 2 2 4 2 2 2" xfId="7133"/>
    <cellStyle name="Normal 2 5 2 2 4 2 2 2 2" xfId="14774"/>
    <cellStyle name="Normal 2 5 2 2 4 2 2 3" xfId="7134"/>
    <cellStyle name="Normal 2 5 2 2 4 2 2 3 2" xfId="14775"/>
    <cellStyle name="Normal 2 5 2 2 4 2 2 4" xfId="14773"/>
    <cellStyle name="Normal 2 5 2 2 4 2 3" xfId="7135"/>
    <cellStyle name="Normal 2 5 2 2 4 2 3 2" xfId="7136"/>
    <cellStyle name="Normal 2 5 2 2 4 2 3 2 2" xfId="14777"/>
    <cellStyle name="Normal 2 5 2 2 4 2 3 3" xfId="7137"/>
    <cellStyle name="Normal 2 5 2 2 4 2 3 3 2" xfId="14778"/>
    <cellStyle name="Normal 2 5 2 2 4 2 3 4" xfId="14776"/>
    <cellStyle name="Normal 2 5 2 2 4 2 4" xfId="7138"/>
    <cellStyle name="Normal 2 5 2 2 4 2 4 2" xfId="14779"/>
    <cellStyle name="Normal 2 5 2 2 4 2 5" xfId="7139"/>
    <cellStyle name="Normal 2 5 2 2 4 2 5 2" xfId="14780"/>
    <cellStyle name="Normal 2 5 2 2 4 2 6" xfId="14772"/>
    <cellStyle name="Normal 2 5 2 2 4 3" xfId="7140"/>
    <cellStyle name="Normal 2 5 2 2 4 3 2" xfId="7141"/>
    <cellStyle name="Normal 2 5 2 2 4 3 2 2" xfId="7142"/>
    <cellStyle name="Normal 2 5 2 2 4 3 2 2 2" xfId="14783"/>
    <cellStyle name="Normal 2 5 2 2 4 3 2 3" xfId="7143"/>
    <cellStyle name="Normal 2 5 2 2 4 3 2 3 2" xfId="14784"/>
    <cellStyle name="Normal 2 5 2 2 4 3 2 4" xfId="14782"/>
    <cellStyle name="Normal 2 5 2 2 4 3 3" xfId="7144"/>
    <cellStyle name="Normal 2 5 2 2 4 3 3 2" xfId="7145"/>
    <cellStyle name="Normal 2 5 2 2 4 3 3 2 2" xfId="14786"/>
    <cellStyle name="Normal 2 5 2 2 4 3 3 3" xfId="7146"/>
    <cellStyle name="Normal 2 5 2 2 4 3 3 3 2" xfId="14787"/>
    <cellStyle name="Normal 2 5 2 2 4 3 3 4" xfId="14785"/>
    <cellStyle name="Normal 2 5 2 2 4 3 4" xfId="7147"/>
    <cellStyle name="Normal 2 5 2 2 4 3 4 2" xfId="14788"/>
    <cellStyle name="Normal 2 5 2 2 4 3 5" xfId="7148"/>
    <cellStyle name="Normal 2 5 2 2 4 3 5 2" xfId="14789"/>
    <cellStyle name="Normal 2 5 2 2 4 3 6" xfId="14781"/>
    <cellStyle name="Normal 2 5 2 2 4 4" xfId="7149"/>
    <cellStyle name="Normal 2 5 2 2 4 4 2" xfId="7150"/>
    <cellStyle name="Normal 2 5 2 2 4 4 2 2" xfId="14791"/>
    <cellStyle name="Normal 2 5 2 2 4 4 3" xfId="7151"/>
    <cellStyle name="Normal 2 5 2 2 4 4 3 2" xfId="14792"/>
    <cellStyle name="Normal 2 5 2 2 4 4 4" xfId="14790"/>
    <cellStyle name="Normal 2 5 2 2 4 5" xfId="7152"/>
    <cellStyle name="Normal 2 5 2 2 4 5 2" xfId="7153"/>
    <cellStyle name="Normal 2 5 2 2 4 5 2 2" xfId="14794"/>
    <cellStyle name="Normal 2 5 2 2 4 5 3" xfId="7154"/>
    <cellStyle name="Normal 2 5 2 2 4 5 3 2" xfId="14795"/>
    <cellStyle name="Normal 2 5 2 2 4 5 4" xfId="14793"/>
    <cellStyle name="Normal 2 5 2 2 4 6" xfId="7155"/>
    <cellStyle name="Normal 2 5 2 2 4 6 2" xfId="14796"/>
    <cellStyle name="Normal 2 5 2 2 4 7" xfId="7156"/>
    <cellStyle name="Normal 2 5 2 2 4 7 2" xfId="14797"/>
    <cellStyle name="Normal 2 5 2 2 4 8" xfId="14771"/>
    <cellStyle name="Normal 2 5 2 2 5" xfId="7157"/>
    <cellStyle name="Normal 2 5 2 2 5 2" xfId="7158"/>
    <cellStyle name="Normal 2 5 2 2 5 2 2" xfId="7159"/>
    <cellStyle name="Normal 2 5 2 2 5 2 2 2" xfId="14800"/>
    <cellStyle name="Normal 2 5 2 2 5 2 3" xfId="7160"/>
    <cellStyle name="Normal 2 5 2 2 5 2 3 2" xfId="14801"/>
    <cellStyle name="Normal 2 5 2 2 5 2 4" xfId="14799"/>
    <cellStyle name="Normal 2 5 2 2 5 3" xfId="7161"/>
    <cellStyle name="Normal 2 5 2 2 5 3 2" xfId="7162"/>
    <cellStyle name="Normal 2 5 2 2 5 3 2 2" xfId="14803"/>
    <cellStyle name="Normal 2 5 2 2 5 3 3" xfId="7163"/>
    <cellStyle name="Normal 2 5 2 2 5 3 3 2" xfId="14804"/>
    <cellStyle name="Normal 2 5 2 2 5 3 4" xfId="14802"/>
    <cellStyle name="Normal 2 5 2 2 5 4" xfId="7164"/>
    <cellStyle name="Normal 2 5 2 2 5 4 2" xfId="14805"/>
    <cellStyle name="Normal 2 5 2 2 5 5" xfId="7165"/>
    <cellStyle name="Normal 2 5 2 2 5 5 2" xfId="14806"/>
    <cellStyle name="Normal 2 5 2 2 5 6" xfId="14798"/>
    <cellStyle name="Normal 2 5 2 2 6" xfId="7166"/>
    <cellStyle name="Normal 2 5 2 2 6 2" xfId="7167"/>
    <cellStyle name="Normal 2 5 2 2 6 2 2" xfId="7168"/>
    <cellStyle name="Normal 2 5 2 2 6 2 2 2" xfId="14809"/>
    <cellStyle name="Normal 2 5 2 2 6 2 3" xfId="7169"/>
    <cellStyle name="Normal 2 5 2 2 6 2 3 2" xfId="14810"/>
    <cellStyle name="Normal 2 5 2 2 6 2 4" xfId="14808"/>
    <cellStyle name="Normal 2 5 2 2 6 3" xfId="7170"/>
    <cellStyle name="Normal 2 5 2 2 6 3 2" xfId="7171"/>
    <cellStyle name="Normal 2 5 2 2 6 3 2 2" xfId="14812"/>
    <cellStyle name="Normal 2 5 2 2 6 3 3" xfId="7172"/>
    <cellStyle name="Normal 2 5 2 2 6 3 3 2" xfId="14813"/>
    <cellStyle name="Normal 2 5 2 2 6 3 4" xfId="14811"/>
    <cellStyle name="Normal 2 5 2 2 6 4" xfId="7173"/>
    <cellStyle name="Normal 2 5 2 2 6 4 2" xfId="14814"/>
    <cellStyle name="Normal 2 5 2 2 6 5" xfId="7174"/>
    <cellStyle name="Normal 2 5 2 2 6 5 2" xfId="14815"/>
    <cellStyle name="Normal 2 5 2 2 6 6" xfId="14807"/>
    <cellStyle name="Normal 2 5 2 2 7" xfId="7175"/>
    <cellStyle name="Normal 2 5 2 2 7 2" xfId="7176"/>
    <cellStyle name="Normal 2 5 2 2 7 2 2" xfId="14817"/>
    <cellStyle name="Normal 2 5 2 2 7 3" xfId="7177"/>
    <cellStyle name="Normal 2 5 2 2 7 3 2" xfId="14818"/>
    <cellStyle name="Normal 2 5 2 2 7 4" xfId="14816"/>
    <cellStyle name="Normal 2 5 2 2 8" xfId="7178"/>
    <cellStyle name="Normal 2 5 2 2 8 2" xfId="7179"/>
    <cellStyle name="Normal 2 5 2 2 8 2 2" xfId="14820"/>
    <cellStyle name="Normal 2 5 2 2 8 3" xfId="7180"/>
    <cellStyle name="Normal 2 5 2 2 8 3 2" xfId="14821"/>
    <cellStyle name="Normal 2 5 2 2 8 4" xfId="14819"/>
    <cellStyle name="Normal 2 5 2 2 9" xfId="7181"/>
    <cellStyle name="Normal 2 5 2 2 9 2" xfId="14822"/>
    <cellStyle name="Normal 2 5 2 3" xfId="7182"/>
    <cellStyle name="Normal 2 5 2 3 2" xfId="7183"/>
    <cellStyle name="Normal 2 5 2 3 2 2" xfId="7184"/>
    <cellStyle name="Normal 2 5 2 3 2 2 2" xfId="7185"/>
    <cellStyle name="Normal 2 5 2 3 2 2 2 2" xfId="7186"/>
    <cellStyle name="Normal 2 5 2 3 2 2 2 2 2" xfId="14827"/>
    <cellStyle name="Normal 2 5 2 3 2 2 2 3" xfId="7187"/>
    <cellStyle name="Normal 2 5 2 3 2 2 2 3 2" xfId="14828"/>
    <cellStyle name="Normal 2 5 2 3 2 2 2 4" xfId="14826"/>
    <cellStyle name="Normal 2 5 2 3 2 2 3" xfId="7188"/>
    <cellStyle name="Normal 2 5 2 3 2 2 3 2" xfId="7189"/>
    <cellStyle name="Normal 2 5 2 3 2 2 3 2 2" xfId="14830"/>
    <cellStyle name="Normal 2 5 2 3 2 2 3 3" xfId="7190"/>
    <cellStyle name="Normal 2 5 2 3 2 2 3 3 2" xfId="14831"/>
    <cellStyle name="Normal 2 5 2 3 2 2 3 4" xfId="14829"/>
    <cellStyle name="Normal 2 5 2 3 2 2 4" xfId="7191"/>
    <cellStyle name="Normal 2 5 2 3 2 2 4 2" xfId="14832"/>
    <cellStyle name="Normal 2 5 2 3 2 2 5" xfId="7192"/>
    <cellStyle name="Normal 2 5 2 3 2 2 5 2" xfId="14833"/>
    <cellStyle name="Normal 2 5 2 3 2 2 6" xfId="14825"/>
    <cellStyle name="Normal 2 5 2 3 2 3" xfId="7193"/>
    <cellStyle name="Normal 2 5 2 3 2 3 2" xfId="7194"/>
    <cellStyle name="Normal 2 5 2 3 2 3 2 2" xfId="14835"/>
    <cellStyle name="Normal 2 5 2 3 2 3 3" xfId="7195"/>
    <cellStyle name="Normal 2 5 2 3 2 3 3 2" xfId="14836"/>
    <cellStyle name="Normal 2 5 2 3 2 3 4" xfId="14834"/>
    <cellStyle name="Normal 2 5 2 3 2 4" xfId="7196"/>
    <cellStyle name="Normal 2 5 2 3 2 4 2" xfId="7197"/>
    <cellStyle name="Normal 2 5 2 3 2 4 2 2" xfId="14838"/>
    <cellStyle name="Normal 2 5 2 3 2 4 3" xfId="7198"/>
    <cellStyle name="Normal 2 5 2 3 2 4 3 2" xfId="14839"/>
    <cellStyle name="Normal 2 5 2 3 2 4 4" xfId="14837"/>
    <cellStyle name="Normal 2 5 2 3 2 5" xfId="7199"/>
    <cellStyle name="Normal 2 5 2 3 2 5 2" xfId="14840"/>
    <cellStyle name="Normal 2 5 2 3 2 6" xfId="7200"/>
    <cellStyle name="Normal 2 5 2 3 2 6 2" xfId="14841"/>
    <cellStyle name="Normal 2 5 2 3 2 7" xfId="14824"/>
    <cellStyle name="Normal 2 5 2 3 3" xfId="7201"/>
    <cellStyle name="Normal 2 5 2 3 3 2" xfId="7202"/>
    <cellStyle name="Normal 2 5 2 3 3 2 2" xfId="7203"/>
    <cellStyle name="Normal 2 5 2 3 3 2 2 2" xfId="14844"/>
    <cellStyle name="Normal 2 5 2 3 3 2 3" xfId="7204"/>
    <cellStyle name="Normal 2 5 2 3 3 2 3 2" xfId="14845"/>
    <cellStyle name="Normal 2 5 2 3 3 2 4" xfId="14843"/>
    <cellStyle name="Normal 2 5 2 3 3 3" xfId="7205"/>
    <cellStyle name="Normal 2 5 2 3 3 3 2" xfId="7206"/>
    <cellStyle name="Normal 2 5 2 3 3 3 2 2" xfId="14847"/>
    <cellStyle name="Normal 2 5 2 3 3 3 3" xfId="7207"/>
    <cellStyle name="Normal 2 5 2 3 3 3 3 2" xfId="14848"/>
    <cellStyle name="Normal 2 5 2 3 3 3 4" xfId="14846"/>
    <cellStyle name="Normal 2 5 2 3 3 4" xfId="7208"/>
    <cellStyle name="Normal 2 5 2 3 3 4 2" xfId="14849"/>
    <cellStyle name="Normal 2 5 2 3 3 5" xfId="7209"/>
    <cellStyle name="Normal 2 5 2 3 3 5 2" xfId="14850"/>
    <cellStyle name="Normal 2 5 2 3 3 6" xfId="14842"/>
    <cellStyle name="Normal 2 5 2 3 4" xfId="7210"/>
    <cellStyle name="Normal 2 5 2 3 4 2" xfId="7211"/>
    <cellStyle name="Normal 2 5 2 3 4 2 2" xfId="7212"/>
    <cellStyle name="Normal 2 5 2 3 4 2 2 2" xfId="14853"/>
    <cellStyle name="Normal 2 5 2 3 4 2 3" xfId="7213"/>
    <cellStyle name="Normal 2 5 2 3 4 2 3 2" xfId="14854"/>
    <cellStyle name="Normal 2 5 2 3 4 2 4" xfId="14852"/>
    <cellStyle name="Normal 2 5 2 3 4 3" xfId="7214"/>
    <cellStyle name="Normal 2 5 2 3 4 3 2" xfId="7215"/>
    <cellStyle name="Normal 2 5 2 3 4 3 2 2" xfId="14856"/>
    <cellStyle name="Normal 2 5 2 3 4 3 3" xfId="7216"/>
    <cellStyle name="Normal 2 5 2 3 4 3 3 2" xfId="14857"/>
    <cellStyle name="Normal 2 5 2 3 4 3 4" xfId="14855"/>
    <cellStyle name="Normal 2 5 2 3 4 4" xfId="7217"/>
    <cellStyle name="Normal 2 5 2 3 4 4 2" xfId="14858"/>
    <cellStyle name="Normal 2 5 2 3 4 5" xfId="7218"/>
    <cellStyle name="Normal 2 5 2 3 4 5 2" xfId="14859"/>
    <cellStyle name="Normal 2 5 2 3 4 6" xfId="14851"/>
    <cellStyle name="Normal 2 5 2 3 5" xfId="7219"/>
    <cellStyle name="Normal 2 5 2 3 5 2" xfId="7220"/>
    <cellStyle name="Normal 2 5 2 3 5 2 2" xfId="14861"/>
    <cellStyle name="Normal 2 5 2 3 5 3" xfId="7221"/>
    <cellStyle name="Normal 2 5 2 3 5 3 2" xfId="14862"/>
    <cellStyle name="Normal 2 5 2 3 5 4" xfId="14860"/>
    <cellStyle name="Normal 2 5 2 3 6" xfId="7222"/>
    <cellStyle name="Normal 2 5 2 3 6 2" xfId="7223"/>
    <cellStyle name="Normal 2 5 2 3 6 2 2" xfId="14864"/>
    <cellStyle name="Normal 2 5 2 3 6 3" xfId="7224"/>
    <cellStyle name="Normal 2 5 2 3 6 3 2" xfId="14865"/>
    <cellStyle name="Normal 2 5 2 3 6 4" xfId="14863"/>
    <cellStyle name="Normal 2 5 2 3 7" xfId="7225"/>
    <cellStyle name="Normal 2 5 2 3 7 2" xfId="14866"/>
    <cellStyle name="Normal 2 5 2 3 8" xfId="7226"/>
    <cellStyle name="Normal 2 5 2 3 8 2" xfId="14867"/>
    <cellStyle name="Normal 2 5 2 3 9" xfId="14823"/>
    <cellStyle name="Normal 2 5 2 4" xfId="7227"/>
    <cellStyle name="Normal 2 5 2 4 2" xfId="7228"/>
    <cellStyle name="Normal 2 5 2 4 2 2" xfId="7229"/>
    <cellStyle name="Normal 2 5 2 4 2 2 2" xfId="7230"/>
    <cellStyle name="Normal 2 5 2 4 2 2 2 2" xfId="7231"/>
    <cellStyle name="Normal 2 5 2 4 2 2 2 2 2" xfId="14872"/>
    <cellStyle name="Normal 2 5 2 4 2 2 2 3" xfId="7232"/>
    <cellStyle name="Normal 2 5 2 4 2 2 2 3 2" xfId="14873"/>
    <cellStyle name="Normal 2 5 2 4 2 2 2 4" xfId="14871"/>
    <cellStyle name="Normal 2 5 2 4 2 2 3" xfId="7233"/>
    <cellStyle name="Normal 2 5 2 4 2 2 3 2" xfId="7234"/>
    <cellStyle name="Normal 2 5 2 4 2 2 3 2 2" xfId="14875"/>
    <cellStyle name="Normal 2 5 2 4 2 2 3 3" xfId="7235"/>
    <cellStyle name="Normal 2 5 2 4 2 2 3 3 2" xfId="14876"/>
    <cellStyle name="Normal 2 5 2 4 2 2 3 4" xfId="14874"/>
    <cellStyle name="Normal 2 5 2 4 2 2 4" xfId="7236"/>
    <cellStyle name="Normal 2 5 2 4 2 2 4 2" xfId="14877"/>
    <cellStyle name="Normal 2 5 2 4 2 2 5" xfId="7237"/>
    <cellStyle name="Normal 2 5 2 4 2 2 5 2" xfId="14878"/>
    <cellStyle name="Normal 2 5 2 4 2 2 6" xfId="14870"/>
    <cellStyle name="Normal 2 5 2 4 2 3" xfId="7238"/>
    <cellStyle name="Normal 2 5 2 4 2 3 2" xfId="7239"/>
    <cellStyle name="Normal 2 5 2 4 2 3 2 2" xfId="14880"/>
    <cellStyle name="Normal 2 5 2 4 2 3 3" xfId="7240"/>
    <cellStyle name="Normal 2 5 2 4 2 3 3 2" xfId="14881"/>
    <cellStyle name="Normal 2 5 2 4 2 3 4" xfId="14879"/>
    <cellStyle name="Normal 2 5 2 4 2 4" xfId="7241"/>
    <cellStyle name="Normal 2 5 2 4 2 4 2" xfId="7242"/>
    <cellStyle name="Normal 2 5 2 4 2 4 2 2" xfId="14883"/>
    <cellStyle name="Normal 2 5 2 4 2 4 3" xfId="7243"/>
    <cellStyle name="Normal 2 5 2 4 2 4 3 2" xfId="14884"/>
    <cellStyle name="Normal 2 5 2 4 2 4 4" xfId="14882"/>
    <cellStyle name="Normal 2 5 2 4 2 5" xfId="7244"/>
    <cellStyle name="Normal 2 5 2 4 2 5 2" xfId="14885"/>
    <cellStyle name="Normal 2 5 2 4 2 6" xfId="7245"/>
    <cellStyle name="Normal 2 5 2 4 2 6 2" xfId="14886"/>
    <cellStyle name="Normal 2 5 2 4 2 7" xfId="14869"/>
    <cellStyle name="Normal 2 5 2 4 3" xfId="7246"/>
    <cellStyle name="Normal 2 5 2 4 3 2" xfId="7247"/>
    <cellStyle name="Normal 2 5 2 4 3 2 2" xfId="7248"/>
    <cellStyle name="Normal 2 5 2 4 3 2 2 2" xfId="14889"/>
    <cellStyle name="Normal 2 5 2 4 3 2 3" xfId="7249"/>
    <cellStyle name="Normal 2 5 2 4 3 2 3 2" xfId="14890"/>
    <cellStyle name="Normal 2 5 2 4 3 2 4" xfId="14888"/>
    <cellStyle name="Normal 2 5 2 4 3 3" xfId="7250"/>
    <cellStyle name="Normal 2 5 2 4 3 3 2" xfId="7251"/>
    <cellStyle name="Normal 2 5 2 4 3 3 2 2" xfId="14892"/>
    <cellStyle name="Normal 2 5 2 4 3 3 3" xfId="7252"/>
    <cellStyle name="Normal 2 5 2 4 3 3 3 2" xfId="14893"/>
    <cellStyle name="Normal 2 5 2 4 3 3 4" xfId="14891"/>
    <cellStyle name="Normal 2 5 2 4 3 4" xfId="7253"/>
    <cellStyle name="Normal 2 5 2 4 3 4 2" xfId="14894"/>
    <cellStyle name="Normal 2 5 2 4 3 5" xfId="7254"/>
    <cellStyle name="Normal 2 5 2 4 3 5 2" xfId="14895"/>
    <cellStyle name="Normal 2 5 2 4 3 6" xfId="14887"/>
    <cellStyle name="Normal 2 5 2 4 4" xfId="7255"/>
    <cellStyle name="Normal 2 5 2 4 4 2" xfId="7256"/>
    <cellStyle name="Normal 2 5 2 4 4 2 2" xfId="7257"/>
    <cellStyle name="Normal 2 5 2 4 4 2 2 2" xfId="14898"/>
    <cellStyle name="Normal 2 5 2 4 4 2 3" xfId="7258"/>
    <cellStyle name="Normal 2 5 2 4 4 2 3 2" xfId="14899"/>
    <cellStyle name="Normal 2 5 2 4 4 2 4" xfId="14897"/>
    <cellStyle name="Normal 2 5 2 4 4 3" xfId="7259"/>
    <cellStyle name="Normal 2 5 2 4 4 3 2" xfId="7260"/>
    <cellStyle name="Normal 2 5 2 4 4 3 2 2" xfId="14901"/>
    <cellStyle name="Normal 2 5 2 4 4 3 3" xfId="7261"/>
    <cellStyle name="Normal 2 5 2 4 4 3 3 2" xfId="14902"/>
    <cellStyle name="Normal 2 5 2 4 4 3 4" xfId="14900"/>
    <cellStyle name="Normal 2 5 2 4 4 4" xfId="7262"/>
    <cellStyle name="Normal 2 5 2 4 4 4 2" xfId="14903"/>
    <cellStyle name="Normal 2 5 2 4 4 5" xfId="7263"/>
    <cellStyle name="Normal 2 5 2 4 4 5 2" xfId="14904"/>
    <cellStyle name="Normal 2 5 2 4 4 6" xfId="14896"/>
    <cellStyle name="Normal 2 5 2 4 5" xfId="7264"/>
    <cellStyle name="Normal 2 5 2 4 5 2" xfId="7265"/>
    <cellStyle name="Normal 2 5 2 4 5 2 2" xfId="14906"/>
    <cellStyle name="Normal 2 5 2 4 5 3" xfId="7266"/>
    <cellStyle name="Normal 2 5 2 4 5 3 2" xfId="14907"/>
    <cellStyle name="Normal 2 5 2 4 5 4" xfId="14905"/>
    <cellStyle name="Normal 2 5 2 4 6" xfId="7267"/>
    <cellStyle name="Normal 2 5 2 4 6 2" xfId="7268"/>
    <cellStyle name="Normal 2 5 2 4 6 2 2" xfId="14909"/>
    <cellStyle name="Normal 2 5 2 4 6 3" xfId="7269"/>
    <cellStyle name="Normal 2 5 2 4 6 3 2" xfId="14910"/>
    <cellStyle name="Normal 2 5 2 4 6 4" xfId="14908"/>
    <cellStyle name="Normal 2 5 2 4 7" xfId="7270"/>
    <cellStyle name="Normal 2 5 2 4 7 2" xfId="14911"/>
    <cellStyle name="Normal 2 5 2 4 8" xfId="7271"/>
    <cellStyle name="Normal 2 5 2 4 8 2" xfId="14912"/>
    <cellStyle name="Normal 2 5 2 4 9" xfId="14868"/>
    <cellStyle name="Normal 2 5 2 5" xfId="7272"/>
    <cellStyle name="Normal 2 5 2 5 2" xfId="7273"/>
    <cellStyle name="Normal 2 5 2 5 2 2" xfId="7274"/>
    <cellStyle name="Normal 2 5 2 5 2 2 2" xfId="7275"/>
    <cellStyle name="Normal 2 5 2 5 2 2 2 2" xfId="7276"/>
    <cellStyle name="Normal 2 5 2 5 2 2 2 2 2" xfId="14917"/>
    <cellStyle name="Normal 2 5 2 5 2 2 2 3" xfId="7277"/>
    <cellStyle name="Normal 2 5 2 5 2 2 2 3 2" xfId="14918"/>
    <cellStyle name="Normal 2 5 2 5 2 2 2 4" xfId="14916"/>
    <cellStyle name="Normal 2 5 2 5 2 2 3" xfId="7278"/>
    <cellStyle name="Normal 2 5 2 5 2 2 3 2" xfId="7279"/>
    <cellStyle name="Normal 2 5 2 5 2 2 3 2 2" xfId="14920"/>
    <cellStyle name="Normal 2 5 2 5 2 2 3 3" xfId="7280"/>
    <cellStyle name="Normal 2 5 2 5 2 2 3 3 2" xfId="14921"/>
    <cellStyle name="Normal 2 5 2 5 2 2 3 4" xfId="14919"/>
    <cellStyle name="Normal 2 5 2 5 2 2 4" xfId="7281"/>
    <cellStyle name="Normal 2 5 2 5 2 2 4 2" xfId="14922"/>
    <cellStyle name="Normal 2 5 2 5 2 2 5" xfId="7282"/>
    <cellStyle name="Normal 2 5 2 5 2 2 5 2" xfId="14923"/>
    <cellStyle name="Normal 2 5 2 5 2 2 6" xfId="14915"/>
    <cellStyle name="Normal 2 5 2 5 2 3" xfId="7283"/>
    <cellStyle name="Normal 2 5 2 5 2 3 2" xfId="7284"/>
    <cellStyle name="Normal 2 5 2 5 2 3 2 2" xfId="14925"/>
    <cellStyle name="Normal 2 5 2 5 2 3 3" xfId="7285"/>
    <cellStyle name="Normal 2 5 2 5 2 3 3 2" xfId="14926"/>
    <cellStyle name="Normal 2 5 2 5 2 3 4" xfId="14924"/>
    <cellStyle name="Normal 2 5 2 5 2 4" xfId="7286"/>
    <cellStyle name="Normal 2 5 2 5 2 4 2" xfId="7287"/>
    <cellStyle name="Normal 2 5 2 5 2 4 2 2" xfId="14928"/>
    <cellStyle name="Normal 2 5 2 5 2 4 3" xfId="7288"/>
    <cellStyle name="Normal 2 5 2 5 2 4 3 2" xfId="14929"/>
    <cellStyle name="Normal 2 5 2 5 2 4 4" xfId="14927"/>
    <cellStyle name="Normal 2 5 2 5 2 5" xfId="7289"/>
    <cellStyle name="Normal 2 5 2 5 2 5 2" xfId="14930"/>
    <cellStyle name="Normal 2 5 2 5 2 6" xfId="7290"/>
    <cellStyle name="Normal 2 5 2 5 2 6 2" xfId="14931"/>
    <cellStyle name="Normal 2 5 2 5 2 7" xfId="14914"/>
    <cellStyle name="Normal 2 5 2 5 3" xfId="7291"/>
    <cellStyle name="Normal 2 5 2 5 3 2" xfId="7292"/>
    <cellStyle name="Normal 2 5 2 5 3 2 2" xfId="7293"/>
    <cellStyle name="Normal 2 5 2 5 3 2 2 2" xfId="14934"/>
    <cellStyle name="Normal 2 5 2 5 3 2 3" xfId="7294"/>
    <cellStyle name="Normal 2 5 2 5 3 2 3 2" xfId="14935"/>
    <cellStyle name="Normal 2 5 2 5 3 2 4" xfId="14933"/>
    <cellStyle name="Normal 2 5 2 5 3 3" xfId="7295"/>
    <cellStyle name="Normal 2 5 2 5 3 3 2" xfId="7296"/>
    <cellStyle name="Normal 2 5 2 5 3 3 2 2" xfId="14937"/>
    <cellStyle name="Normal 2 5 2 5 3 3 3" xfId="7297"/>
    <cellStyle name="Normal 2 5 2 5 3 3 3 2" xfId="14938"/>
    <cellStyle name="Normal 2 5 2 5 3 3 4" xfId="14936"/>
    <cellStyle name="Normal 2 5 2 5 3 4" xfId="7298"/>
    <cellStyle name="Normal 2 5 2 5 3 4 2" xfId="14939"/>
    <cellStyle name="Normal 2 5 2 5 3 5" xfId="7299"/>
    <cellStyle name="Normal 2 5 2 5 3 5 2" xfId="14940"/>
    <cellStyle name="Normal 2 5 2 5 3 6" xfId="14932"/>
    <cellStyle name="Normal 2 5 2 5 4" xfId="7300"/>
    <cellStyle name="Normal 2 5 2 5 4 2" xfId="7301"/>
    <cellStyle name="Normal 2 5 2 5 4 2 2" xfId="7302"/>
    <cellStyle name="Normal 2 5 2 5 4 2 2 2" xfId="14943"/>
    <cellStyle name="Normal 2 5 2 5 4 2 3" xfId="7303"/>
    <cellStyle name="Normal 2 5 2 5 4 2 3 2" xfId="14944"/>
    <cellStyle name="Normal 2 5 2 5 4 2 4" xfId="14942"/>
    <cellStyle name="Normal 2 5 2 5 4 3" xfId="7304"/>
    <cellStyle name="Normal 2 5 2 5 4 3 2" xfId="7305"/>
    <cellStyle name="Normal 2 5 2 5 4 3 2 2" xfId="14946"/>
    <cellStyle name="Normal 2 5 2 5 4 3 3" xfId="7306"/>
    <cellStyle name="Normal 2 5 2 5 4 3 3 2" xfId="14947"/>
    <cellStyle name="Normal 2 5 2 5 4 3 4" xfId="14945"/>
    <cellStyle name="Normal 2 5 2 5 4 4" xfId="7307"/>
    <cellStyle name="Normal 2 5 2 5 4 4 2" xfId="14948"/>
    <cellStyle name="Normal 2 5 2 5 4 5" xfId="7308"/>
    <cellStyle name="Normal 2 5 2 5 4 5 2" xfId="14949"/>
    <cellStyle name="Normal 2 5 2 5 4 6" xfId="14941"/>
    <cellStyle name="Normal 2 5 2 5 5" xfId="7309"/>
    <cellStyle name="Normal 2 5 2 5 5 2" xfId="7310"/>
    <cellStyle name="Normal 2 5 2 5 5 2 2" xfId="14951"/>
    <cellStyle name="Normal 2 5 2 5 5 3" xfId="7311"/>
    <cellStyle name="Normal 2 5 2 5 5 3 2" xfId="14952"/>
    <cellStyle name="Normal 2 5 2 5 5 4" xfId="14950"/>
    <cellStyle name="Normal 2 5 2 5 6" xfId="7312"/>
    <cellStyle name="Normal 2 5 2 5 6 2" xfId="7313"/>
    <cellStyle name="Normal 2 5 2 5 6 2 2" xfId="14954"/>
    <cellStyle name="Normal 2 5 2 5 6 3" xfId="7314"/>
    <cellStyle name="Normal 2 5 2 5 6 3 2" xfId="14955"/>
    <cellStyle name="Normal 2 5 2 5 6 4" xfId="14953"/>
    <cellStyle name="Normal 2 5 2 5 7" xfId="7315"/>
    <cellStyle name="Normal 2 5 2 5 7 2" xfId="14956"/>
    <cellStyle name="Normal 2 5 2 5 8" xfId="7316"/>
    <cellStyle name="Normal 2 5 2 5 8 2" xfId="14957"/>
    <cellStyle name="Normal 2 5 2 5 9" xfId="14913"/>
    <cellStyle name="Normal 2 5 2 6" xfId="7317"/>
    <cellStyle name="Normal 2 5 2 6 2" xfId="7318"/>
    <cellStyle name="Normal 2 5 2 6 2 2" xfId="7319"/>
    <cellStyle name="Normal 2 5 2 6 2 2 2" xfId="7320"/>
    <cellStyle name="Normal 2 5 2 6 2 2 2 2" xfId="14961"/>
    <cellStyle name="Normal 2 5 2 6 2 2 3" xfId="7321"/>
    <cellStyle name="Normal 2 5 2 6 2 2 3 2" xfId="14962"/>
    <cellStyle name="Normal 2 5 2 6 2 2 4" xfId="14960"/>
    <cellStyle name="Normal 2 5 2 6 2 3" xfId="7322"/>
    <cellStyle name="Normal 2 5 2 6 2 3 2" xfId="7323"/>
    <cellStyle name="Normal 2 5 2 6 2 3 2 2" xfId="14964"/>
    <cellStyle name="Normal 2 5 2 6 2 3 3" xfId="7324"/>
    <cellStyle name="Normal 2 5 2 6 2 3 3 2" xfId="14965"/>
    <cellStyle name="Normal 2 5 2 6 2 3 4" xfId="14963"/>
    <cellStyle name="Normal 2 5 2 6 2 4" xfId="7325"/>
    <cellStyle name="Normal 2 5 2 6 2 4 2" xfId="14966"/>
    <cellStyle name="Normal 2 5 2 6 2 5" xfId="7326"/>
    <cellStyle name="Normal 2 5 2 6 2 5 2" xfId="14967"/>
    <cellStyle name="Normal 2 5 2 6 2 6" xfId="14959"/>
    <cellStyle name="Normal 2 5 2 6 3" xfId="7327"/>
    <cellStyle name="Normal 2 5 2 6 3 2" xfId="7328"/>
    <cellStyle name="Normal 2 5 2 6 3 2 2" xfId="7329"/>
    <cellStyle name="Normal 2 5 2 6 3 2 2 2" xfId="14970"/>
    <cellStyle name="Normal 2 5 2 6 3 2 3" xfId="7330"/>
    <cellStyle name="Normal 2 5 2 6 3 2 3 2" xfId="14971"/>
    <cellStyle name="Normal 2 5 2 6 3 2 4" xfId="14969"/>
    <cellStyle name="Normal 2 5 2 6 3 3" xfId="7331"/>
    <cellStyle name="Normal 2 5 2 6 3 3 2" xfId="7332"/>
    <cellStyle name="Normal 2 5 2 6 3 3 2 2" xfId="14973"/>
    <cellStyle name="Normal 2 5 2 6 3 3 3" xfId="7333"/>
    <cellStyle name="Normal 2 5 2 6 3 3 3 2" xfId="14974"/>
    <cellStyle name="Normal 2 5 2 6 3 3 4" xfId="14972"/>
    <cellStyle name="Normal 2 5 2 6 3 4" xfId="7334"/>
    <cellStyle name="Normal 2 5 2 6 3 4 2" xfId="14975"/>
    <cellStyle name="Normal 2 5 2 6 3 5" xfId="7335"/>
    <cellStyle name="Normal 2 5 2 6 3 5 2" xfId="14976"/>
    <cellStyle name="Normal 2 5 2 6 3 6" xfId="14968"/>
    <cellStyle name="Normal 2 5 2 6 4" xfId="7336"/>
    <cellStyle name="Normal 2 5 2 6 4 2" xfId="7337"/>
    <cellStyle name="Normal 2 5 2 6 4 2 2" xfId="14978"/>
    <cellStyle name="Normal 2 5 2 6 4 3" xfId="7338"/>
    <cellStyle name="Normal 2 5 2 6 4 3 2" xfId="14979"/>
    <cellStyle name="Normal 2 5 2 6 4 4" xfId="14977"/>
    <cellStyle name="Normal 2 5 2 6 5" xfId="7339"/>
    <cellStyle name="Normal 2 5 2 6 5 2" xfId="7340"/>
    <cellStyle name="Normal 2 5 2 6 5 2 2" xfId="14981"/>
    <cellStyle name="Normal 2 5 2 6 5 3" xfId="7341"/>
    <cellStyle name="Normal 2 5 2 6 5 3 2" xfId="14982"/>
    <cellStyle name="Normal 2 5 2 6 5 4" xfId="14980"/>
    <cellStyle name="Normal 2 5 2 6 6" xfId="7342"/>
    <cellStyle name="Normal 2 5 2 6 6 2" xfId="14983"/>
    <cellStyle name="Normal 2 5 2 6 7" xfId="7343"/>
    <cellStyle name="Normal 2 5 2 6 7 2" xfId="14984"/>
    <cellStyle name="Normal 2 5 2 6 8" xfId="14958"/>
    <cellStyle name="Normal 2 5 2 7" xfId="7344"/>
    <cellStyle name="Normal 2 5 2 7 2" xfId="7345"/>
    <cellStyle name="Normal 2 5 2 7 2 2" xfId="7346"/>
    <cellStyle name="Normal 2 5 2 7 2 2 2" xfId="14987"/>
    <cellStyle name="Normal 2 5 2 7 2 3" xfId="7347"/>
    <cellStyle name="Normal 2 5 2 7 2 3 2" xfId="14988"/>
    <cellStyle name="Normal 2 5 2 7 2 4" xfId="14986"/>
    <cellStyle name="Normal 2 5 2 7 3" xfId="7348"/>
    <cellStyle name="Normal 2 5 2 7 3 2" xfId="7349"/>
    <cellStyle name="Normal 2 5 2 7 3 2 2" xfId="14990"/>
    <cellStyle name="Normal 2 5 2 7 3 3" xfId="7350"/>
    <cellStyle name="Normal 2 5 2 7 3 3 2" xfId="14991"/>
    <cellStyle name="Normal 2 5 2 7 3 4" xfId="14989"/>
    <cellStyle name="Normal 2 5 2 7 4" xfId="7351"/>
    <cellStyle name="Normal 2 5 2 7 4 2" xfId="14992"/>
    <cellStyle name="Normal 2 5 2 7 5" xfId="7352"/>
    <cellStyle name="Normal 2 5 2 7 5 2" xfId="14993"/>
    <cellStyle name="Normal 2 5 2 7 6" xfId="14985"/>
    <cellStyle name="Normal 2 5 2 8" xfId="7353"/>
    <cellStyle name="Normal 2 5 2 8 2" xfId="7354"/>
    <cellStyle name="Normal 2 5 2 8 2 2" xfId="7355"/>
    <cellStyle name="Normal 2 5 2 8 2 2 2" xfId="14996"/>
    <cellStyle name="Normal 2 5 2 8 2 3" xfId="7356"/>
    <cellStyle name="Normal 2 5 2 8 2 3 2" xfId="14997"/>
    <cellStyle name="Normal 2 5 2 8 2 4" xfId="14995"/>
    <cellStyle name="Normal 2 5 2 8 3" xfId="7357"/>
    <cellStyle name="Normal 2 5 2 8 3 2" xfId="7358"/>
    <cellStyle name="Normal 2 5 2 8 3 2 2" xfId="14999"/>
    <cellStyle name="Normal 2 5 2 8 3 3" xfId="7359"/>
    <cellStyle name="Normal 2 5 2 8 3 3 2" xfId="15000"/>
    <cellStyle name="Normal 2 5 2 8 3 4" xfId="14998"/>
    <cellStyle name="Normal 2 5 2 8 4" xfId="7360"/>
    <cellStyle name="Normal 2 5 2 8 4 2" xfId="15001"/>
    <cellStyle name="Normal 2 5 2 8 5" xfId="7361"/>
    <cellStyle name="Normal 2 5 2 8 5 2" xfId="15002"/>
    <cellStyle name="Normal 2 5 2 8 6" xfId="14994"/>
    <cellStyle name="Normal 2 5 2 9" xfId="7362"/>
    <cellStyle name="Normal 2 5 2 9 2" xfId="7363"/>
    <cellStyle name="Normal 2 5 2 9 2 2" xfId="15004"/>
    <cellStyle name="Normal 2 5 2 9 3" xfId="7364"/>
    <cellStyle name="Normal 2 5 2 9 3 2" xfId="15005"/>
    <cellStyle name="Normal 2 5 2 9 4" xfId="15003"/>
    <cellStyle name="Normal 2 5 3" xfId="7365"/>
    <cellStyle name="Normal 2 5 3 10" xfId="7366"/>
    <cellStyle name="Normal 2 5 3 10 2" xfId="15007"/>
    <cellStyle name="Normal 2 5 3 11" xfId="15006"/>
    <cellStyle name="Normal 2 5 3 2" xfId="7367"/>
    <cellStyle name="Normal 2 5 3 2 2" xfId="7368"/>
    <cellStyle name="Normal 2 5 3 2 2 2" xfId="7369"/>
    <cellStyle name="Normal 2 5 3 2 2 2 2" xfId="7370"/>
    <cellStyle name="Normal 2 5 3 2 2 2 2 2" xfId="7371"/>
    <cellStyle name="Normal 2 5 3 2 2 2 2 2 2" xfId="15012"/>
    <cellStyle name="Normal 2 5 3 2 2 2 2 3" xfId="7372"/>
    <cellStyle name="Normal 2 5 3 2 2 2 2 3 2" xfId="15013"/>
    <cellStyle name="Normal 2 5 3 2 2 2 2 4" xfId="15011"/>
    <cellStyle name="Normal 2 5 3 2 2 2 3" xfId="7373"/>
    <cellStyle name="Normal 2 5 3 2 2 2 3 2" xfId="7374"/>
    <cellStyle name="Normal 2 5 3 2 2 2 3 2 2" xfId="15015"/>
    <cellStyle name="Normal 2 5 3 2 2 2 3 3" xfId="7375"/>
    <cellStyle name="Normal 2 5 3 2 2 2 3 3 2" xfId="15016"/>
    <cellStyle name="Normal 2 5 3 2 2 2 3 4" xfId="15014"/>
    <cellStyle name="Normal 2 5 3 2 2 2 4" xfId="7376"/>
    <cellStyle name="Normal 2 5 3 2 2 2 4 2" xfId="15017"/>
    <cellStyle name="Normal 2 5 3 2 2 2 5" xfId="7377"/>
    <cellStyle name="Normal 2 5 3 2 2 2 5 2" xfId="15018"/>
    <cellStyle name="Normal 2 5 3 2 2 2 6" xfId="15010"/>
    <cellStyle name="Normal 2 5 3 2 2 3" xfId="7378"/>
    <cellStyle name="Normal 2 5 3 2 2 3 2" xfId="7379"/>
    <cellStyle name="Normal 2 5 3 2 2 3 2 2" xfId="15020"/>
    <cellStyle name="Normal 2 5 3 2 2 3 3" xfId="7380"/>
    <cellStyle name="Normal 2 5 3 2 2 3 3 2" xfId="15021"/>
    <cellStyle name="Normal 2 5 3 2 2 3 4" xfId="15019"/>
    <cellStyle name="Normal 2 5 3 2 2 4" xfId="7381"/>
    <cellStyle name="Normal 2 5 3 2 2 4 2" xfId="7382"/>
    <cellStyle name="Normal 2 5 3 2 2 4 2 2" xfId="15023"/>
    <cellStyle name="Normal 2 5 3 2 2 4 3" xfId="7383"/>
    <cellStyle name="Normal 2 5 3 2 2 4 3 2" xfId="15024"/>
    <cellStyle name="Normal 2 5 3 2 2 4 4" xfId="15022"/>
    <cellStyle name="Normal 2 5 3 2 2 5" xfId="7384"/>
    <cellStyle name="Normal 2 5 3 2 2 5 2" xfId="15025"/>
    <cellStyle name="Normal 2 5 3 2 2 6" xfId="7385"/>
    <cellStyle name="Normal 2 5 3 2 2 6 2" xfId="15026"/>
    <cellStyle name="Normal 2 5 3 2 2 7" xfId="15009"/>
    <cellStyle name="Normal 2 5 3 2 3" xfId="7386"/>
    <cellStyle name="Normal 2 5 3 2 3 2" xfId="7387"/>
    <cellStyle name="Normal 2 5 3 2 3 2 2" xfId="7388"/>
    <cellStyle name="Normal 2 5 3 2 3 2 2 2" xfId="15029"/>
    <cellStyle name="Normal 2 5 3 2 3 2 3" xfId="7389"/>
    <cellStyle name="Normal 2 5 3 2 3 2 3 2" xfId="15030"/>
    <cellStyle name="Normal 2 5 3 2 3 2 4" xfId="15028"/>
    <cellStyle name="Normal 2 5 3 2 3 3" xfId="7390"/>
    <cellStyle name="Normal 2 5 3 2 3 3 2" xfId="7391"/>
    <cellStyle name="Normal 2 5 3 2 3 3 2 2" xfId="15032"/>
    <cellStyle name="Normal 2 5 3 2 3 3 3" xfId="7392"/>
    <cellStyle name="Normal 2 5 3 2 3 3 3 2" xfId="15033"/>
    <cellStyle name="Normal 2 5 3 2 3 3 4" xfId="15031"/>
    <cellStyle name="Normal 2 5 3 2 3 4" xfId="7393"/>
    <cellStyle name="Normal 2 5 3 2 3 4 2" xfId="15034"/>
    <cellStyle name="Normal 2 5 3 2 3 5" xfId="7394"/>
    <cellStyle name="Normal 2 5 3 2 3 5 2" xfId="15035"/>
    <cellStyle name="Normal 2 5 3 2 3 6" xfId="15027"/>
    <cellStyle name="Normal 2 5 3 2 4" xfId="7395"/>
    <cellStyle name="Normal 2 5 3 2 4 2" xfId="7396"/>
    <cellStyle name="Normal 2 5 3 2 4 2 2" xfId="7397"/>
    <cellStyle name="Normal 2 5 3 2 4 2 2 2" xfId="15038"/>
    <cellStyle name="Normal 2 5 3 2 4 2 3" xfId="7398"/>
    <cellStyle name="Normal 2 5 3 2 4 2 3 2" xfId="15039"/>
    <cellStyle name="Normal 2 5 3 2 4 2 4" xfId="15037"/>
    <cellStyle name="Normal 2 5 3 2 4 3" xfId="7399"/>
    <cellStyle name="Normal 2 5 3 2 4 3 2" xfId="7400"/>
    <cellStyle name="Normal 2 5 3 2 4 3 2 2" xfId="15041"/>
    <cellStyle name="Normal 2 5 3 2 4 3 3" xfId="7401"/>
    <cellStyle name="Normal 2 5 3 2 4 3 3 2" xfId="15042"/>
    <cellStyle name="Normal 2 5 3 2 4 3 4" xfId="15040"/>
    <cellStyle name="Normal 2 5 3 2 4 4" xfId="7402"/>
    <cellStyle name="Normal 2 5 3 2 4 4 2" xfId="15043"/>
    <cellStyle name="Normal 2 5 3 2 4 5" xfId="7403"/>
    <cellStyle name="Normal 2 5 3 2 4 5 2" xfId="15044"/>
    <cellStyle name="Normal 2 5 3 2 4 6" xfId="15036"/>
    <cellStyle name="Normal 2 5 3 2 5" xfId="7404"/>
    <cellStyle name="Normal 2 5 3 2 5 2" xfId="7405"/>
    <cellStyle name="Normal 2 5 3 2 5 2 2" xfId="15046"/>
    <cellStyle name="Normal 2 5 3 2 5 3" xfId="7406"/>
    <cellStyle name="Normal 2 5 3 2 5 3 2" xfId="15047"/>
    <cellStyle name="Normal 2 5 3 2 5 4" xfId="15045"/>
    <cellStyle name="Normal 2 5 3 2 6" xfId="7407"/>
    <cellStyle name="Normal 2 5 3 2 6 2" xfId="7408"/>
    <cellStyle name="Normal 2 5 3 2 6 2 2" xfId="15049"/>
    <cellStyle name="Normal 2 5 3 2 6 3" xfId="7409"/>
    <cellStyle name="Normal 2 5 3 2 6 3 2" xfId="15050"/>
    <cellStyle name="Normal 2 5 3 2 6 4" xfId="15048"/>
    <cellStyle name="Normal 2 5 3 2 7" xfId="7410"/>
    <cellStyle name="Normal 2 5 3 2 7 2" xfId="15051"/>
    <cellStyle name="Normal 2 5 3 2 8" xfId="7411"/>
    <cellStyle name="Normal 2 5 3 2 8 2" xfId="15052"/>
    <cellStyle name="Normal 2 5 3 2 9" xfId="15008"/>
    <cellStyle name="Normal 2 5 3 3" xfId="7412"/>
    <cellStyle name="Normal 2 5 3 3 2" xfId="7413"/>
    <cellStyle name="Normal 2 5 3 3 2 2" xfId="7414"/>
    <cellStyle name="Normal 2 5 3 3 2 2 2" xfId="7415"/>
    <cellStyle name="Normal 2 5 3 3 2 2 2 2" xfId="7416"/>
    <cellStyle name="Normal 2 5 3 3 2 2 2 2 2" xfId="15057"/>
    <cellStyle name="Normal 2 5 3 3 2 2 2 3" xfId="7417"/>
    <cellStyle name="Normal 2 5 3 3 2 2 2 3 2" xfId="15058"/>
    <cellStyle name="Normal 2 5 3 3 2 2 2 4" xfId="15056"/>
    <cellStyle name="Normal 2 5 3 3 2 2 3" xfId="7418"/>
    <cellStyle name="Normal 2 5 3 3 2 2 3 2" xfId="7419"/>
    <cellStyle name="Normal 2 5 3 3 2 2 3 2 2" xfId="15060"/>
    <cellStyle name="Normal 2 5 3 3 2 2 3 3" xfId="7420"/>
    <cellStyle name="Normal 2 5 3 3 2 2 3 3 2" xfId="15061"/>
    <cellStyle name="Normal 2 5 3 3 2 2 3 4" xfId="15059"/>
    <cellStyle name="Normal 2 5 3 3 2 2 4" xfId="7421"/>
    <cellStyle name="Normal 2 5 3 3 2 2 4 2" xfId="15062"/>
    <cellStyle name="Normal 2 5 3 3 2 2 5" xfId="7422"/>
    <cellStyle name="Normal 2 5 3 3 2 2 5 2" xfId="15063"/>
    <cellStyle name="Normal 2 5 3 3 2 2 6" xfId="15055"/>
    <cellStyle name="Normal 2 5 3 3 2 3" xfId="7423"/>
    <cellStyle name="Normal 2 5 3 3 2 3 2" xfId="7424"/>
    <cellStyle name="Normal 2 5 3 3 2 3 2 2" xfId="15065"/>
    <cellStyle name="Normal 2 5 3 3 2 3 3" xfId="7425"/>
    <cellStyle name="Normal 2 5 3 3 2 3 3 2" xfId="15066"/>
    <cellStyle name="Normal 2 5 3 3 2 3 4" xfId="15064"/>
    <cellStyle name="Normal 2 5 3 3 2 4" xfId="7426"/>
    <cellStyle name="Normal 2 5 3 3 2 4 2" xfId="7427"/>
    <cellStyle name="Normal 2 5 3 3 2 4 2 2" xfId="15068"/>
    <cellStyle name="Normal 2 5 3 3 2 4 3" xfId="7428"/>
    <cellStyle name="Normal 2 5 3 3 2 4 3 2" xfId="15069"/>
    <cellStyle name="Normal 2 5 3 3 2 4 4" xfId="15067"/>
    <cellStyle name="Normal 2 5 3 3 2 5" xfId="7429"/>
    <cellStyle name="Normal 2 5 3 3 2 5 2" xfId="15070"/>
    <cellStyle name="Normal 2 5 3 3 2 6" xfId="7430"/>
    <cellStyle name="Normal 2 5 3 3 2 6 2" xfId="15071"/>
    <cellStyle name="Normal 2 5 3 3 2 7" xfId="15054"/>
    <cellStyle name="Normal 2 5 3 3 3" xfId="7431"/>
    <cellStyle name="Normal 2 5 3 3 3 2" xfId="7432"/>
    <cellStyle name="Normal 2 5 3 3 3 2 2" xfId="7433"/>
    <cellStyle name="Normal 2 5 3 3 3 2 2 2" xfId="15074"/>
    <cellStyle name="Normal 2 5 3 3 3 2 3" xfId="7434"/>
    <cellStyle name="Normal 2 5 3 3 3 2 3 2" xfId="15075"/>
    <cellStyle name="Normal 2 5 3 3 3 2 4" xfId="15073"/>
    <cellStyle name="Normal 2 5 3 3 3 3" xfId="7435"/>
    <cellStyle name="Normal 2 5 3 3 3 3 2" xfId="7436"/>
    <cellStyle name="Normal 2 5 3 3 3 3 2 2" xfId="15077"/>
    <cellStyle name="Normal 2 5 3 3 3 3 3" xfId="7437"/>
    <cellStyle name="Normal 2 5 3 3 3 3 3 2" xfId="15078"/>
    <cellStyle name="Normal 2 5 3 3 3 3 4" xfId="15076"/>
    <cellStyle name="Normal 2 5 3 3 3 4" xfId="7438"/>
    <cellStyle name="Normal 2 5 3 3 3 4 2" xfId="15079"/>
    <cellStyle name="Normal 2 5 3 3 3 5" xfId="7439"/>
    <cellStyle name="Normal 2 5 3 3 3 5 2" xfId="15080"/>
    <cellStyle name="Normal 2 5 3 3 3 6" xfId="15072"/>
    <cellStyle name="Normal 2 5 3 3 4" xfId="7440"/>
    <cellStyle name="Normal 2 5 3 3 4 2" xfId="7441"/>
    <cellStyle name="Normal 2 5 3 3 4 2 2" xfId="7442"/>
    <cellStyle name="Normal 2 5 3 3 4 2 2 2" xfId="15083"/>
    <cellStyle name="Normal 2 5 3 3 4 2 3" xfId="7443"/>
    <cellStyle name="Normal 2 5 3 3 4 2 3 2" xfId="15084"/>
    <cellStyle name="Normal 2 5 3 3 4 2 4" xfId="15082"/>
    <cellStyle name="Normal 2 5 3 3 4 3" xfId="7444"/>
    <cellStyle name="Normal 2 5 3 3 4 3 2" xfId="7445"/>
    <cellStyle name="Normal 2 5 3 3 4 3 2 2" xfId="15086"/>
    <cellStyle name="Normal 2 5 3 3 4 3 3" xfId="7446"/>
    <cellStyle name="Normal 2 5 3 3 4 3 3 2" xfId="15087"/>
    <cellStyle name="Normal 2 5 3 3 4 3 4" xfId="15085"/>
    <cellStyle name="Normal 2 5 3 3 4 4" xfId="7447"/>
    <cellStyle name="Normal 2 5 3 3 4 4 2" xfId="15088"/>
    <cellStyle name="Normal 2 5 3 3 4 5" xfId="7448"/>
    <cellStyle name="Normal 2 5 3 3 4 5 2" xfId="15089"/>
    <cellStyle name="Normal 2 5 3 3 4 6" xfId="15081"/>
    <cellStyle name="Normal 2 5 3 3 5" xfId="7449"/>
    <cellStyle name="Normal 2 5 3 3 5 2" xfId="7450"/>
    <cellStyle name="Normal 2 5 3 3 5 2 2" xfId="15091"/>
    <cellStyle name="Normal 2 5 3 3 5 3" xfId="7451"/>
    <cellStyle name="Normal 2 5 3 3 5 3 2" xfId="15092"/>
    <cellStyle name="Normal 2 5 3 3 5 4" xfId="15090"/>
    <cellStyle name="Normal 2 5 3 3 6" xfId="7452"/>
    <cellStyle name="Normal 2 5 3 3 6 2" xfId="7453"/>
    <cellStyle name="Normal 2 5 3 3 6 2 2" xfId="15094"/>
    <cellStyle name="Normal 2 5 3 3 6 3" xfId="7454"/>
    <cellStyle name="Normal 2 5 3 3 6 3 2" xfId="15095"/>
    <cellStyle name="Normal 2 5 3 3 6 4" xfId="15093"/>
    <cellStyle name="Normal 2 5 3 3 7" xfId="7455"/>
    <cellStyle name="Normal 2 5 3 3 7 2" xfId="15096"/>
    <cellStyle name="Normal 2 5 3 3 8" xfId="7456"/>
    <cellStyle name="Normal 2 5 3 3 8 2" xfId="15097"/>
    <cellStyle name="Normal 2 5 3 3 9" xfId="15053"/>
    <cellStyle name="Normal 2 5 3 4" xfId="7457"/>
    <cellStyle name="Normal 2 5 3 4 2" xfId="7458"/>
    <cellStyle name="Normal 2 5 3 4 2 2" xfId="7459"/>
    <cellStyle name="Normal 2 5 3 4 2 2 2" xfId="7460"/>
    <cellStyle name="Normal 2 5 3 4 2 2 2 2" xfId="15101"/>
    <cellStyle name="Normal 2 5 3 4 2 2 3" xfId="7461"/>
    <cellStyle name="Normal 2 5 3 4 2 2 3 2" xfId="15102"/>
    <cellStyle name="Normal 2 5 3 4 2 2 4" xfId="15100"/>
    <cellStyle name="Normal 2 5 3 4 2 3" xfId="7462"/>
    <cellStyle name="Normal 2 5 3 4 2 3 2" xfId="7463"/>
    <cellStyle name="Normal 2 5 3 4 2 3 2 2" xfId="15104"/>
    <cellStyle name="Normal 2 5 3 4 2 3 3" xfId="7464"/>
    <cellStyle name="Normal 2 5 3 4 2 3 3 2" xfId="15105"/>
    <cellStyle name="Normal 2 5 3 4 2 3 4" xfId="15103"/>
    <cellStyle name="Normal 2 5 3 4 2 4" xfId="7465"/>
    <cellStyle name="Normal 2 5 3 4 2 4 2" xfId="15106"/>
    <cellStyle name="Normal 2 5 3 4 2 5" xfId="7466"/>
    <cellStyle name="Normal 2 5 3 4 2 5 2" xfId="15107"/>
    <cellStyle name="Normal 2 5 3 4 2 6" xfId="15099"/>
    <cellStyle name="Normal 2 5 3 4 3" xfId="7467"/>
    <cellStyle name="Normal 2 5 3 4 3 2" xfId="7468"/>
    <cellStyle name="Normal 2 5 3 4 3 2 2" xfId="7469"/>
    <cellStyle name="Normal 2 5 3 4 3 2 2 2" xfId="15110"/>
    <cellStyle name="Normal 2 5 3 4 3 2 3" xfId="7470"/>
    <cellStyle name="Normal 2 5 3 4 3 2 3 2" xfId="15111"/>
    <cellStyle name="Normal 2 5 3 4 3 2 4" xfId="15109"/>
    <cellStyle name="Normal 2 5 3 4 3 3" xfId="7471"/>
    <cellStyle name="Normal 2 5 3 4 3 3 2" xfId="7472"/>
    <cellStyle name="Normal 2 5 3 4 3 3 2 2" xfId="15113"/>
    <cellStyle name="Normal 2 5 3 4 3 3 3" xfId="7473"/>
    <cellStyle name="Normal 2 5 3 4 3 3 3 2" xfId="15114"/>
    <cellStyle name="Normal 2 5 3 4 3 3 4" xfId="15112"/>
    <cellStyle name="Normal 2 5 3 4 3 4" xfId="7474"/>
    <cellStyle name="Normal 2 5 3 4 3 4 2" xfId="15115"/>
    <cellStyle name="Normal 2 5 3 4 3 5" xfId="7475"/>
    <cellStyle name="Normal 2 5 3 4 3 5 2" xfId="15116"/>
    <cellStyle name="Normal 2 5 3 4 3 6" xfId="15108"/>
    <cellStyle name="Normal 2 5 3 4 4" xfId="7476"/>
    <cellStyle name="Normal 2 5 3 4 4 2" xfId="7477"/>
    <cellStyle name="Normal 2 5 3 4 4 2 2" xfId="15118"/>
    <cellStyle name="Normal 2 5 3 4 4 3" xfId="7478"/>
    <cellStyle name="Normal 2 5 3 4 4 3 2" xfId="15119"/>
    <cellStyle name="Normal 2 5 3 4 4 4" xfId="15117"/>
    <cellStyle name="Normal 2 5 3 4 5" xfId="7479"/>
    <cellStyle name="Normal 2 5 3 4 5 2" xfId="7480"/>
    <cellStyle name="Normal 2 5 3 4 5 2 2" xfId="15121"/>
    <cellStyle name="Normal 2 5 3 4 5 3" xfId="7481"/>
    <cellStyle name="Normal 2 5 3 4 5 3 2" xfId="15122"/>
    <cellStyle name="Normal 2 5 3 4 5 4" xfId="15120"/>
    <cellStyle name="Normal 2 5 3 4 6" xfId="7482"/>
    <cellStyle name="Normal 2 5 3 4 6 2" xfId="15123"/>
    <cellStyle name="Normal 2 5 3 4 7" xfId="7483"/>
    <cellStyle name="Normal 2 5 3 4 7 2" xfId="15124"/>
    <cellStyle name="Normal 2 5 3 4 8" xfId="15098"/>
    <cellStyle name="Normal 2 5 3 5" xfId="7484"/>
    <cellStyle name="Normal 2 5 3 5 2" xfId="7485"/>
    <cellStyle name="Normal 2 5 3 5 2 2" xfId="7486"/>
    <cellStyle name="Normal 2 5 3 5 2 2 2" xfId="15127"/>
    <cellStyle name="Normal 2 5 3 5 2 3" xfId="7487"/>
    <cellStyle name="Normal 2 5 3 5 2 3 2" xfId="15128"/>
    <cellStyle name="Normal 2 5 3 5 2 4" xfId="15126"/>
    <cellStyle name="Normal 2 5 3 5 3" xfId="7488"/>
    <cellStyle name="Normal 2 5 3 5 3 2" xfId="7489"/>
    <cellStyle name="Normal 2 5 3 5 3 2 2" xfId="15130"/>
    <cellStyle name="Normal 2 5 3 5 3 3" xfId="7490"/>
    <cellStyle name="Normal 2 5 3 5 3 3 2" xfId="15131"/>
    <cellStyle name="Normal 2 5 3 5 3 4" xfId="15129"/>
    <cellStyle name="Normal 2 5 3 5 4" xfId="7491"/>
    <cellStyle name="Normal 2 5 3 5 4 2" xfId="15132"/>
    <cellStyle name="Normal 2 5 3 5 5" xfId="7492"/>
    <cellStyle name="Normal 2 5 3 5 5 2" xfId="15133"/>
    <cellStyle name="Normal 2 5 3 5 6" xfId="15125"/>
    <cellStyle name="Normal 2 5 3 6" xfId="7493"/>
    <cellStyle name="Normal 2 5 3 6 2" xfId="7494"/>
    <cellStyle name="Normal 2 5 3 6 2 2" xfId="7495"/>
    <cellStyle name="Normal 2 5 3 6 2 2 2" xfId="15136"/>
    <cellStyle name="Normal 2 5 3 6 2 3" xfId="7496"/>
    <cellStyle name="Normal 2 5 3 6 2 3 2" xfId="15137"/>
    <cellStyle name="Normal 2 5 3 6 2 4" xfId="15135"/>
    <cellStyle name="Normal 2 5 3 6 3" xfId="7497"/>
    <cellStyle name="Normal 2 5 3 6 3 2" xfId="7498"/>
    <cellStyle name="Normal 2 5 3 6 3 2 2" xfId="15139"/>
    <cellStyle name="Normal 2 5 3 6 3 3" xfId="7499"/>
    <cellStyle name="Normal 2 5 3 6 3 3 2" xfId="15140"/>
    <cellStyle name="Normal 2 5 3 6 3 4" xfId="15138"/>
    <cellStyle name="Normal 2 5 3 6 4" xfId="7500"/>
    <cellStyle name="Normal 2 5 3 6 4 2" xfId="15141"/>
    <cellStyle name="Normal 2 5 3 6 5" xfId="7501"/>
    <cellStyle name="Normal 2 5 3 6 5 2" xfId="15142"/>
    <cellStyle name="Normal 2 5 3 6 6" xfId="15134"/>
    <cellStyle name="Normal 2 5 3 7" xfId="7502"/>
    <cellStyle name="Normal 2 5 3 7 2" xfId="7503"/>
    <cellStyle name="Normal 2 5 3 7 2 2" xfId="15144"/>
    <cellStyle name="Normal 2 5 3 7 3" xfId="7504"/>
    <cellStyle name="Normal 2 5 3 7 3 2" xfId="15145"/>
    <cellStyle name="Normal 2 5 3 7 4" xfId="15143"/>
    <cellStyle name="Normal 2 5 3 8" xfId="7505"/>
    <cellStyle name="Normal 2 5 3 8 2" xfId="7506"/>
    <cellStyle name="Normal 2 5 3 8 2 2" xfId="15147"/>
    <cellStyle name="Normal 2 5 3 8 3" xfId="7507"/>
    <cellStyle name="Normal 2 5 3 8 3 2" xfId="15148"/>
    <cellStyle name="Normal 2 5 3 8 4" xfId="15146"/>
    <cellStyle name="Normal 2 5 3 9" xfId="7508"/>
    <cellStyle name="Normal 2 5 3 9 2" xfId="15149"/>
    <cellStyle name="Normal 2 5 4" xfId="7509"/>
    <cellStyle name="Normal 2 5 4 2" xfId="7510"/>
    <cellStyle name="Normal 2 5 4 2 2" xfId="7511"/>
    <cellStyle name="Normal 2 5 4 2 2 2" xfId="7512"/>
    <cellStyle name="Normal 2 5 4 2 2 2 2" xfId="7513"/>
    <cellStyle name="Normal 2 5 4 2 2 2 2 2" xfId="15154"/>
    <cellStyle name="Normal 2 5 4 2 2 2 3" xfId="7514"/>
    <cellStyle name="Normal 2 5 4 2 2 2 3 2" xfId="15155"/>
    <cellStyle name="Normal 2 5 4 2 2 2 4" xfId="15153"/>
    <cellStyle name="Normal 2 5 4 2 2 3" xfId="7515"/>
    <cellStyle name="Normal 2 5 4 2 2 3 2" xfId="7516"/>
    <cellStyle name="Normal 2 5 4 2 2 3 2 2" xfId="15157"/>
    <cellStyle name="Normal 2 5 4 2 2 3 3" xfId="7517"/>
    <cellStyle name="Normal 2 5 4 2 2 3 3 2" xfId="15158"/>
    <cellStyle name="Normal 2 5 4 2 2 3 4" xfId="15156"/>
    <cellStyle name="Normal 2 5 4 2 2 4" xfId="7518"/>
    <cellStyle name="Normal 2 5 4 2 2 4 2" xfId="15159"/>
    <cellStyle name="Normal 2 5 4 2 2 5" xfId="7519"/>
    <cellStyle name="Normal 2 5 4 2 2 5 2" xfId="15160"/>
    <cellStyle name="Normal 2 5 4 2 2 6" xfId="15152"/>
    <cellStyle name="Normal 2 5 4 2 3" xfId="7520"/>
    <cellStyle name="Normal 2 5 4 2 3 2" xfId="7521"/>
    <cellStyle name="Normal 2 5 4 2 3 2 2" xfId="15162"/>
    <cellStyle name="Normal 2 5 4 2 3 3" xfId="7522"/>
    <cellStyle name="Normal 2 5 4 2 3 3 2" xfId="15163"/>
    <cellStyle name="Normal 2 5 4 2 3 4" xfId="15161"/>
    <cellStyle name="Normal 2 5 4 2 4" xfId="7523"/>
    <cellStyle name="Normal 2 5 4 2 4 2" xfId="7524"/>
    <cellStyle name="Normal 2 5 4 2 4 2 2" xfId="15165"/>
    <cellStyle name="Normal 2 5 4 2 4 3" xfId="7525"/>
    <cellStyle name="Normal 2 5 4 2 4 3 2" xfId="15166"/>
    <cellStyle name="Normal 2 5 4 2 4 4" xfId="15164"/>
    <cellStyle name="Normal 2 5 4 2 5" xfId="7526"/>
    <cellStyle name="Normal 2 5 4 2 5 2" xfId="15167"/>
    <cellStyle name="Normal 2 5 4 2 6" xfId="7527"/>
    <cellStyle name="Normal 2 5 4 2 6 2" xfId="15168"/>
    <cellStyle name="Normal 2 5 4 2 7" xfId="15151"/>
    <cellStyle name="Normal 2 5 4 3" xfId="7528"/>
    <cellStyle name="Normal 2 5 4 3 2" xfId="7529"/>
    <cellStyle name="Normal 2 5 4 3 2 2" xfId="7530"/>
    <cellStyle name="Normal 2 5 4 3 2 2 2" xfId="15171"/>
    <cellStyle name="Normal 2 5 4 3 2 3" xfId="7531"/>
    <cellStyle name="Normal 2 5 4 3 2 3 2" xfId="15172"/>
    <cellStyle name="Normal 2 5 4 3 2 4" xfId="15170"/>
    <cellStyle name="Normal 2 5 4 3 3" xfId="7532"/>
    <cellStyle name="Normal 2 5 4 3 3 2" xfId="7533"/>
    <cellStyle name="Normal 2 5 4 3 3 2 2" xfId="15174"/>
    <cellStyle name="Normal 2 5 4 3 3 3" xfId="7534"/>
    <cellStyle name="Normal 2 5 4 3 3 3 2" xfId="15175"/>
    <cellStyle name="Normal 2 5 4 3 3 4" xfId="15173"/>
    <cellStyle name="Normal 2 5 4 3 4" xfId="7535"/>
    <cellStyle name="Normal 2 5 4 3 4 2" xfId="15176"/>
    <cellStyle name="Normal 2 5 4 3 5" xfId="7536"/>
    <cellStyle name="Normal 2 5 4 3 5 2" xfId="15177"/>
    <cellStyle name="Normal 2 5 4 3 6" xfId="15169"/>
    <cellStyle name="Normal 2 5 4 4" xfId="7537"/>
    <cellStyle name="Normal 2 5 4 4 2" xfId="7538"/>
    <cellStyle name="Normal 2 5 4 4 2 2" xfId="7539"/>
    <cellStyle name="Normal 2 5 4 4 2 2 2" xfId="15180"/>
    <cellStyle name="Normal 2 5 4 4 2 3" xfId="7540"/>
    <cellStyle name="Normal 2 5 4 4 2 3 2" xfId="15181"/>
    <cellStyle name="Normal 2 5 4 4 2 4" xfId="15179"/>
    <cellStyle name="Normal 2 5 4 4 3" xfId="7541"/>
    <cellStyle name="Normal 2 5 4 4 3 2" xfId="7542"/>
    <cellStyle name="Normal 2 5 4 4 3 2 2" xfId="15183"/>
    <cellStyle name="Normal 2 5 4 4 3 3" xfId="7543"/>
    <cellStyle name="Normal 2 5 4 4 3 3 2" xfId="15184"/>
    <cellStyle name="Normal 2 5 4 4 3 4" xfId="15182"/>
    <cellStyle name="Normal 2 5 4 4 4" xfId="7544"/>
    <cellStyle name="Normal 2 5 4 4 4 2" xfId="15185"/>
    <cellStyle name="Normal 2 5 4 4 5" xfId="7545"/>
    <cellStyle name="Normal 2 5 4 4 5 2" xfId="15186"/>
    <cellStyle name="Normal 2 5 4 4 6" xfId="15178"/>
    <cellStyle name="Normal 2 5 4 5" xfId="7546"/>
    <cellStyle name="Normal 2 5 4 5 2" xfId="7547"/>
    <cellStyle name="Normal 2 5 4 5 2 2" xfId="15188"/>
    <cellStyle name="Normal 2 5 4 5 3" xfId="7548"/>
    <cellStyle name="Normal 2 5 4 5 3 2" xfId="15189"/>
    <cellStyle name="Normal 2 5 4 5 4" xfId="15187"/>
    <cellStyle name="Normal 2 5 4 6" xfId="7549"/>
    <cellStyle name="Normal 2 5 4 6 2" xfId="7550"/>
    <cellStyle name="Normal 2 5 4 6 2 2" xfId="15191"/>
    <cellStyle name="Normal 2 5 4 6 3" xfId="7551"/>
    <cellStyle name="Normal 2 5 4 6 3 2" xfId="15192"/>
    <cellStyle name="Normal 2 5 4 6 4" xfId="15190"/>
    <cellStyle name="Normal 2 5 4 7" xfId="7552"/>
    <cellStyle name="Normal 2 5 4 7 2" xfId="15193"/>
    <cellStyle name="Normal 2 5 4 8" xfId="7553"/>
    <cellStyle name="Normal 2 5 4 8 2" xfId="15194"/>
    <cellStyle name="Normal 2 5 4 9" xfId="15150"/>
    <cellStyle name="Normal 2 5 5" xfId="7554"/>
    <cellStyle name="Normal 2 5 5 2" xfId="7555"/>
    <cellStyle name="Normal 2 5 5 2 2" xfId="7556"/>
    <cellStyle name="Normal 2 5 5 2 2 2" xfId="7557"/>
    <cellStyle name="Normal 2 5 5 2 2 2 2" xfId="7558"/>
    <cellStyle name="Normal 2 5 5 2 2 2 2 2" xfId="15199"/>
    <cellStyle name="Normal 2 5 5 2 2 2 3" xfId="7559"/>
    <cellStyle name="Normal 2 5 5 2 2 2 3 2" xfId="15200"/>
    <cellStyle name="Normal 2 5 5 2 2 2 4" xfId="15198"/>
    <cellStyle name="Normal 2 5 5 2 2 3" xfId="7560"/>
    <cellStyle name="Normal 2 5 5 2 2 3 2" xfId="7561"/>
    <cellStyle name="Normal 2 5 5 2 2 3 2 2" xfId="15202"/>
    <cellStyle name="Normal 2 5 5 2 2 3 3" xfId="7562"/>
    <cellStyle name="Normal 2 5 5 2 2 3 3 2" xfId="15203"/>
    <cellStyle name="Normal 2 5 5 2 2 3 4" xfId="15201"/>
    <cellStyle name="Normal 2 5 5 2 2 4" xfId="7563"/>
    <cellStyle name="Normal 2 5 5 2 2 4 2" xfId="15204"/>
    <cellStyle name="Normal 2 5 5 2 2 5" xfId="7564"/>
    <cellStyle name="Normal 2 5 5 2 2 5 2" xfId="15205"/>
    <cellStyle name="Normal 2 5 5 2 2 6" xfId="15197"/>
    <cellStyle name="Normal 2 5 5 2 3" xfId="7565"/>
    <cellStyle name="Normal 2 5 5 2 3 2" xfId="7566"/>
    <cellStyle name="Normal 2 5 5 2 3 2 2" xfId="15207"/>
    <cellStyle name="Normal 2 5 5 2 3 3" xfId="7567"/>
    <cellStyle name="Normal 2 5 5 2 3 3 2" xfId="15208"/>
    <cellStyle name="Normal 2 5 5 2 3 4" xfId="15206"/>
    <cellStyle name="Normal 2 5 5 2 4" xfId="7568"/>
    <cellStyle name="Normal 2 5 5 2 4 2" xfId="7569"/>
    <cellStyle name="Normal 2 5 5 2 4 2 2" xfId="15210"/>
    <cellStyle name="Normal 2 5 5 2 4 3" xfId="7570"/>
    <cellStyle name="Normal 2 5 5 2 4 3 2" xfId="15211"/>
    <cellStyle name="Normal 2 5 5 2 4 4" xfId="15209"/>
    <cellStyle name="Normal 2 5 5 2 5" xfId="7571"/>
    <cellStyle name="Normal 2 5 5 2 5 2" xfId="15212"/>
    <cellStyle name="Normal 2 5 5 2 6" xfId="7572"/>
    <cellStyle name="Normal 2 5 5 2 6 2" xfId="15213"/>
    <cellStyle name="Normal 2 5 5 2 7" xfId="15196"/>
    <cellStyle name="Normal 2 5 5 3" xfId="7573"/>
    <cellStyle name="Normal 2 5 5 3 2" xfId="7574"/>
    <cellStyle name="Normal 2 5 5 3 2 2" xfId="7575"/>
    <cellStyle name="Normal 2 5 5 3 2 2 2" xfId="15216"/>
    <cellStyle name="Normal 2 5 5 3 2 3" xfId="7576"/>
    <cellStyle name="Normal 2 5 5 3 2 3 2" xfId="15217"/>
    <cellStyle name="Normal 2 5 5 3 2 4" xfId="15215"/>
    <cellStyle name="Normal 2 5 5 3 3" xfId="7577"/>
    <cellStyle name="Normal 2 5 5 3 3 2" xfId="7578"/>
    <cellStyle name="Normal 2 5 5 3 3 2 2" xfId="15219"/>
    <cellStyle name="Normal 2 5 5 3 3 3" xfId="7579"/>
    <cellStyle name="Normal 2 5 5 3 3 3 2" xfId="15220"/>
    <cellStyle name="Normal 2 5 5 3 3 4" xfId="15218"/>
    <cellStyle name="Normal 2 5 5 3 4" xfId="7580"/>
    <cellStyle name="Normal 2 5 5 3 4 2" xfId="15221"/>
    <cellStyle name="Normal 2 5 5 3 5" xfId="7581"/>
    <cellStyle name="Normal 2 5 5 3 5 2" xfId="15222"/>
    <cellStyle name="Normal 2 5 5 3 6" xfId="15214"/>
    <cellStyle name="Normal 2 5 5 4" xfId="7582"/>
    <cellStyle name="Normal 2 5 5 4 2" xfId="7583"/>
    <cellStyle name="Normal 2 5 5 4 2 2" xfId="7584"/>
    <cellStyle name="Normal 2 5 5 4 2 2 2" xfId="15225"/>
    <cellStyle name="Normal 2 5 5 4 2 3" xfId="7585"/>
    <cellStyle name="Normal 2 5 5 4 2 3 2" xfId="15226"/>
    <cellStyle name="Normal 2 5 5 4 2 4" xfId="15224"/>
    <cellStyle name="Normal 2 5 5 4 3" xfId="7586"/>
    <cellStyle name="Normal 2 5 5 4 3 2" xfId="7587"/>
    <cellStyle name="Normal 2 5 5 4 3 2 2" xfId="15228"/>
    <cellStyle name="Normal 2 5 5 4 3 3" xfId="7588"/>
    <cellStyle name="Normal 2 5 5 4 3 3 2" xfId="15229"/>
    <cellStyle name="Normal 2 5 5 4 3 4" xfId="15227"/>
    <cellStyle name="Normal 2 5 5 4 4" xfId="7589"/>
    <cellStyle name="Normal 2 5 5 4 4 2" xfId="15230"/>
    <cellStyle name="Normal 2 5 5 4 5" xfId="7590"/>
    <cellStyle name="Normal 2 5 5 4 5 2" xfId="15231"/>
    <cellStyle name="Normal 2 5 5 4 6" xfId="15223"/>
    <cellStyle name="Normal 2 5 5 5" xfId="7591"/>
    <cellStyle name="Normal 2 5 5 5 2" xfId="7592"/>
    <cellStyle name="Normal 2 5 5 5 2 2" xfId="15233"/>
    <cellStyle name="Normal 2 5 5 5 3" xfId="7593"/>
    <cellStyle name="Normal 2 5 5 5 3 2" xfId="15234"/>
    <cellStyle name="Normal 2 5 5 5 4" xfId="15232"/>
    <cellStyle name="Normal 2 5 5 6" xfId="7594"/>
    <cellStyle name="Normal 2 5 5 6 2" xfId="7595"/>
    <cellStyle name="Normal 2 5 5 6 2 2" xfId="15236"/>
    <cellStyle name="Normal 2 5 5 6 3" xfId="7596"/>
    <cellStyle name="Normal 2 5 5 6 3 2" xfId="15237"/>
    <cellStyle name="Normal 2 5 5 6 4" xfId="15235"/>
    <cellStyle name="Normal 2 5 5 7" xfId="7597"/>
    <cellStyle name="Normal 2 5 5 7 2" xfId="15238"/>
    <cellStyle name="Normal 2 5 5 8" xfId="7598"/>
    <cellStyle name="Normal 2 5 5 8 2" xfId="15239"/>
    <cellStyle name="Normal 2 5 5 9" xfId="15195"/>
    <cellStyle name="Normal 2 5 6" xfId="7599"/>
    <cellStyle name="Normal 2 5 6 2" xfId="7600"/>
    <cellStyle name="Normal 2 5 6 2 2" xfId="7601"/>
    <cellStyle name="Normal 2 5 6 2 2 2" xfId="7602"/>
    <cellStyle name="Normal 2 5 6 2 2 2 2" xfId="7603"/>
    <cellStyle name="Normal 2 5 6 2 2 2 2 2" xfId="15244"/>
    <cellStyle name="Normal 2 5 6 2 2 2 3" xfId="7604"/>
    <cellStyle name="Normal 2 5 6 2 2 2 3 2" xfId="15245"/>
    <cellStyle name="Normal 2 5 6 2 2 2 4" xfId="15243"/>
    <cellStyle name="Normal 2 5 6 2 2 3" xfId="7605"/>
    <cellStyle name="Normal 2 5 6 2 2 3 2" xfId="7606"/>
    <cellStyle name="Normal 2 5 6 2 2 3 2 2" xfId="15247"/>
    <cellStyle name="Normal 2 5 6 2 2 3 3" xfId="7607"/>
    <cellStyle name="Normal 2 5 6 2 2 3 3 2" xfId="15248"/>
    <cellStyle name="Normal 2 5 6 2 2 3 4" xfId="15246"/>
    <cellStyle name="Normal 2 5 6 2 2 4" xfId="7608"/>
    <cellStyle name="Normal 2 5 6 2 2 4 2" xfId="15249"/>
    <cellStyle name="Normal 2 5 6 2 2 5" xfId="7609"/>
    <cellStyle name="Normal 2 5 6 2 2 5 2" xfId="15250"/>
    <cellStyle name="Normal 2 5 6 2 2 6" xfId="15242"/>
    <cellStyle name="Normal 2 5 6 2 3" xfId="7610"/>
    <cellStyle name="Normal 2 5 6 2 3 2" xfId="7611"/>
    <cellStyle name="Normal 2 5 6 2 3 2 2" xfId="15252"/>
    <cellStyle name="Normal 2 5 6 2 3 3" xfId="7612"/>
    <cellStyle name="Normal 2 5 6 2 3 3 2" xfId="15253"/>
    <cellStyle name="Normal 2 5 6 2 3 4" xfId="15251"/>
    <cellStyle name="Normal 2 5 6 2 4" xfId="7613"/>
    <cellStyle name="Normal 2 5 6 2 4 2" xfId="7614"/>
    <cellStyle name="Normal 2 5 6 2 4 2 2" xfId="15255"/>
    <cellStyle name="Normal 2 5 6 2 4 3" xfId="7615"/>
    <cellStyle name="Normal 2 5 6 2 4 3 2" xfId="15256"/>
    <cellStyle name="Normal 2 5 6 2 4 4" xfId="15254"/>
    <cellStyle name="Normal 2 5 6 2 5" xfId="7616"/>
    <cellStyle name="Normal 2 5 6 2 5 2" xfId="15257"/>
    <cellStyle name="Normal 2 5 6 2 6" xfId="7617"/>
    <cellStyle name="Normal 2 5 6 2 6 2" xfId="15258"/>
    <cellStyle name="Normal 2 5 6 2 7" xfId="15241"/>
    <cellStyle name="Normal 2 5 6 3" xfId="7618"/>
    <cellStyle name="Normal 2 5 6 3 2" xfId="7619"/>
    <cellStyle name="Normal 2 5 6 3 2 2" xfId="7620"/>
    <cellStyle name="Normal 2 5 6 3 2 2 2" xfId="15261"/>
    <cellStyle name="Normal 2 5 6 3 2 3" xfId="7621"/>
    <cellStyle name="Normal 2 5 6 3 2 3 2" xfId="15262"/>
    <cellStyle name="Normal 2 5 6 3 2 4" xfId="15260"/>
    <cellStyle name="Normal 2 5 6 3 3" xfId="7622"/>
    <cellStyle name="Normal 2 5 6 3 3 2" xfId="7623"/>
    <cellStyle name="Normal 2 5 6 3 3 2 2" xfId="15264"/>
    <cellStyle name="Normal 2 5 6 3 3 3" xfId="7624"/>
    <cellStyle name="Normal 2 5 6 3 3 3 2" xfId="15265"/>
    <cellStyle name="Normal 2 5 6 3 3 4" xfId="15263"/>
    <cellStyle name="Normal 2 5 6 3 4" xfId="7625"/>
    <cellStyle name="Normal 2 5 6 3 4 2" xfId="15266"/>
    <cellStyle name="Normal 2 5 6 3 5" xfId="7626"/>
    <cellStyle name="Normal 2 5 6 3 5 2" xfId="15267"/>
    <cellStyle name="Normal 2 5 6 3 6" xfId="15259"/>
    <cellStyle name="Normal 2 5 6 4" xfId="7627"/>
    <cellStyle name="Normal 2 5 6 4 2" xfId="7628"/>
    <cellStyle name="Normal 2 5 6 4 2 2" xfId="7629"/>
    <cellStyle name="Normal 2 5 6 4 2 2 2" xfId="15270"/>
    <cellStyle name="Normal 2 5 6 4 2 3" xfId="7630"/>
    <cellStyle name="Normal 2 5 6 4 2 3 2" xfId="15271"/>
    <cellStyle name="Normal 2 5 6 4 2 4" xfId="15269"/>
    <cellStyle name="Normal 2 5 6 4 3" xfId="7631"/>
    <cellStyle name="Normal 2 5 6 4 3 2" xfId="7632"/>
    <cellStyle name="Normal 2 5 6 4 3 2 2" xfId="15273"/>
    <cellStyle name="Normal 2 5 6 4 3 3" xfId="7633"/>
    <cellStyle name="Normal 2 5 6 4 3 3 2" xfId="15274"/>
    <cellStyle name="Normal 2 5 6 4 3 4" xfId="15272"/>
    <cellStyle name="Normal 2 5 6 4 4" xfId="7634"/>
    <cellStyle name="Normal 2 5 6 4 4 2" xfId="15275"/>
    <cellStyle name="Normal 2 5 6 4 5" xfId="7635"/>
    <cellStyle name="Normal 2 5 6 4 5 2" xfId="15276"/>
    <cellStyle name="Normal 2 5 6 4 6" xfId="15268"/>
    <cellStyle name="Normal 2 5 6 5" xfId="7636"/>
    <cellStyle name="Normal 2 5 6 5 2" xfId="7637"/>
    <cellStyle name="Normal 2 5 6 5 2 2" xfId="15278"/>
    <cellStyle name="Normal 2 5 6 5 3" xfId="7638"/>
    <cellStyle name="Normal 2 5 6 5 3 2" xfId="15279"/>
    <cellStyle name="Normal 2 5 6 5 4" xfId="15277"/>
    <cellStyle name="Normal 2 5 6 6" xfId="7639"/>
    <cellStyle name="Normal 2 5 6 6 2" xfId="7640"/>
    <cellStyle name="Normal 2 5 6 6 2 2" xfId="15281"/>
    <cellStyle name="Normal 2 5 6 6 3" xfId="7641"/>
    <cellStyle name="Normal 2 5 6 6 3 2" xfId="15282"/>
    <cellStyle name="Normal 2 5 6 6 4" xfId="15280"/>
    <cellStyle name="Normal 2 5 6 7" xfId="7642"/>
    <cellStyle name="Normal 2 5 6 7 2" xfId="15283"/>
    <cellStyle name="Normal 2 5 6 8" xfId="7643"/>
    <cellStyle name="Normal 2 5 6 8 2" xfId="15284"/>
    <cellStyle name="Normal 2 5 6 9" xfId="15240"/>
    <cellStyle name="Normal 2 5 7" xfId="7644"/>
    <cellStyle name="Normal 2 5 7 2" xfId="7645"/>
    <cellStyle name="Normal 2 5 7 2 2" xfId="7646"/>
    <cellStyle name="Normal 2 5 7 2 2 2" xfId="7647"/>
    <cellStyle name="Normal 2 5 7 2 2 2 2" xfId="15288"/>
    <cellStyle name="Normal 2 5 7 2 2 3" xfId="7648"/>
    <cellStyle name="Normal 2 5 7 2 2 3 2" xfId="15289"/>
    <cellStyle name="Normal 2 5 7 2 2 4" xfId="15287"/>
    <cellStyle name="Normal 2 5 7 2 3" xfId="7649"/>
    <cellStyle name="Normal 2 5 7 2 3 2" xfId="7650"/>
    <cellStyle name="Normal 2 5 7 2 3 2 2" xfId="15291"/>
    <cellStyle name="Normal 2 5 7 2 3 3" xfId="7651"/>
    <cellStyle name="Normal 2 5 7 2 3 3 2" xfId="15292"/>
    <cellStyle name="Normal 2 5 7 2 3 4" xfId="15290"/>
    <cellStyle name="Normal 2 5 7 2 4" xfId="7652"/>
    <cellStyle name="Normal 2 5 7 2 4 2" xfId="15293"/>
    <cellStyle name="Normal 2 5 7 2 5" xfId="7653"/>
    <cellStyle name="Normal 2 5 7 2 5 2" xfId="15294"/>
    <cellStyle name="Normal 2 5 7 2 6" xfId="15286"/>
    <cellStyle name="Normal 2 5 7 3" xfId="7654"/>
    <cellStyle name="Normal 2 5 7 3 2" xfId="7655"/>
    <cellStyle name="Normal 2 5 7 3 2 2" xfId="7656"/>
    <cellStyle name="Normal 2 5 7 3 2 2 2" xfId="15297"/>
    <cellStyle name="Normal 2 5 7 3 2 3" xfId="7657"/>
    <cellStyle name="Normal 2 5 7 3 2 3 2" xfId="15298"/>
    <cellStyle name="Normal 2 5 7 3 2 4" xfId="15296"/>
    <cellStyle name="Normal 2 5 7 3 3" xfId="7658"/>
    <cellStyle name="Normal 2 5 7 3 3 2" xfId="7659"/>
    <cellStyle name="Normal 2 5 7 3 3 2 2" xfId="15300"/>
    <cellStyle name="Normal 2 5 7 3 3 3" xfId="7660"/>
    <cellStyle name="Normal 2 5 7 3 3 3 2" xfId="15301"/>
    <cellStyle name="Normal 2 5 7 3 3 4" xfId="15299"/>
    <cellStyle name="Normal 2 5 7 3 4" xfId="7661"/>
    <cellStyle name="Normal 2 5 7 3 4 2" xfId="15302"/>
    <cellStyle name="Normal 2 5 7 3 5" xfId="7662"/>
    <cellStyle name="Normal 2 5 7 3 5 2" xfId="15303"/>
    <cellStyle name="Normal 2 5 7 3 6" xfId="15295"/>
    <cellStyle name="Normal 2 5 7 4" xfId="7663"/>
    <cellStyle name="Normal 2 5 7 4 2" xfId="7664"/>
    <cellStyle name="Normal 2 5 7 4 2 2" xfId="15305"/>
    <cellStyle name="Normal 2 5 7 4 3" xfId="7665"/>
    <cellStyle name="Normal 2 5 7 4 3 2" xfId="15306"/>
    <cellStyle name="Normal 2 5 7 4 4" xfId="15304"/>
    <cellStyle name="Normal 2 5 7 5" xfId="7666"/>
    <cellStyle name="Normal 2 5 7 5 2" xfId="7667"/>
    <cellStyle name="Normal 2 5 7 5 2 2" xfId="15308"/>
    <cellStyle name="Normal 2 5 7 5 3" xfId="7668"/>
    <cellStyle name="Normal 2 5 7 5 3 2" xfId="15309"/>
    <cellStyle name="Normal 2 5 7 5 4" xfId="15307"/>
    <cellStyle name="Normal 2 5 7 6" xfId="7669"/>
    <cellStyle name="Normal 2 5 7 6 2" xfId="15310"/>
    <cellStyle name="Normal 2 5 7 7" xfId="7670"/>
    <cellStyle name="Normal 2 5 7 7 2" xfId="15311"/>
    <cellStyle name="Normal 2 5 7 8" xfId="15285"/>
    <cellStyle name="Normal 2 5 8" xfId="7671"/>
    <cellStyle name="Normal 2 5 8 2" xfId="7672"/>
    <cellStyle name="Normal 2 5 8 2 2" xfId="7673"/>
    <cellStyle name="Normal 2 5 8 2 2 2" xfId="15314"/>
    <cellStyle name="Normal 2 5 8 2 3" xfId="7674"/>
    <cellStyle name="Normal 2 5 8 2 3 2" xfId="15315"/>
    <cellStyle name="Normal 2 5 8 2 4" xfId="15313"/>
    <cellStyle name="Normal 2 5 8 3" xfId="7675"/>
    <cellStyle name="Normal 2 5 8 3 2" xfId="7676"/>
    <cellStyle name="Normal 2 5 8 3 2 2" xfId="15317"/>
    <cellStyle name="Normal 2 5 8 3 3" xfId="7677"/>
    <cellStyle name="Normal 2 5 8 3 3 2" xfId="15318"/>
    <cellStyle name="Normal 2 5 8 3 4" xfId="15316"/>
    <cellStyle name="Normal 2 5 8 4" xfId="7678"/>
    <cellStyle name="Normal 2 5 8 4 2" xfId="15319"/>
    <cellStyle name="Normal 2 5 8 5" xfId="7679"/>
    <cellStyle name="Normal 2 5 8 5 2" xfId="15320"/>
    <cellStyle name="Normal 2 5 8 6" xfId="15312"/>
    <cellStyle name="Normal 2 5 9" xfId="7680"/>
    <cellStyle name="Normal 2 5 9 2" xfId="7681"/>
    <cellStyle name="Normal 2 5 9 2 2" xfId="7682"/>
    <cellStyle name="Normal 2 5 9 2 2 2" xfId="15323"/>
    <cellStyle name="Normal 2 5 9 2 3" xfId="7683"/>
    <cellStyle name="Normal 2 5 9 2 3 2" xfId="15324"/>
    <cellStyle name="Normal 2 5 9 2 4" xfId="15322"/>
    <cellStyle name="Normal 2 5 9 3" xfId="7684"/>
    <cellStyle name="Normal 2 5 9 3 2" xfId="7685"/>
    <cellStyle name="Normal 2 5 9 3 2 2" xfId="15326"/>
    <cellStyle name="Normal 2 5 9 3 3" xfId="7686"/>
    <cellStyle name="Normal 2 5 9 3 3 2" xfId="15327"/>
    <cellStyle name="Normal 2 5 9 3 4" xfId="15325"/>
    <cellStyle name="Normal 2 5 9 4" xfId="7687"/>
    <cellStyle name="Normal 2 5 9 4 2" xfId="15328"/>
    <cellStyle name="Normal 2 5 9 5" xfId="7688"/>
    <cellStyle name="Normal 2 5 9 5 2" xfId="15329"/>
    <cellStyle name="Normal 2 5 9 6" xfId="15321"/>
    <cellStyle name="Normal 2 6" xfId="7689"/>
    <cellStyle name="Normal 2 6 10" xfId="7690"/>
    <cellStyle name="Normal 2 6 10 2" xfId="7691"/>
    <cellStyle name="Normal 2 6 10 2 2" xfId="15332"/>
    <cellStyle name="Normal 2 6 10 3" xfId="7692"/>
    <cellStyle name="Normal 2 6 10 3 2" xfId="15333"/>
    <cellStyle name="Normal 2 6 10 4" xfId="15331"/>
    <cellStyle name="Normal 2 6 11" xfId="7693"/>
    <cellStyle name="Normal 2 6 11 2" xfId="7694"/>
    <cellStyle name="Normal 2 6 11 2 2" xfId="15335"/>
    <cellStyle name="Normal 2 6 11 3" xfId="7695"/>
    <cellStyle name="Normal 2 6 11 3 2" xfId="15336"/>
    <cellStyle name="Normal 2 6 11 4" xfId="15334"/>
    <cellStyle name="Normal 2 6 12" xfId="7696"/>
    <cellStyle name="Normal 2 6 12 2" xfId="15337"/>
    <cellStyle name="Normal 2 6 13" xfId="7697"/>
    <cellStyle name="Normal 2 6 13 2" xfId="15338"/>
    <cellStyle name="Normal 2 6 14" xfId="15330"/>
    <cellStyle name="Normal 2 6 2" xfId="7698"/>
    <cellStyle name="Normal 2 6 2 10" xfId="7699"/>
    <cellStyle name="Normal 2 6 2 10 2" xfId="7700"/>
    <cellStyle name="Normal 2 6 2 10 2 2" xfId="15341"/>
    <cellStyle name="Normal 2 6 2 10 3" xfId="7701"/>
    <cellStyle name="Normal 2 6 2 10 3 2" xfId="15342"/>
    <cellStyle name="Normal 2 6 2 10 4" xfId="15340"/>
    <cellStyle name="Normal 2 6 2 11" xfId="7702"/>
    <cellStyle name="Normal 2 6 2 11 2" xfId="15343"/>
    <cellStyle name="Normal 2 6 2 12" xfId="7703"/>
    <cellStyle name="Normal 2 6 2 12 2" xfId="15344"/>
    <cellStyle name="Normal 2 6 2 13" xfId="15339"/>
    <cellStyle name="Normal 2 6 2 2" xfId="7704"/>
    <cellStyle name="Normal 2 6 2 2 10" xfId="7705"/>
    <cellStyle name="Normal 2 6 2 2 10 2" xfId="15346"/>
    <cellStyle name="Normal 2 6 2 2 11" xfId="15345"/>
    <cellStyle name="Normal 2 6 2 2 2" xfId="7706"/>
    <cellStyle name="Normal 2 6 2 2 2 2" xfId="7707"/>
    <cellStyle name="Normal 2 6 2 2 2 2 2" xfId="7708"/>
    <cellStyle name="Normal 2 6 2 2 2 2 2 2" xfId="7709"/>
    <cellStyle name="Normal 2 6 2 2 2 2 2 2 2" xfId="7710"/>
    <cellStyle name="Normal 2 6 2 2 2 2 2 2 2 2" xfId="15351"/>
    <cellStyle name="Normal 2 6 2 2 2 2 2 2 3" xfId="7711"/>
    <cellStyle name="Normal 2 6 2 2 2 2 2 2 3 2" xfId="15352"/>
    <cellStyle name="Normal 2 6 2 2 2 2 2 2 4" xfId="15350"/>
    <cellStyle name="Normal 2 6 2 2 2 2 2 3" xfId="7712"/>
    <cellStyle name="Normal 2 6 2 2 2 2 2 3 2" xfId="7713"/>
    <cellStyle name="Normal 2 6 2 2 2 2 2 3 2 2" xfId="15354"/>
    <cellStyle name="Normal 2 6 2 2 2 2 2 3 3" xfId="7714"/>
    <cellStyle name="Normal 2 6 2 2 2 2 2 3 3 2" xfId="15355"/>
    <cellStyle name="Normal 2 6 2 2 2 2 2 3 4" xfId="15353"/>
    <cellStyle name="Normal 2 6 2 2 2 2 2 4" xfId="7715"/>
    <cellStyle name="Normal 2 6 2 2 2 2 2 4 2" xfId="15356"/>
    <cellStyle name="Normal 2 6 2 2 2 2 2 5" xfId="7716"/>
    <cellStyle name="Normal 2 6 2 2 2 2 2 5 2" xfId="15357"/>
    <cellStyle name="Normal 2 6 2 2 2 2 2 6" xfId="15349"/>
    <cellStyle name="Normal 2 6 2 2 2 2 3" xfId="7717"/>
    <cellStyle name="Normal 2 6 2 2 2 2 3 2" xfId="7718"/>
    <cellStyle name="Normal 2 6 2 2 2 2 3 2 2" xfId="15359"/>
    <cellStyle name="Normal 2 6 2 2 2 2 3 3" xfId="7719"/>
    <cellStyle name="Normal 2 6 2 2 2 2 3 3 2" xfId="15360"/>
    <cellStyle name="Normal 2 6 2 2 2 2 3 4" xfId="15358"/>
    <cellStyle name="Normal 2 6 2 2 2 2 4" xfId="7720"/>
    <cellStyle name="Normal 2 6 2 2 2 2 4 2" xfId="7721"/>
    <cellStyle name="Normal 2 6 2 2 2 2 4 2 2" xfId="15362"/>
    <cellStyle name="Normal 2 6 2 2 2 2 4 3" xfId="7722"/>
    <cellStyle name="Normal 2 6 2 2 2 2 4 3 2" xfId="15363"/>
    <cellStyle name="Normal 2 6 2 2 2 2 4 4" xfId="15361"/>
    <cellStyle name="Normal 2 6 2 2 2 2 5" xfId="7723"/>
    <cellStyle name="Normal 2 6 2 2 2 2 5 2" xfId="15364"/>
    <cellStyle name="Normal 2 6 2 2 2 2 6" xfId="7724"/>
    <cellStyle name="Normal 2 6 2 2 2 2 6 2" xfId="15365"/>
    <cellStyle name="Normal 2 6 2 2 2 2 7" xfId="15348"/>
    <cellStyle name="Normal 2 6 2 2 2 3" xfId="7725"/>
    <cellStyle name="Normal 2 6 2 2 2 3 2" xfId="7726"/>
    <cellStyle name="Normal 2 6 2 2 2 3 2 2" xfId="7727"/>
    <cellStyle name="Normal 2 6 2 2 2 3 2 2 2" xfId="15368"/>
    <cellStyle name="Normal 2 6 2 2 2 3 2 3" xfId="7728"/>
    <cellStyle name="Normal 2 6 2 2 2 3 2 3 2" xfId="15369"/>
    <cellStyle name="Normal 2 6 2 2 2 3 2 4" xfId="15367"/>
    <cellStyle name="Normal 2 6 2 2 2 3 3" xfId="7729"/>
    <cellStyle name="Normal 2 6 2 2 2 3 3 2" xfId="7730"/>
    <cellStyle name="Normal 2 6 2 2 2 3 3 2 2" xfId="15371"/>
    <cellStyle name="Normal 2 6 2 2 2 3 3 3" xfId="7731"/>
    <cellStyle name="Normal 2 6 2 2 2 3 3 3 2" xfId="15372"/>
    <cellStyle name="Normal 2 6 2 2 2 3 3 4" xfId="15370"/>
    <cellStyle name="Normal 2 6 2 2 2 3 4" xfId="7732"/>
    <cellStyle name="Normal 2 6 2 2 2 3 4 2" xfId="15373"/>
    <cellStyle name="Normal 2 6 2 2 2 3 5" xfId="7733"/>
    <cellStyle name="Normal 2 6 2 2 2 3 5 2" xfId="15374"/>
    <cellStyle name="Normal 2 6 2 2 2 3 6" xfId="15366"/>
    <cellStyle name="Normal 2 6 2 2 2 4" xfId="7734"/>
    <cellStyle name="Normal 2 6 2 2 2 4 2" xfId="7735"/>
    <cellStyle name="Normal 2 6 2 2 2 4 2 2" xfId="7736"/>
    <cellStyle name="Normal 2 6 2 2 2 4 2 2 2" xfId="15377"/>
    <cellStyle name="Normal 2 6 2 2 2 4 2 3" xfId="7737"/>
    <cellStyle name="Normal 2 6 2 2 2 4 2 3 2" xfId="15378"/>
    <cellStyle name="Normal 2 6 2 2 2 4 2 4" xfId="15376"/>
    <cellStyle name="Normal 2 6 2 2 2 4 3" xfId="7738"/>
    <cellStyle name="Normal 2 6 2 2 2 4 3 2" xfId="7739"/>
    <cellStyle name="Normal 2 6 2 2 2 4 3 2 2" xfId="15380"/>
    <cellStyle name="Normal 2 6 2 2 2 4 3 3" xfId="7740"/>
    <cellStyle name="Normal 2 6 2 2 2 4 3 3 2" xfId="15381"/>
    <cellStyle name="Normal 2 6 2 2 2 4 3 4" xfId="15379"/>
    <cellStyle name="Normal 2 6 2 2 2 4 4" xfId="7741"/>
    <cellStyle name="Normal 2 6 2 2 2 4 4 2" xfId="15382"/>
    <cellStyle name="Normal 2 6 2 2 2 4 5" xfId="7742"/>
    <cellStyle name="Normal 2 6 2 2 2 4 5 2" xfId="15383"/>
    <cellStyle name="Normal 2 6 2 2 2 4 6" xfId="15375"/>
    <cellStyle name="Normal 2 6 2 2 2 5" xfId="7743"/>
    <cellStyle name="Normal 2 6 2 2 2 5 2" xfId="7744"/>
    <cellStyle name="Normal 2 6 2 2 2 5 2 2" xfId="15385"/>
    <cellStyle name="Normal 2 6 2 2 2 5 3" xfId="7745"/>
    <cellStyle name="Normal 2 6 2 2 2 5 3 2" xfId="15386"/>
    <cellStyle name="Normal 2 6 2 2 2 5 4" xfId="15384"/>
    <cellStyle name="Normal 2 6 2 2 2 6" xfId="7746"/>
    <cellStyle name="Normal 2 6 2 2 2 6 2" xfId="7747"/>
    <cellStyle name="Normal 2 6 2 2 2 6 2 2" xfId="15388"/>
    <cellStyle name="Normal 2 6 2 2 2 6 3" xfId="7748"/>
    <cellStyle name="Normal 2 6 2 2 2 6 3 2" xfId="15389"/>
    <cellStyle name="Normal 2 6 2 2 2 6 4" xfId="15387"/>
    <cellStyle name="Normal 2 6 2 2 2 7" xfId="7749"/>
    <cellStyle name="Normal 2 6 2 2 2 7 2" xfId="15390"/>
    <cellStyle name="Normal 2 6 2 2 2 8" xfId="7750"/>
    <cellStyle name="Normal 2 6 2 2 2 8 2" xfId="15391"/>
    <cellStyle name="Normal 2 6 2 2 2 9" xfId="15347"/>
    <cellStyle name="Normal 2 6 2 2 3" xfId="7751"/>
    <cellStyle name="Normal 2 6 2 2 3 2" xfId="7752"/>
    <cellStyle name="Normal 2 6 2 2 3 2 2" xfId="7753"/>
    <cellStyle name="Normal 2 6 2 2 3 2 2 2" xfId="7754"/>
    <cellStyle name="Normal 2 6 2 2 3 2 2 2 2" xfId="7755"/>
    <cellStyle name="Normal 2 6 2 2 3 2 2 2 2 2" xfId="15396"/>
    <cellStyle name="Normal 2 6 2 2 3 2 2 2 3" xfId="7756"/>
    <cellStyle name="Normal 2 6 2 2 3 2 2 2 3 2" xfId="15397"/>
    <cellStyle name="Normal 2 6 2 2 3 2 2 2 4" xfId="15395"/>
    <cellStyle name="Normal 2 6 2 2 3 2 2 3" xfId="7757"/>
    <cellStyle name="Normal 2 6 2 2 3 2 2 3 2" xfId="7758"/>
    <cellStyle name="Normal 2 6 2 2 3 2 2 3 2 2" xfId="15399"/>
    <cellStyle name="Normal 2 6 2 2 3 2 2 3 3" xfId="7759"/>
    <cellStyle name="Normal 2 6 2 2 3 2 2 3 3 2" xfId="15400"/>
    <cellStyle name="Normal 2 6 2 2 3 2 2 3 4" xfId="15398"/>
    <cellStyle name="Normal 2 6 2 2 3 2 2 4" xfId="7760"/>
    <cellStyle name="Normal 2 6 2 2 3 2 2 4 2" xfId="15401"/>
    <cellStyle name="Normal 2 6 2 2 3 2 2 5" xfId="7761"/>
    <cellStyle name="Normal 2 6 2 2 3 2 2 5 2" xfId="15402"/>
    <cellStyle name="Normal 2 6 2 2 3 2 2 6" xfId="15394"/>
    <cellStyle name="Normal 2 6 2 2 3 2 3" xfId="7762"/>
    <cellStyle name="Normal 2 6 2 2 3 2 3 2" xfId="7763"/>
    <cellStyle name="Normal 2 6 2 2 3 2 3 2 2" xfId="15404"/>
    <cellStyle name="Normal 2 6 2 2 3 2 3 3" xfId="7764"/>
    <cellStyle name="Normal 2 6 2 2 3 2 3 3 2" xfId="15405"/>
    <cellStyle name="Normal 2 6 2 2 3 2 3 4" xfId="15403"/>
    <cellStyle name="Normal 2 6 2 2 3 2 4" xfId="7765"/>
    <cellStyle name="Normal 2 6 2 2 3 2 4 2" xfId="7766"/>
    <cellStyle name="Normal 2 6 2 2 3 2 4 2 2" xfId="15407"/>
    <cellStyle name="Normal 2 6 2 2 3 2 4 3" xfId="7767"/>
    <cellStyle name="Normal 2 6 2 2 3 2 4 3 2" xfId="15408"/>
    <cellStyle name="Normal 2 6 2 2 3 2 4 4" xfId="15406"/>
    <cellStyle name="Normal 2 6 2 2 3 2 5" xfId="7768"/>
    <cellStyle name="Normal 2 6 2 2 3 2 5 2" xfId="15409"/>
    <cellStyle name="Normal 2 6 2 2 3 2 6" xfId="7769"/>
    <cellStyle name="Normal 2 6 2 2 3 2 6 2" xfId="15410"/>
    <cellStyle name="Normal 2 6 2 2 3 2 7" xfId="15393"/>
    <cellStyle name="Normal 2 6 2 2 3 3" xfId="7770"/>
    <cellStyle name="Normal 2 6 2 2 3 3 2" xfId="7771"/>
    <cellStyle name="Normal 2 6 2 2 3 3 2 2" xfId="7772"/>
    <cellStyle name="Normal 2 6 2 2 3 3 2 2 2" xfId="15413"/>
    <cellStyle name="Normal 2 6 2 2 3 3 2 3" xfId="7773"/>
    <cellStyle name="Normal 2 6 2 2 3 3 2 3 2" xfId="15414"/>
    <cellStyle name="Normal 2 6 2 2 3 3 2 4" xfId="15412"/>
    <cellStyle name="Normal 2 6 2 2 3 3 3" xfId="7774"/>
    <cellStyle name="Normal 2 6 2 2 3 3 3 2" xfId="7775"/>
    <cellStyle name="Normal 2 6 2 2 3 3 3 2 2" xfId="15416"/>
    <cellStyle name="Normal 2 6 2 2 3 3 3 3" xfId="7776"/>
    <cellStyle name="Normal 2 6 2 2 3 3 3 3 2" xfId="15417"/>
    <cellStyle name="Normal 2 6 2 2 3 3 3 4" xfId="15415"/>
    <cellStyle name="Normal 2 6 2 2 3 3 4" xfId="7777"/>
    <cellStyle name="Normal 2 6 2 2 3 3 4 2" xfId="15418"/>
    <cellStyle name="Normal 2 6 2 2 3 3 5" xfId="7778"/>
    <cellStyle name="Normal 2 6 2 2 3 3 5 2" xfId="15419"/>
    <cellStyle name="Normal 2 6 2 2 3 3 6" xfId="15411"/>
    <cellStyle name="Normal 2 6 2 2 3 4" xfId="7779"/>
    <cellStyle name="Normal 2 6 2 2 3 4 2" xfId="7780"/>
    <cellStyle name="Normal 2 6 2 2 3 4 2 2" xfId="7781"/>
    <cellStyle name="Normal 2 6 2 2 3 4 2 2 2" xfId="15422"/>
    <cellStyle name="Normal 2 6 2 2 3 4 2 3" xfId="7782"/>
    <cellStyle name="Normal 2 6 2 2 3 4 2 3 2" xfId="15423"/>
    <cellStyle name="Normal 2 6 2 2 3 4 2 4" xfId="15421"/>
    <cellStyle name="Normal 2 6 2 2 3 4 3" xfId="7783"/>
    <cellStyle name="Normal 2 6 2 2 3 4 3 2" xfId="7784"/>
    <cellStyle name="Normal 2 6 2 2 3 4 3 2 2" xfId="15425"/>
    <cellStyle name="Normal 2 6 2 2 3 4 3 3" xfId="7785"/>
    <cellStyle name="Normal 2 6 2 2 3 4 3 3 2" xfId="15426"/>
    <cellStyle name="Normal 2 6 2 2 3 4 3 4" xfId="15424"/>
    <cellStyle name="Normal 2 6 2 2 3 4 4" xfId="7786"/>
    <cellStyle name="Normal 2 6 2 2 3 4 4 2" xfId="15427"/>
    <cellStyle name="Normal 2 6 2 2 3 4 5" xfId="7787"/>
    <cellStyle name="Normal 2 6 2 2 3 4 5 2" xfId="15428"/>
    <cellStyle name="Normal 2 6 2 2 3 4 6" xfId="15420"/>
    <cellStyle name="Normal 2 6 2 2 3 5" xfId="7788"/>
    <cellStyle name="Normal 2 6 2 2 3 5 2" xfId="7789"/>
    <cellStyle name="Normal 2 6 2 2 3 5 2 2" xfId="15430"/>
    <cellStyle name="Normal 2 6 2 2 3 5 3" xfId="7790"/>
    <cellStyle name="Normal 2 6 2 2 3 5 3 2" xfId="15431"/>
    <cellStyle name="Normal 2 6 2 2 3 5 4" xfId="15429"/>
    <cellStyle name="Normal 2 6 2 2 3 6" xfId="7791"/>
    <cellStyle name="Normal 2 6 2 2 3 6 2" xfId="7792"/>
    <cellStyle name="Normal 2 6 2 2 3 6 2 2" xfId="15433"/>
    <cellStyle name="Normal 2 6 2 2 3 6 3" xfId="7793"/>
    <cellStyle name="Normal 2 6 2 2 3 6 3 2" xfId="15434"/>
    <cellStyle name="Normal 2 6 2 2 3 6 4" xfId="15432"/>
    <cellStyle name="Normal 2 6 2 2 3 7" xfId="7794"/>
    <cellStyle name="Normal 2 6 2 2 3 7 2" xfId="15435"/>
    <cellStyle name="Normal 2 6 2 2 3 8" xfId="7795"/>
    <cellStyle name="Normal 2 6 2 2 3 8 2" xfId="15436"/>
    <cellStyle name="Normal 2 6 2 2 3 9" xfId="15392"/>
    <cellStyle name="Normal 2 6 2 2 4" xfId="7796"/>
    <cellStyle name="Normal 2 6 2 2 4 2" xfId="7797"/>
    <cellStyle name="Normal 2 6 2 2 4 2 2" xfId="7798"/>
    <cellStyle name="Normal 2 6 2 2 4 2 2 2" xfId="7799"/>
    <cellStyle name="Normal 2 6 2 2 4 2 2 2 2" xfId="15440"/>
    <cellStyle name="Normal 2 6 2 2 4 2 2 3" xfId="7800"/>
    <cellStyle name="Normal 2 6 2 2 4 2 2 3 2" xfId="15441"/>
    <cellStyle name="Normal 2 6 2 2 4 2 2 4" xfId="15439"/>
    <cellStyle name="Normal 2 6 2 2 4 2 3" xfId="7801"/>
    <cellStyle name="Normal 2 6 2 2 4 2 3 2" xfId="7802"/>
    <cellStyle name="Normal 2 6 2 2 4 2 3 2 2" xfId="15443"/>
    <cellStyle name="Normal 2 6 2 2 4 2 3 3" xfId="7803"/>
    <cellStyle name="Normal 2 6 2 2 4 2 3 3 2" xfId="15444"/>
    <cellStyle name="Normal 2 6 2 2 4 2 3 4" xfId="15442"/>
    <cellStyle name="Normal 2 6 2 2 4 2 4" xfId="7804"/>
    <cellStyle name="Normal 2 6 2 2 4 2 4 2" xfId="15445"/>
    <cellStyle name="Normal 2 6 2 2 4 2 5" xfId="7805"/>
    <cellStyle name="Normal 2 6 2 2 4 2 5 2" xfId="15446"/>
    <cellStyle name="Normal 2 6 2 2 4 2 6" xfId="15438"/>
    <cellStyle name="Normal 2 6 2 2 4 3" xfId="7806"/>
    <cellStyle name="Normal 2 6 2 2 4 3 2" xfId="7807"/>
    <cellStyle name="Normal 2 6 2 2 4 3 2 2" xfId="7808"/>
    <cellStyle name="Normal 2 6 2 2 4 3 2 2 2" xfId="15449"/>
    <cellStyle name="Normal 2 6 2 2 4 3 2 3" xfId="7809"/>
    <cellStyle name="Normal 2 6 2 2 4 3 2 3 2" xfId="15450"/>
    <cellStyle name="Normal 2 6 2 2 4 3 2 4" xfId="15448"/>
    <cellStyle name="Normal 2 6 2 2 4 3 3" xfId="7810"/>
    <cellStyle name="Normal 2 6 2 2 4 3 3 2" xfId="7811"/>
    <cellStyle name="Normal 2 6 2 2 4 3 3 2 2" xfId="15452"/>
    <cellStyle name="Normal 2 6 2 2 4 3 3 3" xfId="7812"/>
    <cellStyle name="Normal 2 6 2 2 4 3 3 3 2" xfId="15453"/>
    <cellStyle name="Normal 2 6 2 2 4 3 3 4" xfId="15451"/>
    <cellStyle name="Normal 2 6 2 2 4 3 4" xfId="7813"/>
    <cellStyle name="Normal 2 6 2 2 4 3 4 2" xfId="15454"/>
    <cellStyle name="Normal 2 6 2 2 4 3 5" xfId="7814"/>
    <cellStyle name="Normal 2 6 2 2 4 3 5 2" xfId="15455"/>
    <cellStyle name="Normal 2 6 2 2 4 3 6" xfId="15447"/>
    <cellStyle name="Normal 2 6 2 2 4 4" xfId="7815"/>
    <cellStyle name="Normal 2 6 2 2 4 4 2" xfId="7816"/>
    <cellStyle name="Normal 2 6 2 2 4 4 2 2" xfId="15457"/>
    <cellStyle name="Normal 2 6 2 2 4 4 3" xfId="7817"/>
    <cellStyle name="Normal 2 6 2 2 4 4 3 2" xfId="15458"/>
    <cellStyle name="Normal 2 6 2 2 4 4 4" xfId="15456"/>
    <cellStyle name="Normal 2 6 2 2 4 5" xfId="7818"/>
    <cellStyle name="Normal 2 6 2 2 4 5 2" xfId="7819"/>
    <cellStyle name="Normal 2 6 2 2 4 5 2 2" xfId="15460"/>
    <cellStyle name="Normal 2 6 2 2 4 5 3" xfId="7820"/>
    <cellStyle name="Normal 2 6 2 2 4 5 3 2" xfId="15461"/>
    <cellStyle name="Normal 2 6 2 2 4 5 4" xfId="15459"/>
    <cellStyle name="Normal 2 6 2 2 4 6" xfId="7821"/>
    <cellStyle name="Normal 2 6 2 2 4 6 2" xfId="15462"/>
    <cellStyle name="Normal 2 6 2 2 4 7" xfId="7822"/>
    <cellStyle name="Normal 2 6 2 2 4 7 2" xfId="15463"/>
    <cellStyle name="Normal 2 6 2 2 4 8" xfId="15437"/>
    <cellStyle name="Normal 2 6 2 2 5" xfId="7823"/>
    <cellStyle name="Normal 2 6 2 2 5 2" xfId="7824"/>
    <cellStyle name="Normal 2 6 2 2 5 2 2" xfId="7825"/>
    <cellStyle name="Normal 2 6 2 2 5 2 2 2" xfId="15466"/>
    <cellStyle name="Normal 2 6 2 2 5 2 3" xfId="7826"/>
    <cellStyle name="Normal 2 6 2 2 5 2 3 2" xfId="15467"/>
    <cellStyle name="Normal 2 6 2 2 5 2 4" xfId="15465"/>
    <cellStyle name="Normal 2 6 2 2 5 3" xfId="7827"/>
    <cellStyle name="Normal 2 6 2 2 5 3 2" xfId="7828"/>
    <cellStyle name="Normal 2 6 2 2 5 3 2 2" xfId="15469"/>
    <cellStyle name="Normal 2 6 2 2 5 3 3" xfId="7829"/>
    <cellStyle name="Normal 2 6 2 2 5 3 3 2" xfId="15470"/>
    <cellStyle name="Normal 2 6 2 2 5 3 4" xfId="15468"/>
    <cellStyle name="Normal 2 6 2 2 5 4" xfId="7830"/>
    <cellStyle name="Normal 2 6 2 2 5 4 2" xfId="15471"/>
    <cellStyle name="Normal 2 6 2 2 5 5" xfId="7831"/>
    <cellStyle name="Normal 2 6 2 2 5 5 2" xfId="15472"/>
    <cellStyle name="Normal 2 6 2 2 5 6" xfId="15464"/>
    <cellStyle name="Normal 2 6 2 2 6" xfId="7832"/>
    <cellStyle name="Normal 2 6 2 2 6 2" xfId="7833"/>
    <cellStyle name="Normal 2 6 2 2 6 2 2" xfId="7834"/>
    <cellStyle name="Normal 2 6 2 2 6 2 2 2" xfId="15475"/>
    <cellStyle name="Normal 2 6 2 2 6 2 3" xfId="7835"/>
    <cellStyle name="Normal 2 6 2 2 6 2 3 2" xfId="15476"/>
    <cellStyle name="Normal 2 6 2 2 6 2 4" xfId="15474"/>
    <cellStyle name="Normal 2 6 2 2 6 3" xfId="7836"/>
    <cellStyle name="Normal 2 6 2 2 6 3 2" xfId="7837"/>
    <cellStyle name="Normal 2 6 2 2 6 3 2 2" xfId="15478"/>
    <cellStyle name="Normal 2 6 2 2 6 3 3" xfId="7838"/>
    <cellStyle name="Normal 2 6 2 2 6 3 3 2" xfId="15479"/>
    <cellStyle name="Normal 2 6 2 2 6 3 4" xfId="15477"/>
    <cellStyle name="Normal 2 6 2 2 6 4" xfId="7839"/>
    <cellStyle name="Normal 2 6 2 2 6 4 2" xfId="15480"/>
    <cellStyle name="Normal 2 6 2 2 6 5" xfId="7840"/>
    <cellStyle name="Normal 2 6 2 2 6 5 2" xfId="15481"/>
    <cellStyle name="Normal 2 6 2 2 6 6" xfId="15473"/>
    <cellStyle name="Normal 2 6 2 2 7" xfId="7841"/>
    <cellStyle name="Normal 2 6 2 2 7 2" xfId="7842"/>
    <cellStyle name="Normal 2 6 2 2 7 2 2" xfId="15483"/>
    <cellStyle name="Normal 2 6 2 2 7 3" xfId="7843"/>
    <cellStyle name="Normal 2 6 2 2 7 3 2" xfId="15484"/>
    <cellStyle name="Normal 2 6 2 2 7 4" xfId="15482"/>
    <cellStyle name="Normal 2 6 2 2 8" xfId="7844"/>
    <cellStyle name="Normal 2 6 2 2 8 2" xfId="7845"/>
    <cellStyle name="Normal 2 6 2 2 8 2 2" xfId="15486"/>
    <cellStyle name="Normal 2 6 2 2 8 3" xfId="7846"/>
    <cellStyle name="Normal 2 6 2 2 8 3 2" xfId="15487"/>
    <cellStyle name="Normal 2 6 2 2 8 4" xfId="15485"/>
    <cellStyle name="Normal 2 6 2 2 9" xfId="7847"/>
    <cellStyle name="Normal 2 6 2 2 9 2" xfId="15488"/>
    <cellStyle name="Normal 2 6 2 3" xfId="7848"/>
    <cellStyle name="Normal 2 6 2 3 2" xfId="7849"/>
    <cellStyle name="Normal 2 6 2 3 2 2" xfId="7850"/>
    <cellStyle name="Normal 2 6 2 3 2 2 2" xfId="7851"/>
    <cellStyle name="Normal 2 6 2 3 2 2 2 2" xfId="7852"/>
    <cellStyle name="Normal 2 6 2 3 2 2 2 2 2" xfId="15493"/>
    <cellStyle name="Normal 2 6 2 3 2 2 2 3" xfId="7853"/>
    <cellStyle name="Normal 2 6 2 3 2 2 2 3 2" xfId="15494"/>
    <cellStyle name="Normal 2 6 2 3 2 2 2 4" xfId="15492"/>
    <cellStyle name="Normal 2 6 2 3 2 2 3" xfId="7854"/>
    <cellStyle name="Normal 2 6 2 3 2 2 3 2" xfId="7855"/>
    <cellStyle name="Normal 2 6 2 3 2 2 3 2 2" xfId="15496"/>
    <cellStyle name="Normal 2 6 2 3 2 2 3 3" xfId="7856"/>
    <cellStyle name="Normal 2 6 2 3 2 2 3 3 2" xfId="15497"/>
    <cellStyle name="Normal 2 6 2 3 2 2 3 4" xfId="15495"/>
    <cellStyle name="Normal 2 6 2 3 2 2 4" xfId="7857"/>
    <cellStyle name="Normal 2 6 2 3 2 2 4 2" xfId="15498"/>
    <cellStyle name="Normal 2 6 2 3 2 2 5" xfId="7858"/>
    <cellStyle name="Normal 2 6 2 3 2 2 5 2" xfId="15499"/>
    <cellStyle name="Normal 2 6 2 3 2 2 6" xfId="15491"/>
    <cellStyle name="Normal 2 6 2 3 2 3" xfId="7859"/>
    <cellStyle name="Normal 2 6 2 3 2 3 2" xfId="7860"/>
    <cellStyle name="Normal 2 6 2 3 2 3 2 2" xfId="15501"/>
    <cellStyle name="Normal 2 6 2 3 2 3 3" xfId="7861"/>
    <cellStyle name="Normal 2 6 2 3 2 3 3 2" xfId="15502"/>
    <cellStyle name="Normal 2 6 2 3 2 3 4" xfId="15500"/>
    <cellStyle name="Normal 2 6 2 3 2 4" xfId="7862"/>
    <cellStyle name="Normal 2 6 2 3 2 4 2" xfId="7863"/>
    <cellStyle name="Normal 2 6 2 3 2 4 2 2" xfId="15504"/>
    <cellStyle name="Normal 2 6 2 3 2 4 3" xfId="7864"/>
    <cellStyle name="Normal 2 6 2 3 2 4 3 2" xfId="15505"/>
    <cellStyle name="Normal 2 6 2 3 2 4 4" xfId="15503"/>
    <cellStyle name="Normal 2 6 2 3 2 5" xfId="7865"/>
    <cellStyle name="Normal 2 6 2 3 2 5 2" xfId="15506"/>
    <cellStyle name="Normal 2 6 2 3 2 6" xfId="7866"/>
    <cellStyle name="Normal 2 6 2 3 2 6 2" xfId="15507"/>
    <cellStyle name="Normal 2 6 2 3 2 7" xfId="15490"/>
    <cellStyle name="Normal 2 6 2 3 3" xfId="7867"/>
    <cellStyle name="Normal 2 6 2 3 3 2" xfId="7868"/>
    <cellStyle name="Normal 2 6 2 3 3 2 2" xfId="7869"/>
    <cellStyle name="Normal 2 6 2 3 3 2 2 2" xfId="15510"/>
    <cellStyle name="Normal 2 6 2 3 3 2 3" xfId="7870"/>
    <cellStyle name="Normal 2 6 2 3 3 2 3 2" xfId="15511"/>
    <cellStyle name="Normal 2 6 2 3 3 2 4" xfId="15509"/>
    <cellStyle name="Normal 2 6 2 3 3 3" xfId="7871"/>
    <cellStyle name="Normal 2 6 2 3 3 3 2" xfId="7872"/>
    <cellStyle name="Normal 2 6 2 3 3 3 2 2" xfId="15513"/>
    <cellStyle name="Normal 2 6 2 3 3 3 3" xfId="7873"/>
    <cellStyle name="Normal 2 6 2 3 3 3 3 2" xfId="15514"/>
    <cellStyle name="Normal 2 6 2 3 3 3 4" xfId="15512"/>
    <cellStyle name="Normal 2 6 2 3 3 4" xfId="7874"/>
    <cellStyle name="Normal 2 6 2 3 3 4 2" xfId="15515"/>
    <cellStyle name="Normal 2 6 2 3 3 5" xfId="7875"/>
    <cellStyle name="Normal 2 6 2 3 3 5 2" xfId="15516"/>
    <cellStyle name="Normal 2 6 2 3 3 6" xfId="15508"/>
    <cellStyle name="Normal 2 6 2 3 4" xfId="7876"/>
    <cellStyle name="Normal 2 6 2 3 4 2" xfId="7877"/>
    <cellStyle name="Normal 2 6 2 3 4 2 2" xfId="7878"/>
    <cellStyle name="Normal 2 6 2 3 4 2 2 2" xfId="15519"/>
    <cellStyle name="Normal 2 6 2 3 4 2 3" xfId="7879"/>
    <cellStyle name="Normal 2 6 2 3 4 2 3 2" xfId="15520"/>
    <cellStyle name="Normal 2 6 2 3 4 2 4" xfId="15518"/>
    <cellStyle name="Normal 2 6 2 3 4 3" xfId="7880"/>
    <cellStyle name="Normal 2 6 2 3 4 3 2" xfId="7881"/>
    <cellStyle name="Normal 2 6 2 3 4 3 2 2" xfId="15522"/>
    <cellStyle name="Normal 2 6 2 3 4 3 3" xfId="7882"/>
    <cellStyle name="Normal 2 6 2 3 4 3 3 2" xfId="15523"/>
    <cellStyle name="Normal 2 6 2 3 4 3 4" xfId="15521"/>
    <cellStyle name="Normal 2 6 2 3 4 4" xfId="7883"/>
    <cellStyle name="Normal 2 6 2 3 4 4 2" xfId="15524"/>
    <cellStyle name="Normal 2 6 2 3 4 5" xfId="7884"/>
    <cellStyle name="Normal 2 6 2 3 4 5 2" xfId="15525"/>
    <cellStyle name="Normal 2 6 2 3 4 6" xfId="15517"/>
    <cellStyle name="Normal 2 6 2 3 5" xfId="7885"/>
    <cellStyle name="Normal 2 6 2 3 5 2" xfId="7886"/>
    <cellStyle name="Normal 2 6 2 3 5 2 2" xfId="15527"/>
    <cellStyle name="Normal 2 6 2 3 5 3" xfId="7887"/>
    <cellStyle name="Normal 2 6 2 3 5 3 2" xfId="15528"/>
    <cellStyle name="Normal 2 6 2 3 5 4" xfId="15526"/>
    <cellStyle name="Normal 2 6 2 3 6" xfId="7888"/>
    <cellStyle name="Normal 2 6 2 3 6 2" xfId="7889"/>
    <cellStyle name="Normal 2 6 2 3 6 2 2" xfId="15530"/>
    <cellStyle name="Normal 2 6 2 3 6 3" xfId="7890"/>
    <cellStyle name="Normal 2 6 2 3 6 3 2" xfId="15531"/>
    <cellStyle name="Normal 2 6 2 3 6 4" xfId="15529"/>
    <cellStyle name="Normal 2 6 2 3 7" xfId="7891"/>
    <cellStyle name="Normal 2 6 2 3 7 2" xfId="15532"/>
    <cellStyle name="Normal 2 6 2 3 8" xfId="7892"/>
    <cellStyle name="Normal 2 6 2 3 8 2" xfId="15533"/>
    <cellStyle name="Normal 2 6 2 3 9" xfId="15489"/>
    <cellStyle name="Normal 2 6 2 4" xfId="7893"/>
    <cellStyle name="Normal 2 6 2 4 2" xfId="7894"/>
    <cellStyle name="Normal 2 6 2 4 2 2" xfId="7895"/>
    <cellStyle name="Normal 2 6 2 4 2 2 2" xfId="7896"/>
    <cellStyle name="Normal 2 6 2 4 2 2 2 2" xfId="7897"/>
    <cellStyle name="Normal 2 6 2 4 2 2 2 2 2" xfId="15538"/>
    <cellStyle name="Normal 2 6 2 4 2 2 2 3" xfId="7898"/>
    <cellStyle name="Normal 2 6 2 4 2 2 2 3 2" xfId="15539"/>
    <cellStyle name="Normal 2 6 2 4 2 2 2 4" xfId="15537"/>
    <cellStyle name="Normal 2 6 2 4 2 2 3" xfId="7899"/>
    <cellStyle name="Normal 2 6 2 4 2 2 3 2" xfId="7900"/>
    <cellStyle name="Normal 2 6 2 4 2 2 3 2 2" xfId="15541"/>
    <cellStyle name="Normal 2 6 2 4 2 2 3 3" xfId="7901"/>
    <cellStyle name="Normal 2 6 2 4 2 2 3 3 2" xfId="15542"/>
    <cellStyle name="Normal 2 6 2 4 2 2 3 4" xfId="15540"/>
    <cellStyle name="Normal 2 6 2 4 2 2 4" xfId="7902"/>
    <cellStyle name="Normal 2 6 2 4 2 2 4 2" xfId="15543"/>
    <cellStyle name="Normal 2 6 2 4 2 2 5" xfId="7903"/>
    <cellStyle name="Normal 2 6 2 4 2 2 5 2" xfId="15544"/>
    <cellStyle name="Normal 2 6 2 4 2 2 6" xfId="15536"/>
    <cellStyle name="Normal 2 6 2 4 2 3" xfId="7904"/>
    <cellStyle name="Normal 2 6 2 4 2 3 2" xfId="7905"/>
    <cellStyle name="Normal 2 6 2 4 2 3 2 2" xfId="15546"/>
    <cellStyle name="Normal 2 6 2 4 2 3 3" xfId="7906"/>
    <cellStyle name="Normal 2 6 2 4 2 3 3 2" xfId="15547"/>
    <cellStyle name="Normal 2 6 2 4 2 3 4" xfId="15545"/>
    <cellStyle name="Normal 2 6 2 4 2 4" xfId="7907"/>
    <cellStyle name="Normal 2 6 2 4 2 4 2" xfId="7908"/>
    <cellStyle name="Normal 2 6 2 4 2 4 2 2" xfId="15549"/>
    <cellStyle name="Normal 2 6 2 4 2 4 3" xfId="7909"/>
    <cellStyle name="Normal 2 6 2 4 2 4 3 2" xfId="15550"/>
    <cellStyle name="Normal 2 6 2 4 2 4 4" xfId="15548"/>
    <cellStyle name="Normal 2 6 2 4 2 5" xfId="7910"/>
    <cellStyle name="Normal 2 6 2 4 2 5 2" xfId="15551"/>
    <cellStyle name="Normal 2 6 2 4 2 6" xfId="7911"/>
    <cellStyle name="Normal 2 6 2 4 2 6 2" xfId="15552"/>
    <cellStyle name="Normal 2 6 2 4 2 7" xfId="15535"/>
    <cellStyle name="Normal 2 6 2 4 3" xfId="7912"/>
    <cellStyle name="Normal 2 6 2 4 3 2" xfId="7913"/>
    <cellStyle name="Normal 2 6 2 4 3 2 2" xfId="7914"/>
    <cellStyle name="Normal 2 6 2 4 3 2 2 2" xfId="15555"/>
    <cellStyle name="Normal 2 6 2 4 3 2 3" xfId="7915"/>
    <cellStyle name="Normal 2 6 2 4 3 2 3 2" xfId="15556"/>
    <cellStyle name="Normal 2 6 2 4 3 2 4" xfId="15554"/>
    <cellStyle name="Normal 2 6 2 4 3 3" xfId="7916"/>
    <cellStyle name="Normal 2 6 2 4 3 3 2" xfId="7917"/>
    <cellStyle name="Normal 2 6 2 4 3 3 2 2" xfId="15558"/>
    <cellStyle name="Normal 2 6 2 4 3 3 3" xfId="7918"/>
    <cellStyle name="Normal 2 6 2 4 3 3 3 2" xfId="15559"/>
    <cellStyle name="Normal 2 6 2 4 3 3 4" xfId="15557"/>
    <cellStyle name="Normal 2 6 2 4 3 4" xfId="7919"/>
    <cellStyle name="Normal 2 6 2 4 3 4 2" xfId="15560"/>
    <cellStyle name="Normal 2 6 2 4 3 5" xfId="7920"/>
    <cellStyle name="Normal 2 6 2 4 3 5 2" xfId="15561"/>
    <cellStyle name="Normal 2 6 2 4 3 6" xfId="15553"/>
    <cellStyle name="Normal 2 6 2 4 4" xfId="7921"/>
    <cellStyle name="Normal 2 6 2 4 4 2" xfId="7922"/>
    <cellStyle name="Normal 2 6 2 4 4 2 2" xfId="7923"/>
    <cellStyle name="Normal 2 6 2 4 4 2 2 2" xfId="15564"/>
    <cellStyle name="Normal 2 6 2 4 4 2 3" xfId="7924"/>
    <cellStyle name="Normal 2 6 2 4 4 2 3 2" xfId="15565"/>
    <cellStyle name="Normal 2 6 2 4 4 2 4" xfId="15563"/>
    <cellStyle name="Normal 2 6 2 4 4 3" xfId="7925"/>
    <cellStyle name="Normal 2 6 2 4 4 3 2" xfId="7926"/>
    <cellStyle name="Normal 2 6 2 4 4 3 2 2" xfId="15567"/>
    <cellStyle name="Normal 2 6 2 4 4 3 3" xfId="7927"/>
    <cellStyle name="Normal 2 6 2 4 4 3 3 2" xfId="15568"/>
    <cellStyle name="Normal 2 6 2 4 4 3 4" xfId="15566"/>
    <cellStyle name="Normal 2 6 2 4 4 4" xfId="7928"/>
    <cellStyle name="Normal 2 6 2 4 4 4 2" xfId="15569"/>
    <cellStyle name="Normal 2 6 2 4 4 5" xfId="7929"/>
    <cellStyle name="Normal 2 6 2 4 4 5 2" xfId="15570"/>
    <cellStyle name="Normal 2 6 2 4 4 6" xfId="15562"/>
    <cellStyle name="Normal 2 6 2 4 5" xfId="7930"/>
    <cellStyle name="Normal 2 6 2 4 5 2" xfId="7931"/>
    <cellStyle name="Normal 2 6 2 4 5 2 2" xfId="15572"/>
    <cellStyle name="Normal 2 6 2 4 5 3" xfId="7932"/>
    <cellStyle name="Normal 2 6 2 4 5 3 2" xfId="15573"/>
    <cellStyle name="Normal 2 6 2 4 5 4" xfId="15571"/>
    <cellStyle name="Normal 2 6 2 4 6" xfId="7933"/>
    <cellStyle name="Normal 2 6 2 4 6 2" xfId="7934"/>
    <cellStyle name="Normal 2 6 2 4 6 2 2" xfId="15575"/>
    <cellStyle name="Normal 2 6 2 4 6 3" xfId="7935"/>
    <cellStyle name="Normal 2 6 2 4 6 3 2" xfId="15576"/>
    <cellStyle name="Normal 2 6 2 4 6 4" xfId="15574"/>
    <cellStyle name="Normal 2 6 2 4 7" xfId="7936"/>
    <cellStyle name="Normal 2 6 2 4 7 2" xfId="15577"/>
    <cellStyle name="Normal 2 6 2 4 8" xfId="7937"/>
    <cellStyle name="Normal 2 6 2 4 8 2" xfId="15578"/>
    <cellStyle name="Normal 2 6 2 4 9" xfId="15534"/>
    <cellStyle name="Normal 2 6 2 5" xfId="7938"/>
    <cellStyle name="Normal 2 6 2 5 2" xfId="7939"/>
    <cellStyle name="Normal 2 6 2 5 2 2" xfId="7940"/>
    <cellStyle name="Normal 2 6 2 5 2 2 2" xfId="7941"/>
    <cellStyle name="Normal 2 6 2 5 2 2 2 2" xfId="7942"/>
    <cellStyle name="Normal 2 6 2 5 2 2 2 2 2" xfId="15583"/>
    <cellStyle name="Normal 2 6 2 5 2 2 2 3" xfId="7943"/>
    <cellStyle name="Normal 2 6 2 5 2 2 2 3 2" xfId="15584"/>
    <cellStyle name="Normal 2 6 2 5 2 2 2 4" xfId="15582"/>
    <cellStyle name="Normal 2 6 2 5 2 2 3" xfId="7944"/>
    <cellStyle name="Normal 2 6 2 5 2 2 3 2" xfId="7945"/>
    <cellStyle name="Normal 2 6 2 5 2 2 3 2 2" xfId="15586"/>
    <cellStyle name="Normal 2 6 2 5 2 2 3 3" xfId="7946"/>
    <cellStyle name="Normal 2 6 2 5 2 2 3 3 2" xfId="15587"/>
    <cellStyle name="Normal 2 6 2 5 2 2 3 4" xfId="15585"/>
    <cellStyle name="Normal 2 6 2 5 2 2 4" xfId="7947"/>
    <cellStyle name="Normal 2 6 2 5 2 2 4 2" xfId="15588"/>
    <cellStyle name="Normal 2 6 2 5 2 2 5" xfId="7948"/>
    <cellStyle name="Normal 2 6 2 5 2 2 5 2" xfId="15589"/>
    <cellStyle name="Normal 2 6 2 5 2 2 6" xfId="15581"/>
    <cellStyle name="Normal 2 6 2 5 2 3" xfId="7949"/>
    <cellStyle name="Normal 2 6 2 5 2 3 2" xfId="7950"/>
    <cellStyle name="Normal 2 6 2 5 2 3 2 2" xfId="15591"/>
    <cellStyle name="Normal 2 6 2 5 2 3 3" xfId="7951"/>
    <cellStyle name="Normal 2 6 2 5 2 3 3 2" xfId="15592"/>
    <cellStyle name="Normal 2 6 2 5 2 3 4" xfId="15590"/>
    <cellStyle name="Normal 2 6 2 5 2 4" xfId="7952"/>
    <cellStyle name="Normal 2 6 2 5 2 4 2" xfId="7953"/>
    <cellStyle name="Normal 2 6 2 5 2 4 2 2" xfId="15594"/>
    <cellStyle name="Normal 2 6 2 5 2 4 3" xfId="7954"/>
    <cellStyle name="Normal 2 6 2 5 2 4 3 2" xfId="15595"/>
    <cellStyle name="Normal 2 6 2 5 2 4 4" xfId="15593"/>
    <cellStyle name="Normal 2 6 2 5 2 5" xfId="7955"/>
    <cellStyle name="Normal 2 6 2 5 2 5 2" xfId="15596"/>
    <cellStyle name="Normal 2 6 2 5 2 6" xfId="7956"/>
    <cellStyle name="Normal 2 6 2 5 2 6 2" xfId="15597"/>
    <cellStyle name="Normal 2 6 2 5 2 7" xfId="15580"/>
    <cellStyle name="Normal 2 6 2 5 3" xfId="7957"/>
    <cellStyle name="Normal 2 6 2 5 3 2" xfId="7958"/>
    <cellStyle name="Normal 2 6 2 5 3 2 2" xfId="7959"/>
    <cellStyle name="Normal 2 6 2 5 3 2 2 2" xfId="15600"/>
    <cellStyle name="Normal 2 6 2 5 3 2 3" xfId="7960"/>
    <cellStyle name="Normal 2 6 2 5 3 2 3 2" xfId="15601"/>
    <cellStyle name="Normal 2 6 2 5 3 2 4" xfId="15599"/>
    <cellStyle name="Normal 2 6 2 5 3 3" xfId="7961"/>
    <cellStyle name="Normal 2 6 2 5 3 3 2" xfId="7962"/>
    <cellStyle name="Normal 2 6 2 5 3 3 2 2" xfId="15603"/>
    <cellStyle name="Normal 2 6 2 5 3 3 3" xfId="7963"/>
    <cellStyle name="Normal 2 6 2 5 3 3 3 2" xfId="15604"/>
    <cellStyle name="Normal 2 6 2 5 3 3 4" xfId="15602"/>
    <cellStyle name="Normal 2 6 2 5 3 4" xfId="7964"/>
    <cellStyle name="Normal 2 6 2 5 3 4 2" xfId="15605"/>
    <cellStyle name="Normal 2 6 2 5 3 5" xfId="7965"/>
    <cellStyle name="Normal 2 6 2 5 3 5 2" xfId="15606"/>
    <cellStyle name="Normal 2 6 2 5 3 6" xfId="15598"/>
    <cellStyle name="Normal 2 6 2 5 4" xfId="7966"/>
    <cellStyle name="Normal 2 6 2 5 4 2" xfId="7967"/>
    <cellStyle name="Normal 2 6 2 5 4 2 2" xfId="7968"/>
    <cellStyle name="Normal 2 6 2 5 4 2 2 2" xfId="15609"/>
    <cellStyle name="Normal 2 6 2 5 4 2 3" xfId="7969"/>
    <cellStyle name="Normal 2 6 2 5 4 2 3 2" xfId="15610"/>
    <cellStyle name="Normal 2 6 2 5 4 2 4" xfId="15608"/>
    <cellStyle name="Normal 2 6 2 5 4 3" xfId="7970"/>
    <cellStyle name="Normal 2 6 2 5 4 3 2" xfId="7971"/>
    <cellStyle name="Normal 2 6 2 5 4 3 2 2" xfId="15612"/>
    <cellStyle name="Normal 2 6 2 5 4 3 3" xfId="7972"/>
    <cellStyle name="Normal 2 6 2 5 4 3 3 2" xfId="15613"/>
    <cellStyle name="Normal 2 6 2 5 4 3 4" xfId="15611"/>
    <cellStyle name="Normal 2 6 2 5 4 4" xfId="7973"/>
    <cellStyle name="Normal 2 6 2 5 4 4 2" xfId="15614"/>
    <cellStyle name="Normal 2 6 2 5 4 5" xfId="7974"/>
    <cellStyle name="Normal 2 6 2 5 4 5 2" xfId="15615"/>
    <cellStyle name="Normal 2 6 2 5 4 6" xfId="15607"/>
    <cellStyle name="Normal 2 6 2 5 5" xfId="7975"/>
    <cellStyle name="Normal 2 6 2 5 5 2" xfId="7976"/>
    <cellStyle name="Normal 2 6 2 5 5 2 2" xfId="15617"/>
    <cellStyle name="Normal 2 6 2 5 5 3" xfId="7977"/>
    <cellStyle name="Normal 2 6 2 5 5 3 2" xfId="15618"/>
    <cellStyle name="Normal 2 6 2 5 5 4" xfId="15616"/>
    <cellStyle name="Normal 2 6 2 5 6" xfId="7978"/>
    <cellStyle name="Normal 2 6 2 5 6 2" xfId="7979"/>
    <cellStyle name="Normal 2 6 2 5 6 2 2" xfId="15620"/>
    <cellStyle name="Normal 2 6 2 5 6 3" xfId="7980"/>
    <cellStyle name="Normal 2 6 2 5 6 3 2" xfId="15621"/>
    <cellStyle name="Normal 2 6 2 5 6 4" xfId="15619"/>
    <cellStyle name="Normal 2 6 2 5 7" xfId="7981"/>
    <cellStyle name="Normal 2 6 2 5 7 2" xfId="15622"/>
    <cellStyle name="Normal 2 6 2 5 8" xfId="7982"/>
    <cellStyle name="Normal 2 6 2 5 8 2" xfId="15623"/>
    <cellStyle name="Normal 2 6 2 5 9" xfId="15579"/>
    <cellStyle name="Normal 2 6 2 6" xfId="7983"/>
    <cellStyle name="Normal 2 6 2 6 2" xfId="7984"/>
    <cellStyle name="Normal 2 6 2 6 2 2" xfId="7985"/>
    <cellStyle name="Normal 2 6 2 6 2 2 2" xfId="7986"/>
    <cellStyle name="Normal 2 6 2 6 2 2 2 2" xfId="15627"/>
    <cellStyle name="Normal 2 6 2 6 2 2 3" xfId="7987"/>
    <cellStyle name="Normal 2 6 2 6 2 2 3 2" xfId="15628"/>
    <cellStyle name="Normal 2 6 2 6 2 2 4" xfId="15626"/>
    <cellStyle name="Normal 2 6 2 6 2 3" xfId="7988"/>
    <cellStyle name="Normal 2 6 2 6 2 3 2" xfId="7989"/>
    <cellStyle name="Normal 2 6 2 6 2 3 2 2" xfId="15630"/>
    <cellStyle name="Normal 2 6 2 6 2 3 3" xfId="7990"/>
    <cellStyle name="Normal 2 6 2 6 2 3 3 2" xfId="15631"/>
    <cellStyle name="Normal 2 6 2 6 2 3 4" xfId="15629"/>
    <cellStyle name="Normal 2 6 2 6 2 4" xfId="7991"/>
    <cellStyle name="Normal 2 6 2 6 2 4 2" xfId="15632"/>
    <cellStyle name="Normal 2 6 2 6 2 5" xfId="7992"/>
    <cellStyle name="Normal 2 6 2 6 2 5 2" xfId="15633"/>
    <cellStyle name="Normal 2 6 2 6 2 6" xfId="15625"/>
    <cellStyle name="Normal 2 6 2 6 3" xfId="7993"/>
    <cellStyle name="Normal 2 6 2 6 3 2" xfId="7994"/>
    <cellStyle name="Normal 2 6 2 6 3 2 2" xfId="7995"/>
    <cellStyle name="Normal 2 6 2 6 3 2 2 2" xfId="15636"/>
    <cellStyle name="Normal 2 6 2 6 3 2 3" xfId="7996"/>
    <cellStyle name="Normal 2 6 2 6 3 2 3 2" xfId="15637"/>
    <cellStyle name="Normal 2 6 2 6 3 2 4" xfId="15635"/>
    <cellStyle name="Normal 2 6 2 6 3 3" xfId="7997"/>
    <cellStyle name="Normal 2 6 2 6 3 3 2" xfId="7998"/>
    <cellStyle name="Normal 2 6 2 6 3 3 2 2" xfId="15639"/>
    <cellStyle name="Normal 2 6 2 6 3 3 3" xfId="7999"/>
    <cellStyle name="Normal 2 6 2 6 3 3 3 2" xfId="15640"/>
    <cellStyle name="Normal 2 6 2 6 3 3 4" xfId="15638"/>
    <cellStyle name="Normal 2 6 2 6 3 4" xfId="8000"/>
    <cellStyle name="Normal 2 6 2 6 3 4 2" xfId="15641"/>
    <cellStyle name="Normal 2 6 2 6 3 5" xfId="8001"/>
    <cellStyle name="Normal 2 6 2 6 3 5 2" xfId="15642"/>
    <cellStyle name="Normal 2 6 2 6 3 6" xfId="15634"/>
    <cellStyle name="Normal 2 6 2 6 4" xfId="8002"/>
    <cellStyle name="Normal 2 6 2 6 4 2" xfId="8003"/>
    <cellStyle name="Normal 2 6 2 6 4 2 2" xfId="15644"/>
    <cellStyle name="Normal 2 6 2 6 4 3" xfId="8004"/>
    <cellStyle name="Normal 2 6 2 6 4 3 2" xfId="15645"/>
    <cellStyle name="Normal 2 6 2 6 4 4" xfId="15643"/>
    <cellStyle name="Normal 2 6 2 6 5" xfId="8005"/>
    <cellStyle name="Normal 2 6 2 6 5 2" xfId="8006"/>
    <cellStyle name="Normal 2 6 2 6 5 2 2" xfId="15647"/>
    <cellStyle name="Normal 2 6 2 6 5 3" xfId="8007"/>
    <cellStyle name="Normal 2 6 2 6 5 3 2" xfId="15648"/>
    <cellStyle name="Normal 2 6 2 6 5 4" xfId="15646"/>
    <cellStyle name="Normal 2 6 2 6 6" xfId="8008"/>
    <cellStyle name="Normal 2 6 2 6 6 2" xfId="15649"/>
    <cellStyle name="Normal 2 6 2 6 7" xfId="8009"/>
    <cellStyle name="Normal 2 6 2 6 7 2" xfId="15650"/>
    <cellStyle name="Normal 2 6 2 6 8" xfId="15624"/>
    <cellStyle name="Normal 2 6 2 7" xfId="8010"/>
    <cellStyle name="Normal 2 6 2 7 2" xfId="8011"/>
    <cellStyle name="Normal 2 6 2 7 2 2" xfId="8012"/>
    <cellStyle name="Normal 2 6 2 7 2 2 2" xfId="15653"/>
    <cellStyle name="Normal 2 6 2 7 2 3" xfId="8013"/>
    <cellStyle name="Normal 2 6 2 7 2 3 2" xfId="15654"/>
    <cellStyle name="Normal 2 6 2 7 2 4" xfId="15652"/>
    <cellStyle name="Normal 2 6 2 7 3" xfId="8014"/>
    <cellStyle name="Normal 2 6 2 7 3 2" xfId="8015"/>
    <cellStyle name="Normal 2 6 2 7 3 2 2" xfId="15656"/>
    <cellStyle name="Normal 2 6 2 7 3 3" xfId="8016"/>
    <cellStyle name="Normal 2 6 2 7 3 3 2" xfId="15657"/>
    <cellStyle name="Normal 2 6 2 7 3 4" xfId="15655"/>
    <cellStyle name="Normal 2 6 2 7 4" xfId="8017"/>
    <cellStyle name="Normal 2 6 2 7 4 2" xfId="15658"/>
    <cellStyle name="Normal 2 6 2 7 5" xfId="8018"/>
    <cellStyle name="Normal 2 6 2 7 5 2" xfId="15659"/>
    <cellStyle name="Normal 2 6 2 7 6" xfId="15651"/>
    <cellStyle name="Normal 2 6 2 8" xfId="8019"/>
    <cellStyle name="Normal 2 6 2 8 2" xfId="8020"/>
    <cellStyle name="Normal 2 6 2 8 2 2" xfId="8021"/>
    <cellStyle name="Normal 2 6 2 8 2 2 2" xfId="15662"/>
    <cellStyle name="Normal 2 6 2 8 2 3" xfId="8022"/>
    <cellStyle name="Normal 2 6 2 8 2 3 2" xfId="15663"/>
    <cellStyle name="Normal 2 6 2 8 2 4" xfId="15661"/>
    <cellStyle name="Normal 2 6 2 8 3" xfId="8023"/>
    <cellStyle name="Normal 2 6 2 8 3 2" xfId="8024"/>
    <cellStyle name="Normal 2 6 2 8 3 2 2" xfId="15665"/>
    <cellStyle name="Normal 2 6 2 8 3 3" xfId="8025"/>
    <cellStyle name="Normal 2 6 2 8 3 3 2" xfId="15666"/>
    <cellStyle name="Normal 2 6 2 8 3 4" xfId="15664"/>
    <cellStyle name="Normal 2 6 2 8 4" xfId="8026"/>
    <cellStyle name="Normal 2 6 2 8 4 2" xfId="15667"/>
    <cellStyle name="Normal 2 6 2 8 5" xfId="8027"/>
    <cellStyle name="Normal 2 6 2 8 5 2" xfId="15668"/>
    <cellStyle name="Normal 2 6 2 8 6" xfId="15660"/>
    <cellStyle name="Normal 2 6 2 9" xfId="8028"/>
    <cellStyle name="Normal 2 6 2 9 2" xfId="8029"/>
    <cellStyle name="Normal 2 6 2 9 2 2" xfId="15670"/>
    <cellStyle name="Normal 2 6 2 9 3" xfId="8030"/>
    <cellStyle name="Normal 2 6 2 9 3 2" xfId="15671"/>
    <cellStyle name="Normal 2 6 2 9 4" xfId="15669"/>
    <cellStyle name="Normal 2 6 3" xfId="8031"/>
    <cellStyle name="Normal 2 6 3 10" xfId="8032"/>
    <cellStyle name="Normal 2 6 3 10 2" xfId="15673"/>
    <cellStyle name="Normal 2 6 3 11" xfId="15672"/>
    <cellStyle name="Normal 2 6 3 2" xfId="8033"/>
    <cellStyle name="Normal 2 6 3 2 2" xfId="8034"/>
    <cellStyle name="Normal 2 6 3 2 2 2" xfId="8035"/>
    <cellStyle name="Normal 2 6 3 2 2 2 2" xfId="8036"/>
    <cellStyle name="Normal 2 6 3 2 2 2 2 2" xfId="8037"/>
    <cellStyle name="Normal 2 6 3 2 2 2 2 2 2" xfId="15678"/>
    <cellStyle name="Normal 2 6 3 2 2 2 2 3" xfId="8038"/>
    <cellStyle name="Normal 2 6 3 2 2 2 2 3 2" xfId="15679"/>
    <cellStyle name="Normal 2 6 3 2 2 2 2 4" xfId="15677"/>
    <cellStyle name="Normal 2 6 3 2 2 2 3" xfId="8039"/>
    <cellStyle name="Normal 2 6 3 2 2 2 3 2" xfId="8040"/>
    <cellStyle name="Normal 2 6 3 2 2 2 3 2 2" xfId="15681"/>
    <cellStyle name="Normal 2 6 3 2 2 2 3 3" xfId="8041"/>
    <cellStyle name="Normal 2 6 3 2 2 2 3 3 2" xfId="15682"/>
    <cellStyle name="Normal 2 6 3 2 2 2 3 4" xfId="15680"/>
    <cellStyle name="Normal 2 6 3 2 2 2 4" xfId="8042"/>
    <cellStyle name="Normal 2 6 3 2 2 2 4 2" xfId="15683"/>
    <cellStyle name="Normal 2 6 3 2 2 2 5" xfId="8043"/>
    <cellStyle name="Normal 2 6 3 2 2 2 5 2" xfId="15684"/>
    <cellStyle name="Normal 2 6 3 2 2 2 6" xfId="15676"/>
    <cellStyle name="Normal 2 6 3 2 2 3" xfId="8044"/>
    <cellStyle name="Normal 2 6 3 2 2 3 2" xfId="8045"/>
    <cellStyle name="Normal 2 6 3 2 2 3 2 2" xfId="15686"/>
    <cellStyle name="Normal 2 6 3 2 2 3 3" xfId="8046"/>
    <cellStyle name="Normal 2 6 3 2 2 3 3 2" xfId="15687"/>
    <cellStyle name="Normal 2 6 3 2 2 3 4" xfId="15685"/>
    <cellStyle name="Normal 2 6 3 2 2 4" xfId="8047"/>
    <cellStyle name="Normal 2 6 3 2 2 4 2" xfId="8048"/>
    <cellStyle name="Normal 2 6 3 2 2 4 2 2" xfId="15689"/>
    <cellStyle name="Normal 2 6 3 2 2 4 3" xfId="8049"/>
    <cellStyle name="Normal 2 6 3 2 2 4 3 2" xfId="15690"/>
    <cellStyle name="Normal 2 6 3 2 2 4 4" xfId="15688"/>
    <cellStyle name="Normal 2 6 3 2 2 5" xfId="8050"/>
    <cellStyle name="Normal 2 6 3 2 2 5 2" xfId="15691"/>
    <cellStyle name="Normal 2 6 3 2 2 6" xfId="8051"/>
    <cellStyle name="Normal 2 6 3 2 2 6 2" xfId="15692"/>
    <cellStyle name="Normal 2 6 3 2 2 7" xfId="15675"/>
    <cellStyle name="Normal 2 6 3 2 3" xfId="8052"/>
    <cellStyle name="Normal 2 6 3 2 3 2" xfId="8053"/>
    <cellStyle name="Normal 2 6 3 2 3 2 2" xfId="8054"/>
    <cellStyle name="Normal 2 6 3 2 3 2 2 2" xfId="15695"/>
    <cellStyle name="Normal 2 6 3 2 3 2 3" xfId="8055"/>
    <cellStyle name="Normal 2 6 3 2 3 2 3 2" xfId="15696"/>
    <cellStyle name="Normal 2 6 3 2 3 2 4" xfId="15694"/>
    <cellStyle name="Normal 2 6 3 2 3 3" xfId="8056"/>
    <cellStyle name="Normal 2 6 3 2 3 3 2" xfId="8057"/>
    <cellStyle name="Normal 2 6 3 2 3 3 2 2" xfId="15698"/>
    <cellStyle name="Normal 2 6 3 2 3 3 3" xfId="8058"/>
    <cellStyle name="Normal 2 6 3 2 3 3 3 2" xfId="15699"/>
    <cellStyle name="Normal 2 6 3 2 3 3 4" xfId="15697"/>
    <cellStyle name="Normal 2 6 3 2 3 4" xfId="8059"/>
    <cellStyle name="Normal 2 6 3 2 3 4 2" xfId="15700"/>
    <cellStyle name="Normal 2 6 3 2 3 5" xfId="8060"/>
    <cellStyle name="Normal 2 6 3 2 3 5 2" xfId="15701"/>
    <cellStyle name="Normal 2 6 3 2 3 6" xfId="15693"/>
    <cellStyle name="Normal 2 6 3 2 4" xfId="8061"/>
    <cellStyle name="Normal 2 6 3 2 4 2" xfId="8062"/>
    <cellStyle name="Normal 2 6 3 2 4 2 2" xfId="8063"/>
    <cellStyle name="Normal 2 6 3 2 4 2 2 2" xfId="15704"/>
    <cellStyle name="Normal 2 6 3 2 4 2 3" xfId="8064"/>
    <cellStyle name="Normal 2 6 3 2 4 2 3 2" xfId="15705"/>
    <cellStyle name="Normal 2 6 3 2 4 2 4" xfId="15703"/>
    <cellStyle name="Normal 2 6 3 2 4 3" xfId="8065"/>
    <cellStyle name="Normal 2 6 3 2 4 3 2" xfId="8066"/>
    <cellStyle name="Normal 2 6 3 2 4 3 2 2" xfId="15707"/>
    <cellStyle name="Normal 2 6 3 2 4 3 3" xfId="8067"/>
    <cellStyle name="Normal 2 6 3 2 4 3 3 2" xfId="15708"/>
    <cellStyle name="Normal 2 6 3 2 4 3 4" xfId="15706"/>
    <cellStyle name="Normal 2 6 3 2 4 4" xfId="8068"/>
    <cellStyle name="Normal 2 6 3 2 4 4 2" xfId="15709"/>
    <cellStyle name="Normal 2 6 3 2 4 5" xfId="8069"/>
    <cellStyle name="Normal 2 6 3 2 4 5 2" xfId="15710"/>
    <cellStyle name="Normal 2 6 3 2 4 6" xfId="15702"/>
    <cellStyle name="Normal 2 6 3 2 5" xfId="8070"/>
    <cellStyle name="Normal 2 6 3 2 5 2" xfId="8071"/>
    <cellStyle name="Normal 2 6 3 2 5 2 2" xfId="15712"/>
    <cellStyle name="Normal 2 6 3 2 5 3" xfId="8072"/>
    <cellStyle name="Normal 2 6 3 2 5 3 2" xfId="15713"/>
    <cellStyle name="Normal 2 6 3 2 5 4" xfId="15711"/>
    <cellStyle name="Normal 2 6 3 2 6" xfId="8073"/>
    <cellStyle name="Normal 2 6 3 2 6 2" xfId="8074"/>
    <cellStyle name="Normal 2 6 3 2 6 2 2" xfId="15715"/>
    <cellStyle name="Normal 2 6 3 2 6 3" xfId="8075"/>
    <cellStyle name="Normal 2 6 3 2 6 3 2" xfId="15716"/>
    <cellStyle name="Normal 2 6 3 2 6 4" xfId="15714"/>
    <cellStyle name="Normal 2 6 3 2 7" xfId="8076"/>
    <cellStyle name="Normal 2 6 3 2 7 2" xfId="15717"/>
    <cellStyle name="Normal 2 6 3 2 8" xfId="8077"/>
    <cellStyle name="Normal 2 6 3 2 8 2" xfId="15718"/>
    <cellStyle name="Normal 2 6 3 2 9" xfId="15674"/>
    <cellStyle name="Normal 2 6 3 3" xfId="8078"/>
    <cellStyle name="Normal 2 6 3 3 2" xfId="8079"/>
    <cellStyle name="Normal 2 6 3 3 2 2" xfId="8080"/>
    <cellStyle name="Normal 2 6 3 3 2 2 2" xfId="8081"/>
    <cellStyle name="Normal 2 6 3 3 2 2 2 2" xfId="8082"/>
    <cellStyle name="Normal 2 6 3 3 2 2 2 2 2" xfId="15723"/>
    <cellStyle name="Normal 2 6 3 3 2 2 2 3" xfId="8083"/>
    <cellStyle name="Normal 2 6 3 3 2 2 2 3 2" xfId="15724"/>
    <cellStyle name="Normal 2 6 3 3 2 2 2 4" xfId="15722"/>
    <cellStyle name="Normal 2 6 3 3 2 2 3" xfId="8084"/>
    <cellStyle name="Normal 2 6 3 3 2 2 3 2" xfId="8085"/>
    <cellStyle name="Normal 2 6 3 3 2 2 3 2 2" xfId="15726"/>
    <cellStyle name="Normal 2 6 3 3 2 2 3 3" xfId="8086"/>
    <cellStyle name="Normal 2 6 3 3 2 2 3 3 2" xfId="15727"/>
    <cellStyle name="Normal 2 6 3 3 2 2 3 4" xfId="15725"/>
    <cellStyle name="Normal 2 6 3 3 2 2 4" xfId="8087"/>
    <cellStyle name="Normal 2 6 3 3 2 2 4 2" xfId="15728"/>
    <cellStyle name="Normal 2 6 3 3 2 2 5" xfId="8088"/>
    <cellStyle name="Normal 2 6 3 3 2 2 5 2" xfId="15729"/>
    <cellStyle name="Normal 2 6 3 3 2 2 6" xfId="15721"/>
    <cellStyle name="Normal 2 6 3 3 2 3" xfId="8089"/>
    <cellStyle name="Normal 2 6 3 3 2 3 2" xfId="8090"/>
    <cellStyle name="Normal 2 6 3 3 2 3 2 2" xfId="15731"/>
    <cellStyle name="Normal 2 6 3 3 2 3 3" xfId="8091"/>
    <cellStyle name="Normal 2 6 3 3 2 3 3 2" xfId="15732"/>
    <cellStyle name="Normal 2 6 3 3 2 3 4" xfId="15730"/>
    <cellStyle name="Normal 2 6 3 3 2 4" xfId="8092"/>
    <cellStyle name="Normal 2 6 3 3 2 4 2" xfId="8093"/>
    <cellStyle name="Normal 2 6 3 3 2 4 2 2" xfId="15734"/>
    <cellStyle name="Normal 2 6 3 3 2 4 3" xfId="8094"/>
    <cellStyle name="Normal 2 6 3 3 2 4 3 2" xfId="15735"/>
    <cellStyle name="Normal 2 6 3 3 2 4 4" xfId="15733"/>
    <cellStyle name="Normal 2 6 3 3 2 5" xfId="8095"/>
    <cellStyle name="Normal 2 6 3 3 2 5 2" xfId="15736"/>
    <cellStyle name="Normal 2 6 3 3 2 6" xfId="8096"/>
    <cellStyle name="Normal 2 6 3 3 2 6 2" xfId="15737"/>
    <cellStyle name="Normal 2 6 3 3 2 7" xfId="15720"/>
    <cellStyle name="Normal 2 6 3 3 3" xfId="8097"/>
    <cellStyle name="Normal 2 6 3 3 3 2" xfId="8098"/>
    <cellStyle name="Normal 2 6 3 3 3 2 2" xfId="8099"/>
    <cellStyle name="Normal 2 6 3 3 3 2 2 2" xfId="15740"/>
    <cellStyle name="Normal 2 6 3 3 3 2 3" xfId="8100"/>
    <cellStyle name="Normal 2 6 3 3 3 2 3 2" xfId="15741"/>
    <cellStyle name="Normal 2 6 3 3 3 2 4" xfId="15739"/>
    <cellStyle name="Normal 2 6 3 3 3 3" xfId="8101"/>
    <cellStyle name="Normal 2 6 3 3 3 3 2" xfId="8102"/>
    <cellStyle name="Normal 2 6 3 3 3 3 2 2" xfId="15743"/>
    <cellStyle name="Normal 2 6 3 3 3 3 3" xfId="8103"/>
    <cellStyle name="Normal 2 6 3 3 3 3 3 2" xfId="15744"/>
    <cellStyle name="Normal 2 6 3 3 3 3 4" xfId="15742"/>
    <cellStyle name="Normal 2 6 3 3 3 4" xfId="8104"/>
    <cellStyle name="Normal 2 6 3 3 3 4 2" xfId="15745"/>
    <cellStyle name="Normal 2 6 3 3 3 5" xfId="8105"/>
    <cellStyle name="Normal 2 6 3 3 3 5 2" xfId="15746"/>
    <cellStyle name="Normal 2 6 3 3 3 6" xfId="15738"/>
    <cellStyle name="Normal 2 6 3 3 4" xfId="8106"/>
    <cellStyle name="Normal 2 6 3 3 4 2" xfId="8107"/>
    <cellStyle name="Normal 2 6 3 3 4 2 2" xfId="8108"/>
    <cellStyle name="Normal 2 6 3 3 4 2 2 2" xfId="15749"/>
    <cellStyle name="Normal 2 6 3 3 4 2 3" xfId="8109"/>
    <cellStyle name="Normal 2 6 3 3 4 2 3 2" xfId="15750"/>
    <cellStyle name="Normal 2 6 3 3 4 2 4" xfId="15748"/>
    <cellStyle name="Normal 2 6 3 3 4 3" xfId="8110"/>
    <cellStyle name="Normal 2 6 3 3 4 3 2" xfId="8111"/>
    <cellStyle name="Normal 2 6 3 3 4 3 2 2" xfId="15752"/>
    <cellStyle name="Normal 2 6 3 3 4 3 3" xfId="8112"/>
    <cellStyle name="Normal 2 6 3 3 4 3 3 2" xfId="15753"/>
    <cellStyle name="Normal 2 6 3 3 4 3 4" xfId="15751"/>
    <cellStyle name="Normal 2 6 3 3 4 4" xfId="8113"/>
    <cellStyle name="Normal 2 6 3 3 4 4 2" xfId="15754"/>
    <cellStyle name="Normal 2 6 3 3 4 5" xfId="8114"/>
    <cellStyle name="Normal 2 6 3 3 4 5 2" xfId="15755"/>
    <cellStyle name="Normal 2 6 3 3 4 6" xfId="15747"/>
    <cellStyle name="Normal 2 6 3 3 5" xfId="8115"/>
    <cellStyle name="Normal 2 6 3 3 5 2" xfId="8116"/>
    <cellStyle name="Normal 2 6 3 3 5 2 2" xfId="15757"/>
    <cellStyle name="Normal 2 6 3 3 5 3" xfId="8117"/>
    <cellStyle name="Normal 2 6 3 3 5 3 2" xfId="15758"/>
    <cellStyle name="Normal 2 6 3 3 5 4" xfId="15756"/>
    <cellStyle name="Normal 2 6 3 3 6" xfId="8118"/>
    <cellStyle name="Normal 2 6 3 3 6 2" xfId="8119"/>
    <cellStyle name="Normal 2 6 3 3 6 2 2" xfId="15760"/>
    <cellStyle name="Normal 2 6 3 3 6 3" xfId="8120"/>
    <cellStyle name="Normal 2 6 3 3 6 3 2" xfId="15761"/>
    <cellStyle name="Normal 2 6 3 3 6 4" xfId="15759"/>
    <cellStyle name="Normal 2 6 3 3 7" xfId="8121"/>
    <cellStyle name="Normal 2 6 3 3 7 2" xfId="15762"/>
    <cellStyle name="Normal 2 6 3 3 8" xfId="8122"/>
    <cellStyle name="Normal 2 6 3 3 8 2" xfId="15763"/>
    <cellStyle name="Normal 2 6 3 3 9" xfId="15719"/>
    <cellStyle name="Normal 2 6 3 4" xfId="8123"/>
    <cellStyle name="Normal 2 6 3 4 2" xfId="8124"/>
    <cellStyle name="Normal 2 6 3 4 2 2" xfId="8125"/>
    <cellStyle name="Normal 2 6 3 4 2 2 2" xfId="8126"/>
    <cellStyle name="Normal 2 6 3 4 2 2 2 2" xfId="15767"/>
    <cellStyle name="Normal 2 6 3 4 2 2 3" xfId="8127"/>
    <cellStyle name="Normal 2 6 3 4 2 2 3 2" xfId="15768"/>
    <cellStyle name="Normal 2 6 3 4 2 2 4" xfId="15766"/>
    <cellStyle name="Normal 2 6 3 4 2 3" xfId="8128"/>
    <cellStyle name="Normal 2 6 3 4 2 3 2" xfId="8129"/>
    <cellStyle name="Normal 2 6 3 4 2 3 2 2" xfId="15770"/>
    <cellStyle name="Normal 2 6 3 4 2 3 3" xfId="8130"/>
    <cellStyle name="Normal 2 6 3 4 2 3 3 2" xfId="15771"/>
    <cellStyle name="Normal 2 6 3 4 2 3 4" xfId="15769"/>
    <cellStyle name="Normal 2 6 3 4 2 4" xfId="8131"/>
    <cellStyle name="Normal 2 6 3 4 2 4 2" xfId="15772"/>
    <cellStyle name="Normal 2 6 3 4 2 5" xfId="8132"/>
    <cellStyle name="Normal 2 6 3 4 2 5 2" xfId="15773"/>
    <cellStyle name="Normal 2 6 3 4 2 6" xfId="15765"/>
    <cellStyle name="Normal 2 6 3 4 3" xfId="8133"/>
    <cellStyle name="Normal 2 6 3 4 3 2" xfId="8134"/>
    <cellStyle name="Normal 2 6 3 4 3 2 2" xfId="8135"/>
    <cellStyle name="Normal 2 6 3 4 3 2 2 2" xfId="15776"/>
    <cellStyle name="Normal 2 6 3 4 3 2 3" xfId="8136"/>
    <cellStyle name="Normal 2 6 3 4 3 2 3 2" xfId="15777"/>
    <cellStyle name="Normal 2 6 3 4 3 2 4" xfId="15775"/>
    <cellStyle name="Normal 2 6 3 4 3 3" xfId="8137"/>
    <cellStyle name="Normal 2 6 3 4 3 3 2" xfId="8138"/>
    <cellStyle name="Normal 2 6 3 4 3 3 2 2" xfId="15779"/>
    <cellStyle name="Normal 2 6 3 4 3 3 3" xfId="8139"/>
    <cellStyle name="Normal 2 6 3 4 3 3 3 2" xfId="15780"/>
    <cellStyle name="Normal 2 6 3 4 3 3 4" xfId="15778"/>
    <cellStyle name="Normal 2 6 3 4 3 4" xfId="8140"/>
    <cellStyle name="Normal 2 6 3 4 3 4 2" xfId="15781"/>
    <cellStyle name="Normal 2 6 3 4 3 5" xfId="8141"/>
    <cellStyle name="Normal 2 6 3 4 3 5 2" xfId="15782"/>
    <cellStyle name="Normal 2 6 3 4 3 6" xfId="15774"/>
    <cellStyle name="Normal 2 6 3 4 4" xfId="8142"/>
    <cellStyle name="Normal 2 6 3 4 4 2" xfId="8143"/>
    <cellStyle name="Normal 2 6 3 4 4 2 2" xfId="15784"/>
    <cellStyle name="Normal 2 6 3 4 4 3" xfId="8144"/>
    <cellStyle name="Normal 2 6 3 4 4 3 2" xfId="15785"/>
    <cellStyle name="Normal 2 6 3 4 4 4" xfId="15783"/>
    <cellStyle name="Normal 2 6 3 4 5" xfId="8145"/>
    <cellStyle name="Normal 2 6 3 4 5 2" xfId="8146"/>
    <cellStyle name="Normal 2 6 3 4 5 2 2" xfId="15787"/>
    <cellStyle name="Normal 2 6 3 4 5 3" xfId="8147"/>
    <cellStyle name="Normal 2 6 3 4 5 3 2" xfId="15788"/>
    <cellStyle name="Normal 2 6 3 4 5 4" xfId="15786"/>
    <cellStyle name="Normal 2 6 3 4 6" xfId="8148"/>
    <cellStyle name="Normal 2 6 3 4 6 2" xfId="15789"/>
    <cellStyle name="Normal 2 6 3 4 7" xfId="8149"/>
    <cellStyle name="Normal 2 6 3 4 7 2" xfId="15790"/>
    <cellStyle name="Normal 2 6 3 4 8" xfId="15764"/>
    <cellStyle name="Normal 2 6 3 5" xfId="8150"/>
    <cellStyle name="Normal 2 6 3 5 2" xfId="8151"/>
    <cellStyle name="Normal 2 6 3 5 2 2" xfId="8152"/>
    <cellStyle name="Normal 2 6 3 5 2 2 2" xfId="15793"/>
    <cellStyle name="Normal 2 6 3 5 2 3" xfId="8153"/>
    <cellStyle name="Normal 2 6 3 5 2 3 2" xfId="15794"/>
    <cellStyle name="Normal 2 6 3 5 2 4" xfId="15792"/>
    <cellStyle name="Normal 2 6 3 5 3" xfId="8154"/>
    <cellStyle name="Normal 2 6 3 5 3 2" xfId="8155"/>
    <cellStyle name="Normal 2 6 3 5 3 2 2" xfId="15796"/>
    <cellStyle name="Normal 2 6 3 5 3 3" xfId="8156"/>
    <cellStyle name="Normal 2 6 3 5 3 3 2" xfId="15797"/>
    <cellStyle name="Normal 2 6 3 5 3 4" xfId="15795"/>
    <cellStyle name="Normal 2 6 3 5 4" xfId="8157"/>
    <cellStyle name="Normal 2 6 3 5 4 2" xfId="15798"/>
    <cellStyle name="Normal 2 6 3 5 5" xfId="8158"/>
    <cellStyle name="Normal 2 6 3 5 5 2" xfId="15799"/>
    <cellStyle name="Normal 2 6 3 5 6" xfId="15791"/>
    <cellStyle name="Normal 2 6 3 6" xfId="8159"/>
    <cellStyle name="Normal 2 6 3 6 2" xfId="8160"/>
    <cellStyle name="Normal 2 6 3 6 2 2" xfId="8161"/>
    <cellStyle name="Normal 2 6 3 6 2 2 2" xfId="15802"/>
    <cellStyle name="Normal 2 6 3 6 2 3" xfId="8162"/>
    <cellStyle name="Normal 2 6 3 6 2 3 2" xfId="15803"/>
    <cellStyle name="Normal 2 6 3 6 2 4" xfId="15801"/>
    <cellStyle name="Normal 2 6 3 6 3" xfId="8163"/>
    <cellStyle name="Normal 2 6 3 6 3 2" xfId="8164"/>
    <cellStyle name="Normal 2 6 3 6 3 2 2" xfId="15805"/>
    <cellStyle name="Normal 2 6 3 6 3 3" xfId="8165"/>
    <cellStyle name="Normal 2 6 3 6 3 3 2" xfId="15806"/>
    <cellStyle name="Normal 2 6 3 6 3 4" xfId="15804"/>
    <cellStyle name="Normal 2 6 3 6 4" xfId="8166"/>
    <cellStyle name="Normal 2 6 3 6 4 2" xfId="15807"/>
    <cellStyle name="Normal 2 6 3 6 5" xfId="8167"/>
    <cellStyle name="Normal 2 6 3 6 5 2" xfId="15808"/>
    <cellStyle name="Normal 2 6 3 6 6" xfId="15800"/>
    <cellStyle name="Normal 2 6 3 7" xfId="8168"/>
    <cellStyle name="Normal 2 6 3 7 2" xfId="8169"/>
    <cellStyle name="Normal 2 6 3 7 2 2" xfId="15810"/>
    <cellStyle name="Normal 2 6 3 7 3" xfId="8170"/>
    <cellStyle name="Normal 2 6 3 7 3 2" xfId="15811"/>
    <cellStyle name="Normal 2 6 3 7 4" xfId="15809"/>
    <cellStyle name="Normal 2 6 3 8" xfId="8171"/>
    <cellStyle name="Normal 2 6 3 8 2" xfId="8172"/>
    <cellStyle name="Normal 2 6 3 8 2 2" xfId="15813"/>
    <cellStyle name="Normal 2 6 3 8 3" xfId="8173"/>
    <cellStyle name="Normal 2 6 3 8 3 2" xfId="15814"/>
    <cellStyle name="Normal 2 6 3 8 4" xfId="15812"/>
    <cellStyle name="Normal 2 6 3 9" xfId="8174"/>
    <cellStyle name="Normal 2 6 3 9 2" xfId="15815"/>
    <cellStyle name="Normal 2 6 4" xfId="8175"/>
    <cellStyle name="Normal 2 6 4 2" xfId="8176"/>
    <cellStyle name="Normal 2 6 4 2 2" xfId="8177"/>
    <cellStyle name="Normal 2 6 4 2 2 2" xfId="8178"/>
    <cellStyle name="Normal 2 6 4 2 2 2 2" xfId="8179"/>
    <cellStyle name="Normal 2 6 4 2 2 2 2 2" xfId="15820"/>
    <cellStyle name="Normal 2 6 4 2 2 2 3" xfId="8180"/>
    <cellStyle name="Normal 2 6 4 2 2 2 3 2" xfId="15821"/>
    <cellStyle name="Normal 2 6 4 2 2 2 4" xfId="15819"/>
    <cellStyle name="Normal 2 6 4 2 2 3" xfId="8181"/>
    <cellStyle name="Normal 2 6 4 2 2 3 2" xfId="8182"/>
    <cellStyle name="Normal 2 6 4 2 2 3 2 2" xfId="15823"/>
    <cellStyle name="Normal 2 6 4 2 2 3 3" xfId="8183"/>
    <cellStyle name="Normal 2 6 4 2 2 3 3 2" xfId="15824"/>
    <cellStyle name="Normal 2 6 4 2 2 3 4" xfId="15822"/>
    <cellStyle name="Normal 2 6 4 2 2 4" xfId="8184"/>
    <cellStyle name="Normal 2 6 4 2 2 4 2" xfId="15825"/>
    <cellStyle name="Normal 2 6 4 2 2 5" xfId="8185"/>
    <cellStyle name="Normal 2 6 4 2 2 5 2" xfId="15826"/>
    <cellStyle name="Normal 2 6 4 2 2 6" xfId="15818"/>
    <cellStyle name="Normal 2 6 4 2 3" xfId="8186"/>
    <cellStyle name="Normal 2 6 4 2 3 2" xfId="8187"/>
    <cellStyle name="Normal 2 6 4 2 3 2 2" xfId="15828"/>
    <cellStyle name="Normal 2 6 4 2 3 3" xfId="8188"/>
    <cellStyle name="Normal 2 6 4 2 3 3 2" xfId="15829"/>
    <cellStyle name="Normal 2 6 4 2 3 4" xfId="15827"/>
    <cellStyle name="Normal 2 6 4 2 4" xfId="8189"/>
    <cellStyle name="Normal 2 6 4 2 4 2" xfId="8190"/>
    <cellStyle name="Normal 2 6 4 2 4 2 2" xfId="15831"/>
    <cellStyle name="Normal 2 6 4 2 4 3" xfId="8191"/>
    <cellStyle name="Normal 2 6 4 2 4 3 2" xfId="15832"/>
    <cellStyle name="Normal 2 6 4 2 4 4" xfId="15830"/>
    <cellStyle name="Normal 2 6 4 2 5" xfId="8192"/>
    <cellStyle name="Normal 2 6 4 2 5 2" xfId="15833"/>
    <cellStyle name="Normal 2 6 4 2 6" xfId="8193"/>
    <cellStyle name="Normal 2 6 4 2 6 2" xfId="15834"/>
    <cellStyle name="Normal 2 6 4 2 7" xfId="15817"/>
    <cellStyle name="Normal 2 6 4 3" xfId="8194"/>
    <cellStyle name="Normal 2 6 4 3 2" xfId="8195"/>
    <cellStyle name="Normal 2 6 4 3 2 2" xfId="8196"/>
    <cellStyle name="Normal 2 6 4 3 2 2 2" xfId="15837"/>
    <cellStyle name="Normal 2 6 4 3 2 3" xfId="8197"/>
    <cellStyle name="Normal 2 6 4 3 2 3 2" xfId="15838"/>
    <cellStyle name="Normal 2 6 4 3 2 4" xfId="15836"/>
    <cellStyle name="Normal 2 6 4 3 3" xfId="8198"/>
    <cellStyle name="Normal 2 6 4 3 3 2" xfId="8199"/>
    <cellStyle name="Normal 2 6 4 3 3 2 2" xfId="15840"/>
    <cellStyle name="Normal 2 6 4 3 3 3" xfId="8200"/>
    <cellStyle name="Normal 2 6 4 3 3 3 2" xfId="15841"/>
    <cellStyle name="Normal 2 6 4 3 3 4" xfId="15839"/>
    <cellStyle name="Normal 2 6 4 3 4" xfId="8201"/>
    <cellStyle name="Normal 2 6 4 3 4 2" xfId="15842"/>
    <cellStyle name="Normal 2 6 4 3 5" xfId="8202"/>
    <cellStyle name="Normal 2 6 4 3 5 2" xfId="15843"/>
    <cellStyle name="Normal 2 6 4 3 6" xfId="15835"/>
    <cellStyle name="Normal 2 6 4 4" xfId="8203"/>
    <cellStyle name="Normal 2 6 4 4 2" xfId="8204"/>
    <cellStyle name="Normal 2 6 4 4 2 2" xfId="8205"/>
    <cellStyle name="Normal 2 6 4 4 2 2 2" xfId="15846"/>
    <cellStyle name="Normal 2 6 4 4 2 3" xfId="8206"/>
    <cellStyle name="Normal 2 6 4 4 2 3 2" xfId="15847"/>
    <cellStyle name="Normal 2 6 4 4 2 4" xfId="15845"/>
    <cellStyle name="Normal 2 6 4 4 3" xfId="8207"/>
    <cellStyle name="Normal 2 6 4 4 3 2" xfId="8208"/>
    <cellStyle name="Normal 2 6 4 4 3 2 2" xfId="15849"/>
    <cellStyle name="Normal 2 6 4 4 3 3" xfId="8209"/>
    <cellStyle name="Normal 2 6 4 4 3 3 2" xfId="15850"/>
    <cellStyle name="Normal 2 6 4 4 3 4" xfId="15848"/>
    <cellStyle name="Normal 2 6 4 4 4" xfId="8210"/>
    <cellStyle name="Normal 2 6 4 4 4 2" xfId="15851"/>
    <cellStyle name="Normal 2 6 4 4 5" xfId="8211"/>
    <cellStyle name="Normal 2 6 4 4 5 2" xfId="15852"/>
    <cellStyle name="Normal 2 6 4 4 6" xfId="15844"/>
    <cellStyle name="Normal 2 6 4 5" xfId="8212"/>
    <cellStyle name="Normal 2 6 4 5 2" xfId="8213"/>
    <cellStyle name="Normal 2 6 4 5 2 2" xfId="15854"/>
    <cellStyle name="Normal 2 6 4 5 3" xfId="8214"/>
    <cellStyle name="Normal 2 6 4 5 3 2" xfId="15855"/>
    <cellStyle name="Normal 2 6 4 5 4" xfId="15853"/>
    <cellStyle name="Normal 2 6 4 6" xfId="8215"/>
    <cellStyle name="Normal 2 6 4 6 2" xfId="8216"/>
    <cellStyle name="Normal 2 6 4 6 2 2" xfId="15857"/>
    <cellStyle name="Normal 2 6 4 6 3" xfId="8217"/>
    <cellStyle name="Normal 2 6 4 6 3 2" xfId="15858"/>
    <cellStyle name="Normal 2 6 4 6 4" xfId="15856"/>
    <cellStyle name="Normal 2 6 4 7" xfId="8218"/>
    <cellStyle name="Normal 2 6 4 7 2" xfId="15859"/>
    <cellStyle name="Normal 2 6 4 8" xfId="8219"/>
    <cellStyle name="Normal 2 6 4 8 2" xfId="15860"/>
    <cellStyle name="Normal 2 6 4 9" xfId="15816"/>
    <cellStyle name="Normal 2 6 5" xfId="8220"/>
    <cellStyle name="Normal 2 6 5 2" xfId="8221"/>
    <cellStyle name="Normal 2 6 5 2 2" xfId="8222"/>
    <cellStyle name="Normal 2 6 5 2 2 2" xfId="8223"/>
    <cellStyle name="Normal 2 6 5 2 2 2 2" xfId="8224"/>
    <cellStyle name="Normal 2 6 5 2 2 2 2 2" xfId="15865"/>
    <cellStyle name="Normal 2 6 5 2 2 2 3" xfId="8225"/>
    <cellStyle name="Normal 2 6 5 2 2 2 3 2" xfId="15866"/>
    <cellStyle name="Normal 2 6 5 2 2 2 4" xfId="15864"/>
    <cellStyle name="Normal 2 6 5 2 2 3" xfId="8226"/>
    <cellStyle name="Normal 2 6 5 2 2 3 2" xfId="8227"/>
    <cellStyle name="Normal 2 6 5 2 2 3 2 2" xfId="15868"/>
    <cellStyle name="Normal 2 6 5 2 2 3 3" xfId="8228"/>
    <cellStyle name="Normal 2 6 5 2 2 3 3 2" xfId="15869"/>
    <cellStyle name="Normal 2 6 5 2 2 3 4" xfId="15867"/>
    <cellStyle name="Normal 2 6 5 2 2 4" xfId="8229"/>
    <cellStyle name="Normal 2 6 5 2 2 4 2" xfId="15870"/>
    <cellStyle name="Normal 2 6 5 2 2 5" xfId="8230"/>
    <cellStyle name="Normal 2 6 5 2 2 5 2" xfId="15871"/>
    <cellStyle name="Normal 2 6 5 2 2 6" xfId="15863"/>
    <cellStyle name="Normal 2 6 5 2 3" xfId="8231"/>
    <cellStyle name="Normal 2 6 5 2 3 2" xfId="8232"/>
    <cellStyle name="Normal 2 6 5 2 3 2 2" xfId="15873"/>
    <cellStyle name="Normal 2 6 5 2 3 3" xfId="8233"/>
    <cellStyle name="Normal 2 6 5 2 3 3 2" xfId="15874"/>
    <cellStyle name="Normal 2 6 5 2 3 4" xfId="15872"/>
    <cellStyle name="Normal 2 6 5 2 4" xfId="8234"/>
    <cellStyle name="Normal 2 6 5 2 4 2" xfId="8235"/>
    <cellStyle name="Normal 2 6 5 2 4 2 2" xfId="15876"/>
    <cellStyle name="Normal 2 6 5 2 4 3" xfId="8236"/>
    <cellStyle name="Normal 2 6 5 2 4 3 2" xfId="15877"/>
    <cellStyle name="Normal 2 6 5 2 4 4" xfId="15875"/>
    <cellStyle name="Normal 2 6 5 2 5" xfId="8237"/>
    <cellStyle name="Normal 2 6 5 2 5 2" xfId="15878"/>
    <cellStyle name="Normal 2 6 5 2 6" xfId="8238"/>
    <cellStyle name="Normal 2 6 5 2 6 2" xfId="15879"/>
    <cellStyle name="Normal 2 6 5 2 7" xfId="15862"/>
    <cellStyle name="Normal 2 6 5 3" xfId="8239"/>
    <cellStyle name="Normal 2 6 5 3 2" xfId="8240"/>
    <cellStyle name="Normal 2 6 5 3 2 2" xfId="8241"/>
    <cellStyle name="Normal 2 6 5 3 2 2 2" xfId="15882"/>
    <cellStyle name="Normal 2 6 5 3 2 3" xfId="8242"/>
    <cellStyle name="Normal 2 6 5 3 2 3 2" xfId="15883"/>
    <cellStyle name="Normal 2 6 5 3 2 4" xfId="15881"/>
    <cellStyle name="Normal 2 6 5 3 3" xfId="8243"/>
    <cellStyle name="Normal 2 6 5 3 3 2" xfId="8244"/>
    <cellStyle name="Normal 2 6 5 3 3 2 2" xfId="15885"/>
    <cellStyle name="Normal 2 6 5 3 3 3" xfId="8245"/>
    <cellStyle name="Normal 2 6 5 3 3 3 2" xfId="15886"/>
    <cellStyle name="Normal 2 6 5 3 3 4" xfId="15884"/>
    <cellStyle name="Normal 2 6 5 3 4" xfId="8246"/>
    <cellStyle name="Normal 2 6 5 3 4 2" xfId="15887"/>
    <cellStyle name="Normal 2 6 5 3 5" xfId="8247"/>
    <cellStyle name="Normal 2 6 5 3 5 2" xfId="15888"/>
    <cellStyle name="Normal 2 6 5 3 6" xfId="15880"/>
    <cellStyle name="Normal 2 6 5 4" xfId="8248"/>
    <cellStyle name="Normal 2 6 5 4 2" xfId="8249"/>
    <cellStyle name="Normal 2 6 5 4 2 2" xfId="8250"/>
    <cellStyle name="Normal 2 6 5 4 2 2 2" xfId="15891"/>
    <cellStyle name="Normal 2 6 5 4 2 3" xfId="8251"/>
    <cellStyle name="Normal 2 6 5 4 2 3 2" xfId="15892"/>
    <cellStyle name="Normal 2 6 5 4 2 4" xfId="15890"/>
    <cellStyle name="Normal 2 6 5 4 3" xfId="8252"/>
    <cellStyle name="Normal 2 6 5 4 3 2" xfId="8253"/>
    <cellStyle name="Normal 2 6 5 4 3 2 2" xfId="15894"/>
    <cellStyle name="Normal 2 6 5 4 3 3" xfId="8254"/>
    <cellStyle name="Normal 2 6 5 4 3 3 2" xfId="15895"/>
    <cellStyle name="Normal 2 6 5 4 3 4" xfId="15893"/>
    <cellStyle name="Normal 2 6 5 4 4" xfId="8255"/>
    <cellStyle name="Normal 2 6 5 4 4 2" xfId="15896"/>
    <cellStyle name="Normal 2 6 5 4 5" xfId="8256"/>
    <cellStyle name="Normal 2 6 5 4 5 2" xfId="15897"/>
    <cellStyle name="Normal 2 6 5 4 6" xfId="15889"/>
    <cellStyle name="Normal 2 6 5 5" xfId="8257"/>
    <cellStyle name="Normal 2 6 5 5 2" xfId="8258"/>
    <cellStyle name="Normal 2 6 5 5 2 2" xfId="15899"/>
    <cellStyle name="Normal 2 6 5 5 3" xfId="8259"/>
    <cellStyle name="Normal 2 6 5 5 3 2" xfId="15900"/>
    <cellStyle name="Normal 2 6 5 5 4" xfId="15898"/>
    <cellStyle name="Normal 2 6 5 6" xfId="8260"/>
    <cellStyle name="Normal 2 6 5 6 2" xfId="8261"/>
    <cellStyle name="Normal 2 6 5 6 2 2" xfId="15902"/>
    <cellStyle name="Normal 2 6 5 6 3" xfId="8262"/>
    <cellStyle name="Normal 2 6 5 6 3 2" xfId="15903"/>
    <cellStyle name="Normal 2 6 5 6 4" xfId="15901"/>
    <cellStyle name="Normal 2 6 5 7" xfId="8263"/>
    <cellStyle name="Normal 2 6 5 7 2" xfId="15904"/>
    <cellStyle name="Normal 2 6 5 8" xfId="8264"/>
    <cellStyle name="Normal 2 6 5 8 2" xfId="15905"/>
    <cellStyle name="Normal 2 6 5 9" xfId="15861"/>
    <cellStyle name="Normal 2 6 6" xfId="8265"/>
    <cellStyle name="Normal 2 6 6 2" xfId="8266"/>
    <cellStyle name="Normal 2 6 6 2 2" xfId="8267"/>
    <cellStyle name="Normal 2 6 6 2 2 2" xfId="8268"/>
    <cellStyle name="Normal 2 6 6 2 2 2 2" xfId="8269"/>
    <cellStyle name="Normal 2 6 6 2 2 2 2 2" xfId="15910"/>
    <cellStyle name="Normal 2 6 6 2 2 2 3" xfId="8270"/>
    <cellStyle name="Normal 2 6 6 2 2 2 3 2" xfId="15911"/>
    <cellStyle name="Normal 2 6 6 2 2 2 4" xfId="15909"/>
    <cellStyle name="Normal 2 6 6 2 2 3" xfId="8271"/>
    <cellStyle name="Normal 2 6 6 2 2 3 2" xfId="8272"/>
    <cellStyle name="Normal 2 6 6 2 2 3 2 2" xfId="15913"/>
    <cellStyle name="Normal 2 6 6 2 2 3 3" xfId="8273"/>
    <cellStyle name="Normal 2 6 6 2 2 3 3 2" xfId="15914"/>
    <cellStyle name="Normal 2 6 6 2 2 3 4" xfId="15912"/>
    <cellStyle name="Normal 2 6 6 2 2 4" xfId="8274"/>
    <cellStyle name="Normal 2 6 6 2 2 4 2" xfId="15915"/>
    <cellStyle name="Normal 2 6 6 2 2 5" xfId="8275"/>
    <cellStyle name="Normal 2 6 6 2 2 5 2" xfId="15916"/>
    <cellStyle name="Normal 2 6 6 2 2 6" xfId="15908"/>
    <cellStyle name="Normal 2 6 6 2 3" xfId="8276"/>
    <cellStyle name="Normal 2 6 6 2 3 2" xfId="8277"/>
    <cellStyle name="Normal 2 6 6 2 3 2 2" xfId="15918"/>
    <cellStyle name="Normal 2 6 6 2 3 3" xfId="8278"/>
    <cellStyle name="Normal 2 6 6 2 3 3 2" xfId="15919"/>
    <cellStyle name="Normal 2 6 6 2 3 4" xfId="15917"/>
    <cellStyle name="Normal 2 6 6 2 4" xfId="8279"/>
    <cellStyle name="Normal 2 6 6 2 4 2" xfId="8280"/>
    <cellStyle name="Normal 2 6 6 2 4 2 2" xfId="15921"/>
    <cellStyle name="Normal 2 6 6 2 4 3" xfId="8281"/>
    <cellStyle name="Normal 2 6 6 2 4 3 2" xfId="15922"/>
    <cellStyle name="Normal 2 6 6 2 4 4" xfId="15920"/>
    <cellStyle name="Normal 2 6 6 2 5" xfId="8282"/>
    <cellStyle name="Normal 2 6 6 2 5 2" xfId="15923"/>
    <cellStyle name="Normal 2 6 6 2 6" xfId="8283"/>
    <cellStyle name="Normal 2 6 6 2 6 2" xfId="15924"/>
    <cellStyle name="Normal 2 6 6 2 7" xfId="15907"/>
    <cellStyle name="Normal 2 6 6 3" xfId="8284"/>
    <cellStyle name="Normal 2 6 6 3 2" xfId="8285"/>
    <cellStyle name="Normal 2 6 6 3 2 2" xfId="8286"/>
    <cellStyle name="Normal 2 6 6 3 2 2 2" xfId="15927"/>
    <cellStyle name="Normal 2 6 6 3 2 3" xfId="8287"/>
    <cellStyle name="Normal 2 6 6 3 2 3 2" xfId="15928"/>
    <cellStyle name="Normal 2 6 6 3 2 4" xfId="15926"/>
    <cellStyle name="Normal 2 6 6 3 3" xfId="8288"/>
    <cellStyle name="Normal 2 6 6 3 3 2" xfId="8289"/>
    <cellStyle name="Normal 2 6 6 3 3 2 2" xfId="15930"/>
    <cellStyle name="Normal 2 6 6 3 3 3" xfId="8290"/>
    <cellStyle name="Normal 2 6 6 3 3 3 2" xfId="15931"/>
    <cellStyle name="Normal 2 6 6 3 3 4" xfId="15929"/>
    <cellStyle name="Normal 2 6 6 3 4" xfId="8291"/>
    <cellStyle name="Normal 2 6 6 3 4 2" xfId="15932"/>
    <cellStyle name="Normal 2 6 6 3 5" xfId="8292"/>
    <cellStyle name="Normal 2 6 6 3 5 2" xfId="15933"/>
    <cellStyle name="Normal 2 6 6 3 6" xfId="15925"/>
    <cellStyle name="Normal 2 6 6 4" xfId="8293"/>
    <cellStyle name="Normal 2 6 6 4 2" xfId="8294"/>
    <cellStyle name="Normal 2 6 6 4 2 2" xfId="8295"/>
    <cellStyle name="Normal 2 6 6 4 2 2 2" xfId="15936"/>
    <cellStyle name="Normal 2 6 6 4 2 3" xfId="8296"/>
    <cellStyle name="Normal 2 6 6 4 2 3 2" xfId="15937"/>
    <cellStyle name="Normal 2 6 6 4 2 4" xfId="15935"/>
    <cellStyle name="Normal 2 6 6 4 3" xfId="8297"/>
    <cellStyle name="Normal 2 6 6 4 3 2" xfId="8298"/>
    <cellStyle name="Normal 2 6 6 4 3 2 2" xfId="15939"/>
    <cellStyle name="Normal 2 6 6 4 3 3" xfId="8299"/>
    <cellStyle name="Normal 2 6 6 4 3 3 2" xfId="15940"/>
    <cellStyle name="Normal 2 6 6 4 3 4" xfId="15938"/>
    <cellStyle name="Normal 2 6 6 4 4" xfId="8300"/>
    <cellStyle name="Normal 2 6 6 4 4 2" xfId="15941"/>
    <cellStyle name="Normal 2 6 6 4 5" xfId="8301"/>
    <cellStyle name="Normal 2 6 6 4 5 2" xfId="15942"/>
    <cellStyle name="Normal 2 6 6 4 6" xfId="15934"/>
    <cellStyle name="Normal 2 6 6 5" xfId="8302"/>
    <cellStyle name="Normal 2 6 6 5 2" xfId="8303"/>
    <cellStyle name="Normal 2 6 6 5 2 2" xfId="15944"/>
    <cellStyle name="Normal 2 6 6 5 3" xfId="8304"/>
    <cellStyle name="Normal 2 6 6 5 3 2" xfId="15945"/>
    <cellStyle name="Normal 2 6 6 5 4" xfId="15943"/>
    <cellStyle name="Normal 2 6 6 6" xfId="8305"/>
    <cellStyle name="Normal 2 6 6 6 2" xfId="8306"/>
    <cellStyle name="Normal 2 6 6 6 2 2" xfId="15947"/>
    <cellStyle name="Normal 2 6 6 6 3" xfId="8307"/>
    <cellStyle name="Normal 2 6 6 6 3 2" xfId="15948"/>
    <cellStyle name="Normal 2 6 6 6 4" xfId="15946"/>
    <cellStyle name="Normal 2 6 6 7" xfId="8308"/>
    <cellStyle name="Normal 2 6 6 7 2" xfId="15949"/>
    <cellStyle name="Normal 2 6 6 8" xfId="8309"/>
    <cellStyle name="Normal 2 6 6 8 2" xfId="15950"/>
    <cellStyle name="Normal 2 6 6 9" xfId="15906"/>
    <cellStyle name="Normal 2 6 7" xfId="8310"/>
    <cellStyle name="Normal 2 6 7 2" xfId="8311"/>
    <cellStyle name="Normal 2 6 7 2 2" xfId="8312"/>
    <cellStyle name="Normal 2 6 7 2 2 2" xfId="8313"/>
    <cellStyle name="Normal 2 6 7 2 2 2 2" xfId="15954"/>
    <cellStyle name="Normal 2 6 7 2 2 3" xfId="8314"/>
    <cellStyle name="Normal 2 6 7 2 2 3 2" xfId="15955"/>
    <cellStyle name="Normal 2 6 7 2 2 4" xfId="15953"/>
    <cellStyle name="Normal 2 6 7 2 3" xfId="8315"/>
    <cellStyle name="Normal 2 6 7 2 3 2" xfId="8316"/>
    <cellStyle name="Normal 2 6 7 2 3 2 2" xfId="15957"/>
    <cellStyle name="Normal 2 6 7 2 3 3" xfId="8317"/>
    <cellStyle name="Normal 2 6 7 2 3 3 2" xfId="15958"/>
    <cellStyle name="Normal 2 6 7 2 3 4" xfId="15956"/>
    <cellStyle name="Normal 2 6 7 2 4" xfId="8318"/>
    <cellStyle name="Normal 2 6 7 2 4 2" xfId="15959"/>
    <cellStyle name="Normal 2 6 7 2 5" xfId="8319"/>
    <cellStyle name="Normal 2 6 7 2 5 2" xfId="15960"/>
    <cellStyle name="Normal 2 6 7 2 6" xfId="15952"/>
    <cellStyle name="Normal 2 6 7 3" xfId="8320"/>
    <cellStyle name="Normal 2 6 7 3 2" xfId="8321"/>
    <cellStyle name="Normal 2 6 7 3 2 2" xfId="8322"/>
    <cellStyle name="Normal 2 6 7 3 2 2 2" xfId="15963"/>
    <cellStyle name="Normal 2 6 7 3 2 3" xfId="8323"/>
    <cellStyle name="Normal 2 6 7 3 2 3 2" xfId="15964"/>
    <cellStyle name="Normal 2 6 7 3 2 4" xfId="15962"/>
    <cellStyle name="Normal 2 6 7 3 3" xfId="8324"/>
    <cellStyle name="Normal 2 6 7 3 3 2" xfId="8325"/>
    <cellStyle name="Normal 2 6 7 3 3 2 2" xfId="15966"/>
    <cellStyle name="Normal 2 6 7 3 3 3" xfId="8326"/>
    <cellStyle name="Normal 2 6 7 3 3 3 2" xfId="15967"/>
    <cellStyle name="Normal 2 6 7 3 3 4" xfId="15965"/>
    <cellStyle name="Normal 2 6 7 3 4" xfId="8327"/>
    <cellStyle name="Normal 2 6 7 3 4 2" xfId="15968"/>
    <cellStyle name="Normal 2 6 7 3 5" xfId="8328"/>
    <cellStyle name="Normal 2 6 7 3 5 2" xfId="15969"/>
    <cellStyle name="Normal 2 6 7 3 6" xfId="15961"/>
    <cellStyle name="Normal 2 6 7 4" xfId="8329"/>
    <cellStyle name="Normal 2 6 7 4 2" xfId="8330"/>
    <cellStyle name="Normal 2 6 7 4 2 2" xfId="15971"/>
    <cellStyle name="Normal 2 6 7 4 3" xfId="8331"/>
    <cellStyle name="Normal 2 6 7 4 3 2" xfId="15972"/>
    <cellStyle name="Normal 2 6 7 4 4" xfId="15970"/>
    <cellStyle name="Normal 2 6 7 5" xfId="8332"/>
    <cellStyle name="Normal 2 6 7 5 2" xfId="8333"/>
    <cellStyle name="Normal 2 6 7 5 2 2" xfId="15974"/>
    <cellStyle name="Normal 2 6 7 5 3" xfId="8334"/>
    <cellStyle name="Normal 2 6 7 5 3 2" xfId="15975"/>
    <cellStyle name="Normal 2 6 7 5 4" xfId="15973"/>
    <cellStyle name="Normal 2 6 7 6" xfId="8335"/>
    <cellStyle name="Normal 2 6 7 6 2" xfId="15976"/>
    <cellStyle name="Normal 2 6 7 7" xfId="8336"/>
    <cellStyle name="Normal 2 6 7 7 2" xfId="15977"/>
    <cellStyle name="Normal 2 6 7 8" xfId="15951"/>
    <cellStyle name="Normal 2 6 8" xfId="8337"/>
    <cellStyle name="Normal 2 6 8 2" xfId="8338"/>
    <cellStyle name="Normal 2 6 8 2 2" xfId="8339"/>
    <cellStyle name="Normal 2 6 8 2 2 2" xfId="15980"/>
    <cellStyle name="Normal 2 6 8 2 3" xfId="8340"/>
    <cellStyle name="Normal 2 6 8 2 3 2" xfId="15981"/>
    <cellStyle name="Normal 2 6 8 2 4" xfId="15979"/>
    <cellStyle name="Normal 2 6 8 3" xfId="8341"/>
    <cellStyle name="Normal 2 6 8 3 2" xfId="8342"/>
    <cellStyle name="Normal 2 6 8 3 2 2" xfId="15983"/>
    <cellStyle name="Normal 2 6 8 3 3" xfId="8343"/>
    <cellStyle name="Normal 2 6 8 3 3 2" xfId="15984"/>
    <cellStyle name="Normal 2 6 8 3 4" xfId="15982"/>
    <cellStyle name="Normal 2 6 8 4" xfId="8344"/>
    <cellStyle name="Normal 2 6 8 4 2" xfId="15985"/>
    <cellStyle name="Normal 2 6 8 5" xfId="8345"/>
    <cellStyle name="Normal 2 6 8 5 2" xfId="15986"/>
    <cellStyle name="Normal 2 6 8 6" xfId="15978"/>
    <cellStyle name="Normal 2 6 9" xfId="8346"/>
    <cellStyle name="Normal 2 6 9 2" xfId="8347"/>
    <cellStyle name="Normal 2 6 9 2 2" xfId="8348"/>
    <cellStyle name="Normal 2 6 9 2 2 2" xfId="15989"/>
    <cellStyle name="Normal 2 6 9 2 3" xfId="8349"/>
    <cellStyle name="Normal 2 6 9 2 3 2" xfId="15990"/>
    <cellStyle name="Normal 2 6 9 2 4" xfId="15988"/>
    <cellStyle name="Normal 2 6 9 3" xfId="8350"/>
    <cellStyle name="Normal 2 6 9 3 2" xfId="8351"/>
    <cellStyle name="Normal 2 6 9 3 2 2" xfId="15992"/>
    <cellStyle name="Normal 2 6 9 3 3" xfId="8352"/>
    <cellStyle name="Normal 2 6 9 3 3 2" xfId="15993"/>
    <cellStyle name="Normal 2 6 9 3 4" xfId="15991"/>
    <cellStyle name="Normal 2 6 9 4" xfId="8353"/>
    <cellStyle name="Normal 2 6 9 4 2" xfId="15994"/>
    <cellStyle name="Normal 2 6 9 5" xfId="8354"/>
    <cellStyle name="Normal 2 6 9 5 2" xfId="15995"/>
    <cellStyle name="Normal 2 6 9 6" xfId="15987"/>
    <cellStyle name="Normal 2 7" xfId="8355"/>
    <cellStyle name="Normal 2 7 10" xfId="8356"/>
    <cellStyle name="Normal 2 7 10 2" xfId="8357"/>
    <cellStyle name="Normal 2 7 10 2 2" xfId="15998"/>
    <cellStyle name="Normal 2 7 10 3" xfId="8358"/>
    <cellStyle name="Normal 2 7 10 3 2" xfId="15999"/>
    <cellStyle name="Normal 2 7 10 4" xfId="15997"/>
    <cellStyle name="Normal 2 7 11" xfId="8359"/>
    <cellStyle name="Normal 2 7 11 2" xfId="16000"/>
    <cellStyle name="Normal 2 7 12" xfId="8360"/>
    <cellStyle name="Normal 2 7 12 2" xfId="16001"/>
    <cellStyle name="Normal 2 7 13" xfId="15996"/>
    <cellStyle name="Normal 2 7 2" xfId="8361"/>
    <cellStyle name="Normal 2 7 2 10" xfId="8362"/>
    <cellStyle name="Normal 2 7 2 10 2" xfId="16003"/>
    <cellStyle name="Normal 2 7 2 11" xfId="16002"/>
    <cellStyle name="Normal 2 7 2 2" xfId="8363"/>
    <cellStyle name="Normal 2 7 2 2 2" xfId="8364"/>
    <cellStyle name="Normal 2 7 2 2 2 2" xfId="8365"/>
    <cellStyle name="Normal 2 7 2 2 2 2 2" xfId="8366"/>
    <cellStyle name="Normal 2 7 2 2 2 2 2 2" xfId="8367"/>
    <cellStyle name="Normal 2 7 2 2 2 2 2 2 2" xfId="16008"/>
    <cellStyle name="Normal 2 7 2 2 2 2 2 3" xfId="8368"/>
    <cellStyle name="Normal 2 7 2 2 2 2 2 3 2" xfId="16009"/>
    <cellStyle name="Normal 2 7 2 2 2 2 2 4" xfId="16007"/>
    <cellStyle name="Normal 2 7 2 2 2 2 3" xfId="8369"/>
    <cellStyle name="Normal 2 7 2 2 2 2 3 2" xfId="8370"/>
    <cellStyle name="Normal 2 7 2 2 2 2 3 2 2" xfId="16011"/>
    <cellStyle name="Normal 2 7 2 2 2 2 3 3" xfId="8371"/>
    <cellStyle name="Normal 2 7 2 2 2 2 3 3 2" xfId="16012"/>
    <cellStyle name="Normal 2 7 2 2 2 2 3 4" xfId="16010"/>
    <cellStyle name="Normal 2 7 2 2 2 2 4" xfId="8372"/>
    <cellStyle name="Normal 2 7 2 2 2 2 4 2" xfId="16013"/>
    <cellStyle name="Normal 2 7 2 2 2 2 5" xfId="8373"/>
    <cellStyle name="Normal 2 7 2 2 2 2 5 2" xfId="16014"/>
    <cellStyle name="Normal 2 7 2 2 2 2 6" xfId="16006"/>
    <cellStyle name="Normal 2 7 2 2 2 3" xfId="8374"/>
    <cellStyle name="Normal 2 7 2 2 2 3 2" xfId="8375"/>
    <cellStyle name="Normal 2 7 2 2 2 3 2 2" xfId="16016"/>
    <cellStyle name="Normal 2 7 2 2 2 3 3" xfId="8376"/>
    <cellStyle name="Normal 2 7 2 2 2 3 3 2" xfId="16017"/>
    <cellStyle name="Normal 2 7 2 2 2 3 4" xfId="16015"/>
    <cellStyle name="Normal 2 7 2 2 2 4" xfId="8377"/>
    <cellStyle name="Normal 2 7 2 2 2 4 2" xfId="8378"/>
    <cellStyle name="Normal 2 7 2 2 2 4 2 2" xfId="16019"/>
    <cellStyle name="Normal 2 7 2 2 2 4 3" xfId="8379"/>
    <cellStyle name="Normal 2 7 2 2 2 4 3 2" xfId="16020"/>
    <cellStyle name="Normal 2 7 2 2 2 4 4" xfId="16018"/>
    <cellStyle name="Normal 2 7 2 2 2 5" xfId="8380"/>
    <cellStyle name="Normal 2 7 2 2 2 5 2" xfId="16021"/>
    <cellStyle name="Normal 2 7 2 2 2 6" xfId="8381"/>
    <cellStyle name="Normal 2 7 2 2 2 6 2" xfId="16022"/>
    <cellStyle name="Normal 2 7 2 2 2 7" xfId="16005"/>
    <cellStyle name="Normal 2 7 2 2 3" xfId="8382"/>
    <cellStyle name="Normal 2 7 2 2 3 2" xfId="8383"/>
    <cellStyle name="Normal 2 7 2 2 3 2 2" xfId="8384"/>
    <cellStyle name="Normal 2 7 2 2 3 2 2 2" xfId="16025"/>
    <cellStyle name="Normal 2 7 2 2 3 2 3" xfId="8385"/>
    <cellStyle name="Normal 2 7 2 2 3 2 3 2" xfId="16026"/>
    <cellStyle name="Normal 2 7 2 2 3 2 4" xfId="16024"/>
    <cellStyle name="Normal 2 7 2 2 3 3" xfId="8386"/>
    <cellStyle name="Normal 2 7 2 2 3 3 2" xfId="8387"/>
    <cellStyle name="Normal 2 7 2 2 3 3 2 2" xfId="16028"/>
    <cellStyle name="Normal 2 7 2 2 3 3 3" xfId="8388"/>
    <cellStyle name="Normal 2 7 2 2 3 3 3 2" xfId="16029"/>
    <cellStyle name="Normal 2 7 2 2 3 3 4" xfId="16027"/>
    <cellStyle name="Normal 2 7 2 2 3 4" xfId="8389"/>
    <cellStyle name="Normal 2 7 2 2 3 4 2" xfId="16030"/>
    <cellStyle name="Normal 2 7 2 2 3 5" xfId="8390"/>
    <cellStyle name="Normal 2 7 2 2 3 5 2" xfId="16031"/>
    <cellStyle name="Normal 2 7 2 2 3 6" xfId="16023"/>
    <cellStyle name="Normal 2 7 2 2 4" xfId="8391"/>
    <cellStyle name="Normal 2 7 2 2 4 2" xfId="8392"/>
    <cellStyle name="Normal 2 7 2 2 4 2 2" xfId="8393"/>
    <cellStyle name="Normal 2 7 2 2 4 2 2 2" xfId="16034"/>
    <cellStyle name="Normal 2 7 2 2 4 2 3" xfId="8394"/>
    <cellStyle name="Normal 2 7 2 2 4 2 3 2" xfId="16035"/>
    <cellStyle name="Normal 2 7 2 2 4 2 4" xfId="16033"/>
    <cellStyle name="Normal 2 7 2 2 4 3" xfId="8395"/>
    <cellStyle name="Normal 2 7 2 2 4 3 2" xfId="8396"/>
    <cellStyle name="Normal 2 7 2 2 4 3 2 2" xfId="16037"/>
    <cellStyle name="Normal 2 7 2 2 4 3 3" xfId="8397"/>
    <cellStyle name="Normal 2 7 2 2 4 3 3 2" xfId="16038"/>
    <cellStyle name="Normal 2 7 2 2 4 3 4" xfId="16036"/>
    <cellStyle name="Normal 2 7 2 2 4 4" xfId="8398"/>
    <cellStyle name="Normal 2 7 2 2 4 4 2" xfId="16039"/>
    <cellStyle name="Normal 2 7 2 2 4 5" xfId="8399"/>
    <cellStyle name="Normal 2 7 2 2 4 5 2" xfId="16040"/>
    <cellStyle name="Normal 2 7 2 2 4 6" xfId="16032"/>
    <cellStyle name="Normal 2 7 2 2 5" xfId="8400"/>
    <cellStyle name="Normal 2 7 2 2 5 2" xfId="8401"/>
    <cellStyle name="Normal 2 7 2 2 5 2 2" xfId="16042"/>
    <cellStyle name="Normal 2 7 2 2 5 3" xfId="8402"/>
    <cellStyle name="Normal 2 7 2 2 5 3 2" xfId="16043"/>
    <cellStyle name="Normal 2 7 2 2 5 4" xfId="16041"/>
    <cellStyle name="Normal 2 7 2 2 6" xfId="8403"/>
    <cellStyle name="Normal 2 7 2 2 6 2" xfId="8404"/>
    <cellStyle name="Normal 2 7 2 2 6 2 2" xfId="16045"/>
    <cellStyle name="Normal 2 7 2 2 6 3" xfId="8405"/>
    <cellStyle name="Normal 2 7 2 2 6 3 2" xfId="16046"/>
    <cellStyle name="Normal 2 7 2 2 6 4" xfId="16044"/>
    <cellStyle name="Normal 2 7 2 2 7" xfId="8406"/>
    <cellStyle name="Normal 2 7 2 2 7 2" xfId="16047"/>
    <cellStyle name="Normal 2 7 2 2 8" xfId="8407"/>
    <cellStyle name="Normal 2 7 2 2 8 2" xfId="16048"/>
    <cellStyle name="Normal 2 7 2 2 9" xfId="16004"/>
    <cellStyle name="Normal 2 7 2 3" xfId="8408"/>
    <cellStyle name="Normal 2 7 2 3 2" xfId="8409"/>
    <cellStyle name="Normal 2 7 2 3 2 2" xfId="8410"/>
    <cellStyle name="Normal 2 7 2 3 2 2 2" xfId="8411"/>
    <cellStyle name="Normal 2 7 2 3 2 2 2 2" xfId="8412"/>
    <cellStyle name="Normal 2 7 2 3 2 2 2 2 2" xfId="16053"/>
    <cellStyle name="Normal 2 7 2 3 2 2 2 3" xfId="8413"/>
    <cellStyle name="Normal 2 7 2 3 2 2 2 3 2" xfId="16054"/>
    <cellStyle name="Normal 2 7 2 3 2 2 2 4" xfId="16052"/>
    <cellStyle name="Normal 2 7 2 3 2 2 3" xfId="8414"/>
    <cellStyle name="Normal 2 7 2 3 2 2 3 2" xfId="8415"/>
    <cellStyle name="Normal 2 7 2 3 2 2 3 2 2" xfId="16056"/>
    <cellStyle name="Normal 2 7 2 3 2 2 3 3" xfId="8416"/>
    <cellStyle name="Normal 2 7 2 3 2 2 3 3 2" xfId="16057"/>
    <cellStyle name="Normal 2 7 2 3 2 2 3 4" xfId="16055"/>
    <cellStyle name="Normal 2 7 2 3 2 2 4" xfId="8417"/>
    <cellStyle name="Normal 2 7 2 3 2 2 4 2" xfId="16058"/>
    <cellStyle name="Normal 2 7 2 3 2 2 5" xfId="8418"/>
    <cellStyle name="Normal 2 7 2 3 2 2 5 2" xfId="16059"/>
    <cellStyle name="Normal 2 7 2 3 2 2 6" xfId="16051"/>
    <cellStyle name="Normal 2 7 2 3 2 3" xfId="8419"/>
    <cellStyle name="Normal 2 7 2 3 2 3 2" xfId="8420"/>
    <cellStyle name="Normal 2 7 2 3 2 3 2 2" xfId="16061"/>
    <cellStyle name="Normal 2 7 2 3 2 3 3" xfId="8421"/>
    <cellStyle name="Normal 2 7 2 3 2 3 3 2" xfId="16062"/>
    <cellStyle name="Normal 2 7 2 3 2 3 4" xfId="16060"/>
    <cellStyle name="Normal 2 7 2 3 2 4" xfId="8422"/>
    <cellStyle name="Normal 2 7 2 3 2 4 2" xfId="8423"/>
    <cellStyle name="Normal 2 7 2 3 2 4 2 2" xfId="16064"/>
    <cellStyle name="Normal 2 7 2 3 2 4 3" xfId="8424"/>
    <cellStyle name="Normal 2 7 2 3 2 4 3 2" xfId="16065"/>
    <cellStyle name="Normal 2 7 2 3 2 4 4" xfId="16063"/>
    <cellStyle name="Normal 2 7 2 3 2 5" xfId="8425"/>
    <cellStyle name="Normal 2 7 2 3 2 5 2" xfId="16066"/>
    <cellStyle name="Normal 2 7 2 3 2 6" xfId="8426"/>
    <cellStyle name="Normal 2 7 2 3 2 6 2" xfId="16067"/>
    <cellStyle name="Normal 2 7 2 3 2 7" xfId="16050"/>
    <cellStyle name="Normal 2 7 2 3 3" xfId="8427"/>
    <cellStyle name="Normal 2 7 2 3 3 2" xfId="8428"/>
    <cellStyle name="Normal 2 7 2 3 3 2 2" xfId="8429"/>
    <cellStyle name="Normal 2 7 2 3 3 2 2 2" xfId="16070"/>
    <cellStyle name="Normal 2 7 2 3 3 2 3" xfId="8430"/>
    <cellStyle name="Normal 2 7 2 3 3 2 3 2" xfId="16071"/>
    <cellStyle name="Normal 2 7 2 3 3 2 4" xfId="16069"/>
    <cellStyle name="Normal 2 7 2 3 3 3" xfId="8431"/>
    <cellStyle name="Normal 2 7 2 3 3 3 2" xfId="8432"/>
    <cellStyle name="Normal 2 7 2 3 3 3 2 2" xfId="16073"/>
    <cellStyle name="Normal 2 7 2 3 3 3 3" xfId="8433"/>
    <cellStyle name="Normal 2 7 2 3 3 3 3 2" xfId="16074"/>
    <cellStyle name="Normal 2 7 2 3 3 3 4" xfId="16072"/>
    <cellStyle name="Normal 2 7 2 3 3 4" xfId="8434"/>
    <cellStyle name="Normal 2 7 2 3 3 4 2" xfId="16075"/>
    <cellStyle name="Normal 2 7 2 3 3 5" xfId="8435"/>
    <cellStyle name="Normal 2 7 2 3 3 5 2" xfId="16076"/>
    <cellStyle name="Normal 2 7 2 3 3 6" xfId="16068"/>
    <cellStyle name="Normal 2 7 2 3 4" xfId="8436"/>
    <cellStyle name="Normal 2 7 2 3 4 2" xfId="8437"/>
    <cellStyle name="Normal 2 7 2 3 4 2 2" xfId="8438"/>
    <cellStyle name="Normal 2 7 2 3 4 2 2 2" xfId="16079"/>
    <cellStyle name="Normal 2 7 2 3 4 2 3" xfId="8439"/>
    <cellStyle name="Normal 2 7 2 3 4 2 3 2" xfId="16080"/>
    <cellStyle name="Normal 2 7 2 3 4 2 4" xfId="16078"/>
    <cellStyle name="Normal 2 7 2 3 4 3" xfId="8440"/>
    <cellStyle name="Normal 2 7 2 3 4 3 2" xfId="8441"/>
    <cellStyle name="Normal 2 7 2 3 4 3 2 2" xfId="16082"/>
    <cellStyle name="Normal 2 7 2 3 4 3 3" xfId="8442"/>
    <cellStyle name="Normal 2 7 2 3 4 3 3 2" xfId="16083"/>
    <cellStyle name="Normal 2 7 2 3 4 3 4" xfId="16081"/>
    <cellStyle name="Normal 2 7 2 3 4 4" xfId="8443"/>
    <cellStyle name="Normal 2 7 2 3 4 4 2" xfId="16084"/>
    <cellStyle name="Normal 2 7 2 3 4 5" xfId="8444"/>
    <cellStyle name="Normal 2 7 2 3 4 5 2" xfId="16085"/>
    <cellStyle name="Normal 2 7 2 3 4 6" xfId="16077"/>
    <cellStyle name="Normal 2 7 2 3 5" xfId="8445"/>
    <cellStyle name="Normal 2 7 2 3 5 2" xfId="8446"/>
    <cellStyle name="Normal 2 7 2 3 5 2 2" xfId="16087"/>
    <cellStyle name="Normal 2 7 2 3 5 3" xfId="8447"/>
    <cellStyle name="Normal 2 7 2 3 5 3 2" xfId="16088"/>
    <cellStyle name="Normal 2 7 2 3 5 4" xfId="16086"/>
    <cellStyle name="Normal 2 7 2 3 6" xfId="8448"/>
    <cellStyle name="Normal 2 7 2 3 6 2" xfId="8449"/>
    <cellStyle name="Normal 2 7 2 3 6 2 2" xfId="16090"/>
    <cellStyle name="Normal 2 7 2 3 6 3" xfId="8450"/>
    <cellStyle name="Normal 2 7 2 3 6 3 2" xfId="16091"/>
    <cellStyle name="Normal 2 7 2 3 6 4" xfId="16089"/>
    <cellStyle name="Normal 2 7 2 3 7" xfId="8451"/>
    <cellStyle name="Normal 2 7 2 3 7 2" xfId="16092"/>
    <cellStyle name="Normal 2 7 2 3 8" xfId="8452"/>
    <cellStyle name="Normal 2 7 2 3 8 2" xfId="16093"/>
    <cellStyle name="Normal 2 7 2 3 9" xfId="16049"/>
    <cellStyle name="Normal 2 7 2 4" xfId="8453"/>
    <cellStyle name="Normal 2 7 2 4 2" xfId="8454"/>
    <cellStyle name="Normal 2 7 2 4 2 2" xfId="8455"/>
    <cellStyle name="Normal 2 7 2 4 2 2 2" xfId="8456"/>
    <cellStyle name="Normal 2 7 2 4 2 2 2 2" xfId="16097"/>
    <cellStyle name="Normal 2 7 2 4 2 2 3" xfId="8457"/>
    <cellStyle name="Normal 2 7 2 4 2 2 3 2" xfId="16098"/>
    <cellStyle name="Normal 2 7 2 4 2 2 4" xfId="16096"/>
    <cellStyle name="Normal 2 7 2 4 2 3" xfId="8458"/>
    <cellStyle name="Normal 2 7 2 4 2 3 2" xfId="8459"/>
    <cellStyle name="Normal 2 7 2 4 2 3 2 2" xfId="16100"/>
    <cellStyle name="Normal 2 7 2 4 2 3 3" xfId="8460"/>
    <cellStyle name="Normal 2 7 2 4 2 3 3 2" xfId="16101"/>
    <cellStyle name="Normal 2 7 2 4 2 3 4" xfId="16099"/>
    <cellStyle name="Normal 2 7 2 4 2 4" xfId="8461"/>
    <cellStyle name="Normal 2 7 2 4 2 4 2" xfId="16102"/>
    <cellStyle name="Normal 2 7 2 4 2 5" xfId="8462"/>
    <cellStyle name="Normal 2 7 2 4 2 5 2" xfId="16103"/>
    <cellStyle name="Normal 2 7 2 4 2 6" xfId="16095"/>
    <cellStyle name="Normal 2 7 2 4 3" xfId="8463"/>
    <cellStyle name="Normal 2 7 2 4 3 2" xfId="8464"/>
    <cellStyle name="Normal 2 7 2 4 3 2 2" xfId="8465"/>
    <cellStyle name="Normal 2 7 2 4 3 2 2 2" xfId="16106"/>
    <cellStyle name="Normal 2 7 2 4 3 2 3" xfId="8466"/>
    <cellStyle name="Normal 2 7 2 4 3 2 3 2" xfId="16107"/>
    <cellStyle name="Normal 2 7 2 4 3 2 4" xfId="16105"/>
    <cellStyle name="Normal 2 7 2 4 3 3" xfId="8467"/>
    <cellStyle name="Normal 2 7 2 4 3 3 2" xfId="8468"/>
    <cellStyle name="Normal 2 7 2 4 3 3 2 2" xfId="16109"/>
    <cellStyle name="Normal 2 7 2 4 3 3 3" xfId="8469"/>
    <cellStyle name="Normal 2 7 2 4 3 3 3 2" xfId="16110"/>
    <cellStyle name="Normal 2 7 2 4 3 3 4" xfId="16108"/>
    <cellStyle name="Normal 2 7 2 4 3 4" xfId="8470"/>
    <cellStyle name="Normal 2 7 2 4 3 4 2" xfId="16111"/>
    <cellStyle name="Normal 2 7 2 4 3 5" xfId="8471"/>
    <cellStyle name="Normal 2 7 2 4 3 5 2" xfId="16112"/>
    <cellStyle name="Normal 2 7 2 4 3 6" xfId="16104"/>
    <cellStyle name="Normal 2 7 2 4 4" xfId="8472"/>
    <cellStyle name="Normal 2 7 2 4 4 2" xfId="8473"/>
    <cellStyle name="Normal 2 7 2 4 4 2 2" xfId="16114"/>
    <cellStyle name="Normal 2 7 2 4 4 3" xfId="8474"/>
    <cellStyle name="Normal 2 7 2 4 4 3 2" xfId="16115"/>
    <cellStyle name="Normal 2 7 2 4 4 4" xfId="16113"/>
    <cellStyle name="Normal 2 7 2 4 5" xfId="8475"/>
    <cellStyle name="Normal 2 7 2 4 5 2" xfId="8476"/>
    <cellStyle name="Normal 2 7 2 4 5 2 2" xfId="16117"/>
    <cellStyle name="Normal 2 7 2 4 5 3" xfId="8477"/>
    <cellStyle name="Normal 2 7 2 4 5 3 2" xfId="16118"/>
    <cellStyle name="Normal 2 7 2 4 5 4" xfId="16116"/>
    <cellStyle name="Normal 2 7 2 4 6" xfId="8478"/>
    <cellStyle name="Normal 2 7 2 4 6 2" xfId="16119"/>
    <cellStyle name="Normal 2 7 2 4 7" xfId="8479"/>
    <cellStyle name="Normal 2 7 2 4 7 2" xfId="16120"/>
    <cellStyle name="Normal 2 7 2 4 8" xfId="16094"/>
    <cellStyle name="Normal 2 7 2 5" xfId="8480"/>
    <cellStyle name="Normal 2 7 2 5 2" xfId="8481"/>
    <cellStyle name="Normal 2 7 2 5 2 2" xfId="8482"/>
    <cellStyle name="Normal 2 7 2 5 2 2 2" xfId="16123"/>
    <cellStyle name="Normal 2 7 2 5 2 3" xfId="8483"/>
    <cellStyle name="Normal 2 7 2 5 2 3 2" xfId="16124"/>
    <cellStyle name="Normal 2 7 2 5 2 4" xfId="16122"/>
    <cellStyle name="Normal 2 7 2 5 3" xfId="8484"/>
    <cellStyle name="Normal 2 7 2 5 3 2" xfId="8485"/>
    <cellStyle name="Normal 2 7 2 5 3 2 2" xfId="16126"/>
    <cellStyle name="Normal 2 7 2 5 3 3" xfId="8486"/>
    <cellStyle name="Normal 2 7 2 5 3 3 2" xfId="16127"/>
    <cellStyle name="Normal 2 7 2 5 3 4" xfId="16125"/>
    <cellStyle name="Normal 2 7 2 5 4" xfId="8487"/>
    <cellStyle name="Normal 2 7 2 5 4 2" xfId="16128"/>
    <cellStyle name="Normal 2 7 2 5 5" xfId="8488"/>
    <cellStyle name="Normal 2 7 2 5 5 2" xfId="16129"/>
    <cellStyle name="Normal 2 7 2 5 6" xfId="16121"/>
    <cellStyle name="Normal 2 7 2 6" xfId="8489"/>
    <cellStyle name="Normal 2 7 2 6 2" xfId="8490"/>
    <cellStyle name="Normal 2 7 2 6 2 2" xfId="8491"/>
    <cellStyle name="Normal 2 7 2 6 2 2 2" xfId="16132"/>
    <cellStyle name="Normal 2 7 2 6 2 3" xfId="8492"/>
    <cellStyle name="Normal 2 7 2 6 2 3 2" xfId="16133"/>
    <cellStyle name="Normal 2 7 2 6 2 4" xfId="16131"/>
    <cellStyle name="Normal 2 7 2 6 3" xfId="8493"/>
    <cellStyle name="Normal 2 7 2 6 3 2" xfId="8494"/>
    <cellStyle name="Normal 2 7 2 6 3 2 2" xfId="16135"/>
    <cellStyle name="Normal 2 7 2 6 3 3" xfId="8495"/>
    <cellStyle name="Normal 2 7 2 6 3 3 2" xfId="16136"/>
    <cellStyle name="Normal 2 7 2 6 3 4" xfId="16134"/>
    <cellStyle name="Normal 2 7 2 6 4" xfId="8496"/>
    <cellStyle name="Normal 2 7 2 6 4 2" xfId="16137"/>
    <cellStyle name="Normal 2 7 2 6 5" xfId="8497"/>
    <cellStyle name="Normal 2 7 2 6 5 2" xfId="16138"/>
    <cellStyle name="Normal 2 7 2 6 6" xfId="16130"/>
    <cellStyle name="Normal 2 7 2 7" xfId="8498"/>
    <cellStyle name="Normal 2 7 2 7 2" xfId="8499"/>
    <cellStyle name="Normal 2 7 2 7 2 2" xfId="16140"/>
    <cellStyle name="Normal 2 7 2 7 3" xfId="8500"/>
    <cellStyle name="Normal 2 7 2 7 3 2" xfId="16141"/>
    <cellStyle name="Normal 2 7 2 7 4" xfId="16139"/>
    <cellStyle name="Normal 2 7 2 8" xfId="8501"/>
    <cellStyle name="Normal 2 7 2 8 2" xfId="8502"/>
    <cellStyle name="Normal 2 7 2 8 2 2" xfId="16143"/>
    <cellStyle name="Normal 2 7 2 8 3" xfId="8503"/>
    <cellStyle name="Normal 2 7 2 8 3 2" xfId="16144"/>
    <cellStyle name="Normal 2 7 2 8 4" xfId="16142"/>
    <cellStyle name="Normal 2 7 2 9" xfId="8504"/>
    <cellStyle name="Normal 2 7 2 9 2" xfId="16145"/>
    <cellStyle name="Normal 2 7 3" xfId="8505"/>
    <cellStyle name="Normal 2 7 3 2" xfId="8506"/>
    <cellStyle name="Normal 2 7 3 2 2" xfId="8507"/>
    <cellStyle name="Normal 2 7 3 2 2 2" xfId="8508"/>
    <cellStyle name="Normal 2 7 3 2 2 2 2" xfId="8509"/>
    <cellStyle name="Normal 2 7 3 2 2 2 2 2" xfId="16150"/>
    <cellStyle name="Normal 2 7 3 2 2 2 3" xfId="8510"/>
    <cellStyle name="Normal 2 7 3 2 2 2 3 2" xfId="16151"/>
    <cellStyle name="Normal 2 7 3 2 2 2 4" xfId="16149"/>
    <cellStyle name="Normal 2 7 3 2 2 3" xfId="8511"/>
    <cellStyle name="Normal 2 7 3 2 2 3 2" xfId="8512"/>
    <cellStyle name="Normal 2 7 3 2 2 3 2 2" xfId="16153"/>
    <cellStyle name="Normal 2 7 3 2 2 3 3" xfId="8513"/>
    <cellStyle name="Normal 2 7 3 2 2 3 3 2" xfId="16154"/>
    <cellStyle name="Normal 2 7 3 2 2 3 4" xfId="16152"/>
    <cellStyle name="Normal 2 7 3 2 2 4" xfId="8514"/>
    <cellStyle name="Normal 2 7 3 2 2 4 2" xfId="16155"/>
    <cellStyle name="Normal 2 7 3 2 2 5" xfId="8515"/>
    <cellStyle name="Normal 2 7 3 2 2 5 2" xfId="16156"/>
    <cellStyle name="Normal 2 7 3 2 2 6" xfId="16148"/>
    <cellStyle name="Normal 2 7 3 2 3" xfId="8516"/>
    <cellStyle name="Normal 2 7 3 2 3 2" xfId="8517"/>
    <cellStyle name="Normal 2 7 3 2 3 2 2" xfId="16158"/>
    <cellStyle name="Normal 2 7 3 2 3 3" xfId="8518"/>
    <cellStyle name="Normal 2 7 3 2 3 3 2" xfId="16159"/>
    <cellStyle name="Normal 2 7 3 2 3 4" xfId="16157"/>
    <cellStyle name="Normal 2 7 3 2 4" xfId="8519"/>
    <cellStyle name="Normal 2 7 3 2 4 2" xfId="8520"/>
    <cellStyle name="Normal 2 7 3 2 4 2 2" xfId="16161"/>
    <cellStyle name="Normal 2 7 3 2 4 3" xfId="8521"/>
    <cellStyle name="Normal 2 7 3 2 4 3 2" xfId="16162"/>
    <cellStyle name="Normal 2 7 3 2 4 4" xfId="16160"/>
    <cellStyle name="Normal 2 7 3 2 5" xfId="8522"/>
    <cellStyle name="Normal 2 7 3 2 5 2" xfId="16163"/>
    <cellStyle name="Normal 2 7 3 2 6" xfId="8523"/>
    <cellStyle name="Normal 2 7 3 2 6 2" xfId="16164"/>
    <cellStyle name="Normal 2 7 3 2 7" xfId="16147"/>
    <cellStyle name="Normal 2 7 3 3" xfId="8524"/>
    <cellStyle name="Normal 2 7 3 3 2" xfId="8525"/>
    <cellStyle name="Normal 2 7 3 3 2 2" xfId="8526"/>
    <cellStyle name="Normal 2 7 3 3 2 2 2" xfId="16167"/>
    <cellStyle name="Normal 2 7 3 3 2 3" xfId="8527"/>
    <cellStyle name="Normal 2 7 3 3 2 3 2" xfId="16168"/>
    <cellStyle name="Normal 2 7 3 3 2 4" xfId="16166"/>
    <cellStyle name="Normal 2 7 3 3 3" xfId="8528"/>
    <cellStyle name="Normal 2 7 3 3 3 2" xfId="8529"/>
    <cellStyle name="Normal 2 7 3 3 3 2 2" xfId="16170"/>
    <cellStyle name="Normal 2 7 3 3 3 3" xfId="8530"/>
    <cellStyle name="Normal 2 7 3 3 3 3 2" xfId="16171"/>
    <cellStyle name="Normal 2 7 3 3 3 4" xfId="16169"/>
    <cellStyle name="Normal 2 7 3 3 4" xfId="8531"/>
    <cellStyle name="Normal 2 7 3 3 4 2" xfId="16172"/>
    <cellStyle name="Normal 2 7 3 3 5" xfId="8532"/>
    <cellStyle name="Normal 2 7 3 3 5 2" xfId="16173"/>
    <cellStyle name="Normal 2 7 3 3 6" xfId="16165"/>
    <cellStyle name="Normal 2 7 3 4" xfId="8533"/>
    <cellStyle name="Normal 2 7 3 4 2" xfId="8534"/>
    <cellStyle name="Normal 2 7 3 4 2 2" xfId="8535"/>
    <cellStyle name="Normal 2 7 3 4 2 2 2" xfId="16176"/>
    <cellStyle name="Normal 2 7 3 4 2 3" xfId="8536"/>
    <cellStyle name="Normal 2 7 3 4 2 3 2" xfId="16177"/>
    <cellStyle name="Normal 2 7 3 4 2 4" xfId="16175"/>
    <cellStyle name="Normal 2 7 3 4 3" xfId="8537"/>
    <cellStyle name="Normal 2 7 3 4 3 2" xfId="8538"/>
    <cellStyle name="Normal 2 7 3 4 3 2 2" xfId="16179"/>
    <cellStyle name="Normal 2 7 3 4 3 3" xfId="8539"/>
    <cellStyle name="Normal 2 7 3 4 3 3 2" xfId="16180"/>
    <cellStyle name="Normal 2 7 3 4 3 4" xfId="16178"/>
    <cellStyle name="Normal 2 7 3 4 4" xfId="8540"/>
    <cellStyle name="Normal 2 7 3 4 4 2" xfId="16181"/>
    <cellStyle name="Normal 2 7 3 4 5" xfId="8541"/>
    <cellStyle name="Normal 2 7 3 4 5 2" xfId="16182"/>
    <cellStyle name="Normal 2 7 3 4 6" xfId="16174"/>
    <cellStyle name="Normal 2 7 3 5" xfId="8542"/>
    <cellStyle name="Normal 2 7 3 5 2" xfId="8543"/>
    <cellStyle name="Normal 2 7 3 5 2 2" xfId="16184"/>
    <cellStyle name="Normal 2 7 3 5 3" xfId="8544"/>
    <cellStyle name="Normal 2 7 3 5 3 2" xfId="16185"/>
    <cellStyle name="Normal 2 7 3 5 4" xfId="16183"/>
    <cellStyle name="Normal 2 7 3 6" xfId="8545"/>
    <cellStyle name="Normal 2 7 3 6 2" xfId="8546"/>
    <cellStyle name="Normal 2 7 3 6 2 2" xfId="16187"/>
    <cellStyle name="Normal 2 7 3 6 3" xfId="8547"/>
    <cellStyle name="Normal 2 7 3 6 3 2" xfId="16188"/>
    <cellStyle name="Normal 2 7 3 6 4" xfId="16186"/>
    <cellStyle name="Normal 2 7 3 7" xfId="8548"/>
    <cellStyle name="Normal 2 7 3 7 2" xfId="16189"/>
    <cellStyle name="Normal 2 7 3 8" xfId="8549"/>
    <cellStyle name="Normal 2 7 3 8 2" xfId="16190"/>
    <cellStyle name="Normal 2 7 3 9" xfId="16146"/>
    <cellStyle name="Normal 2 7 4" xfId="8550"/>
    <cellStyle name="Normal 2 7 4 2" xfId="8551"/>
    <cellStyle name="Normal 2 7 4 2 2" xfId="8552"/>
    <cellStyle name="Normal 2 7 4 2 2 2" xfId="8553"/>
    <cellStyle name="Normal 2 7 4 2 2 2 2" xfId="8554"/>
    <cellStyle name="Normal 2 7 4 2 2 2 2 2" xfId="16195"/>
    <cellStyle name="Normal 2 7 4 2 2 2 3" xfId="8555"/>
    <cellStyle name="Normal 2 7 4 2 2 2 3 2" xfId="16196"/>
    <cellStyle name="Normal 2 7 4 2 2 2 4" xfId="16194"/>
    <cellStyle name="Normal 2 7 4 2 2 3" xfId="8556"/>
    <cellStyle name="Normal 2 7 4 2 2 3 2" xfId="8557"/>
    <cellStyle name="Normal 2 7 4 2 2 3 2 2" xfId="16198"/>
    <cellStyle name="Normal 2 7 4 2 2 3 3" xfId="8558"/>
    <cellStyle name="Normal 2 7 4 2 2 3 3 2" xfId="16199"/>
    <cellStyle name="Normal 2 7 4 2 2 3 4" xfId="16197"/>
    <cellStyle name="Normal 2 7 4 2 2 4" xfId="8559"/>
    <cellStyle name="Normal 2 7 4 2 2 4 2" xfId="16200"/>
    <cellStyle name="Normal 2 7 4 2 2 5" xfId="8560"/>
    <cellStyle name="Normal 2 7 4 2 2 5 2" xfId="16201"/>
    <cellStyle name="Normal 2 7 4 2 2 6" xfId="16193"/>
    <cellStyle name="Normal 2 7 4 2 3" xfId="8561"/>
    <cellStyle name="Normal 2 7 4 2 3 2" xfId="8562"/>
    <cellStyle name="Normal 2 7 4 2 3 2 2" xfId="16203"/>
    <cellStyle name="Normal 2 7 4 2 3 3" xfId="8563"/>
    <cellStyle name="Normal 2 7 4 2 3 3 2" xfId="16204"/>
    <cellStyle name="Normal 2 7 4 2 3 4" xfId="16202"/>
    <cellStyle name="Normal 2 7 4 2 4" xfId="8564"/>
    <cellStyle name="Normal 2 7 4 2 4 2" xfId="8565"/>
    <cellStyle name="Normal 2 7 4 2 4 2 2" xfId="16206"/>
    <cellStyle name="Normal 2 7 4 2 4 3" xfId="8566"/>
    <cellStyle name="Normal 2 7 4 2 4 3 2" xfId="16207"/>
    <cellStyle name="Normal 2 7 4 2 4 4" xfId="16205"/>
    <cellStyle name="Normal 2 7 4 2 5" xfId="8567"/>
    <cellStyle name="Normal 2 7 4 2 5 2" xfId="16208"/>
    <cellStyle name="Normal 2 7 4 2 6" xfId="8568"/>
    <cellStyle name="Normal 2 7 4 2 6 2" xfId="16209"/>
    <cellStyle name="Normal 2 7 4 2 7" xfId="16192"/>
    <cellStyle name="Normal 2 7 4 3" xfId="8569"/>
    <cellStyle name="Normal 2 7 4 3 2" xfId="8570"/>
    <cellStyle name="Normal 2 7 4 3 2 2" xfId="8571"/>
    <cellStyle name="Normal 2 7 4 3 2 2 2" xfId="16212"/>
    <cellStyle name="Normal 2 7 4 3 2 3" xfId="8572"/>
    <cellStyle name="Normal 2 7 4 3 2 3 2" xfId="16213"/>
    <cellStyle name="Normal 2 7 4 3 2 4" xfId="16211"/>
    <cellStyle name="Normal 2 7 4 3 3" xfId="8573"/>
    <cellStyle name="Normal 2 7 4 3 3 2" xfId="8574"/>
    <cellStyle name="Normal 2 7 4 3 3 2 2" xfId="16215"/>
    <cellStyle name="Normal 2 7 4 3 3 3" xfId="8575"/>
    <cellStyle name="Normal 2 7 4 3 3 3 2" xfId="16216"/>
    <cellStyle name="Normal 2 7 4 3 3 4" xfId="16214"/>
    <cellStyle name="Normal 2 7 4 3 4" xfId="8576"/>
    <cellStyle name="Normal 2 7 4 3 4 2" xfId="16217"/>
    <cellStyle name="Normal 2 7 4 3 5" xfId="8577"/>
    <cellStyle name="Normal 2 7 4 3 5 2" xfId="16218"/>
    <cellStyle name="Normal 2 7 4 3 6" xfId="16210"/>
    <cellStyle name="Normal 2 7 4 4" xfId="8578"/>
    <cellStyle name="Normal 2 7 4 4 2" xfId="8579"/>
    <cellStyle name="Normal 2 7 4 4 2 2" xfId="8580"/>
    <cellStyle name="Normal 2 7 4 4 2 2 2" xfId="16221"/>
    <cellStyle name="Normal 2 7 4 4 2 3" xfId="8581"/>
    <cellStyle name="Normal 2 7 4 4 2 3 2" xfId="16222"/>
    <cellStyle name="Normal 2 7 4 4 2 4" xfId="16220"/>
    <cellStyle name="Normal 2 7 4 4 3" xfId="8582"/>
    <cellStyle name="Normal 2 7 4 4 3 2" xfId="8583"/>
    <cellStyle name="Normal 2 7 4 4 3 2 2" xfId="16224"/>
    <cellStyle name="Normal 2 7 4 4 3 3" xfId="8584"/>
    <cellStyle name="Normal 2 7 4 4 3 3 2" xfId="16225"/>
    <cellStyle name="Normal 2 7 4 4 3 4" xfId="16223"/>
    <cellStyle name="Normal 2 7 4 4 4" xfId="8585"/>
    <cellStyle name="Normal 2 7 4 4 4 2" xfId="16226"/>
    <cellStyle name="Normal 2 7 4 4 5" xfId="8586"/>
    <cellStyle name="Normal 2 7 4 4 5 2" xfId="16227"/>
    <cellStyle name="Normal 2 7 4 4 6" xfId="16219"/>
    <cellStyle name="Normal 2 7 4 5" xfId="8587"/>
    <cellStyle name="Normal 2 7 4 5 2" xfId="8588"/>
    <cellStyle name="Normal 2 7 4 5 2 2" xfId="16229"/>
    <cellStyle name="Normal 2 7 4 5 3" xfId="8589"/>
    <cellStyle name="Normal 2 7 4 5 3 2" xfId="16230"/>
    <cellStyle name="Normal 2 7 4 5 4" xfId="16228"/>
    <cellStyle name="Normal 2 7 4 6" xfId="8590"/>
    <cellStyle name="Normal 2 7 4 6 2" xfId="8591"/>
    <cellStyle name="Normal 2 7 4 6 2 2" xfId="16232"/>
    <cellStyle name="Normal 2 7 4 6 3" xfId="8592"/>
    <cellStyle name="Normal 2 7 4 6 3 2" xfId="16233"/>
    <cellStyle name="Normal 2 7 4 6 4" xfId="16231"/>
    <cellStyle name="Normal 2 7 4 7" xfId="8593"/>
    <cellStyle name="Normal 2 7 4 7 2" xfId="16234"/>
    <cellStyle name="Normal 2 7 4 8" xfId="8594"/>
    <cellStyle name="Normal 2 7 4 8 2" xfId="16235"/>
    <cellStyle name="Normal 2 7 4 9" xfId="16191"/>
    <cellStyle name="Normal 2 7 5" xfId="8595"/>
    <cellStyle name="Normal 2 7 5 2" xfId="8596"/>
    <cellStyle name="Normal 2 7 5 2 2" xfId="8597"/>
    <cellStyle name="Normal 2 7 5 2 2 2" xfId="8598"/>
    <cellStyle name="Normal 2 7 5 2 2 2 2" xfId="8599"/>
    <cellStyle name="Normal 2 7 5 2 2 2 2 2" xfId="16240"/>
    <cellStyle name="Normal 2 7 5 2 2 2 3" xfId="8600"/>
    <cellStyle name="Normal 2 7 5 2 2 2 3 2" xfId="16241"/>
    <cellStyle name="Normal 2 7 5 2 2 2 4" xfId="16239"/>
    <cellStyle name="Normal 2 7 5 2 2 3" xfId="8601"/>
    <cellStyle name="Normal 2 7 5 2 2 3 2" xfId="8602"/>
    <cellStyle name="Normal 2 7 5 2 2 3 2 2" xfId="16243"/>
    <cellStyle name="Normal 2 7 5 2 2 3 3" xfId="8603"/>
    <cellStyle name="Normal 2 7 5 2 2 3 3 2" xfId="16244"/>
    <cellStyle name="Normal 2 7 5 2 2 3 4" xfId="16242"/>
    <cellStyle name="Normal 2 7 5 2 2 4" xfId="8604"/>
    <cellStyle name="Normal 2 7 5 2 2 4 2" xfId="16245"/>
    <cellStyle name="Normal 2 7 5 2 2 5" xfId="8605"/>
    <cellStyle name="Normal 2 7 5 2 2 5 2" xfId="16246"/>
    <cellStyle name="Normal 2 7 5 2 2 6" xfId="16238"/>
    <cellStyle name="Normal 2 7 5 2 3" xfId="8606"/>
    <cellStyle name="Normal 2 7 5 2 3 2" xfId="8607"/>
    <cellStyle name="Normal 2 7 5 2 3 2 2" xfId="16248"/>
    <cellStyle name="Normal 2 7 5 2 3 3" xfId="8608"/>
    <cellStyle name="Normal 2 7 5 2 3 3 2" xfId="16249"/>
    <cellStyle name="Normal 2 7 5 2 3 4" xfId="16247"/>
    <cellStyle name="Normal 2 7 5 2 4" xfId="8609"/>
    <cellStyle name="Normal 2 7 5 2 4 2" xfId="8610"/>
    <cellStyle name="Normal 2 7 5 2 4 2 2" xfId="16251"/>
    <cellStyle name="Normal 2 7 5 2 4 3" xfId="8611"/>
    <cellStyle name="Normal 2 7 5 2 4 3 2" xfId="16252"/>
    <cellStyle name="Normal 2 7 5 2 4 4" xfId="16250"/>
    <cellStyle name="Normal 2 7 5 2 5" xfId="8612"/>
    <cellStyle name="Normal 2 7 5 2 5 2" xfId="16253"/>
    <cellStyle name="Normal 2 7 5 2 6" xfId="8613"/>
    <cellStyle name="Normal 2 7 5 2 6 2" xfId="16254"/>
    <cellStyle name="Normal 2 7 5 2 7" xfId="16237"/>
    <cellStyle name="Normal 2 7 5 3" xfId="8614"/>
    <cellStyle name="Normal 2 7 5 3 2" xfId="8615"/>
    <cellStyle name="Normal 2 7 5 3 2 2" xfId="8616"/>
    <cellStyle name="Normal 2 7 5 3 2 2 2" xfId="16257"/>
    <cellStyle name="Normal 2 7 5 3 2 3" xfId="8617"/>
    <cellStyle name="Normal 2 7 5 3 2 3 2" xfId="16258"/>
    <cellStyle name="Normal 2 7 5 3 2 4" xfId="16256"/>
    <cellStyle name="Normal 2 7 5 3 3" xfId="8618"/>
    <cellStyle name="Normal 2 7 5 3 3 2" xfId="8619"/>
    <cellStyle name="Normal 2 7 5 3 3 2 2" xfId="16260"/>
    <cellStyle name="Normal 2 7 5 3 3 3" xfId="8620"/>
    <cellStyle name="Normal 2 7 5 3 3 3 2" xfId="16261"/>
    <cellStyle name="Normal 2 7 5 3 3 4" xfId="16259"/>
    <cellStyle name="Normal 2 7 5 3 4" xfId="8621"/>
    <cellStyle name="Normal 2 7 5 3 4 2" xfId="16262"/>
    <cellStyle name="Normal 2 7 5 3 5" xfId="8622"/>
    <cellStyle name="Normal 2 7 5 3 5 2" xfId="16263"/>
    <cellStyle name="Normal 2 7 5 3 6" xfId="16255"/>
    <cellStyle name="Normal 2 7 5 4" xfId="8623"/>
    <cellStyle name="Normal 2 7 5 4 2" xfId="8624"/>
    <cellStyle name="Normal 2 7 5 4 2 2" xfId="8625"/>
    <cellStyle name="Normal 2 7 5 4 2 2 2" xfId="16266"/>
    <cellStyle name="Normal 2 7 5 4 2 3" xfId="8626"/>
    <cellStyle name="Normal 2 7 5 4 2 3 2" xfId="16267"/>
    <cellStyle name="Normal 2 7 5 4 2 4" xfId="16265"/>
    <cellStyle name="Normal 2 7 5 4 3" xfId="8627"/>
    <cellStyle name="Normal 2 7 5 4 3 2" xfId="8628"/>
    <cellStyle name="Normal 2 7 5 4 3 2 2" xfId="16269"/>
    <cellStyle name="Normal 2 7 5 4 3 3" xfId="8629"/>
    <cellStyle name="Normal 2 7 5 4 3 3 2" xfId="16270"/>
    <cellStyle name="Normal 2 7 5 4 3 4" xfId="16268"/>
    <cellStyle name="Normal 2 7 5 4 4" xfId="8630"/>
    <cellStyle name="Normal 2 7 5 4 4 2" xfId="16271"/>
    <cellStyle name="Normal 2 7 5 4 5" xfId="8631"/>
    <cellStyle name="Normal 2 7 5 4 5 2" xfId="16272"/>
    <cellStyle name="Normal 2 7 5 4 6" xfId="16264"/>
    <cellStyle name="Normal 2 7 5 5" xfId="8632"/>
    <cellStyle name="Normal 2 7 5 5 2" xfId="8633"/>
    <cellStyle name="Normal 2 7 5 5 2 2" xfId="16274"/>
    <cellStyle name="Normal 2 7 5 5 3" xfId="8634"/>
    <cellStyle name="Normal 2 7 5 5 3 2" xfId="16275"/>
    <cellStyle name="Normal 2 7 5 5 4" xfId="16273"/>
    <cellStyle name="Normal 2 7 5 6" xfId="8635"/>
    <cellStyle name="Normal 2 7 5 6 2" xfId="8636"/>
    <cellStyle name="Normal 2 7 5 6 2 2" xfId="16277"/>
    <cellStyle name="Normal 2 7 5 6 3" xfId="8637"/>
    <cellStyle name="Normal 2 7 5 6 3 2" xfId="16278"/>
    <cellStyle name="Normal 2 7 5 6 4" xfId="16276"/>
    <cellStyle name="Normal 2 7 5 7" xfId="8638"/>
    <cellStyle name="Normal 2 7 5 7 2" xfId="16279"/>
    <cellStyle name="Normal 2 7 5 8" xfId="8639"/>
    <cellStyle name="Normal 2 7 5 8 2" xfId="16280"/>
    <cellStyle name="Normal 2 7 5 9" xfId="16236"/>
    <cellStyle name="Normal 2 7 6" xfId="8640"/>
    <cellStyle name="Normal 2 7 6 2" xfId="8641"/>
    <cellStyle name="Normal 2 7 6 2 2" xfId="8642"/>
    <cellStyle name="Normal 2 7 6 2 2 2" xfId="8643"/>
    <cellStyle name="Normal 2 7 6 2 2 2 2" xfId="16284"/>
    <cellStyle name="Normal 2 7 6 2 2 3" xfId="8644"/>
    <cellStyle name="Normal 2 7 6 2 2 3 2" xfId="16285"/>
    <cellStyle name="Normal 2 7 6 2 2 4" xfId="16283"/>
    <cellStyle name="Normal 2 7 6 2 3" xfId="8645"/>
    <cellStyle name="Normal 2 7 6 2 3 2" xfId="8646"/>
    <cellStyle name="Normal 2 7 6 2 3 2 2" xfId="16287"/>
    <cellStyle name="Normal 2 7 6 2 3 3" xfId="8647"/>
    <cellStyle name="Normal 2 7 6 2 3 3 2" xfId="16288"/>
    <cellStyle name="Normal 2 7 6 2 3 4" xfId="16286"/>
    <cellStyle name="Normal 2 7 6 2 4" xfId="8648"/>
    <cellStyle name="Normal 2 7 6 2 4 2" xfId="16289"/>
    <cellStyle name="Normal 2 7 6 2 5" xfId="8649"/>
    <cellStyle name="Normal 2 7 6 2 5 2" xfId="16290"/>
    <cellStyle name="Normal 2 7 6 2 6" xfId="16282"/>
    <cellStyle name="Normal 2 7 6 3" xfId="8650"/>
    <cellStyle name="Normal 2 7 6 3 2" xfId="8651"/>
    <cellStyle name="Normal 2 7 6 3 2 2" xfId="8652"/>
    <cellStyle name="Normal 2 7 6 3 2 2 2" xfId="16293"/>
    <cellStyle name="Normal 2 7 6 3 2 3" xfId="8653"/>
    <cellStyle name="Normal 2 7 6 3 2 3 2" xfId="16294"/>
    <cellStyle name="Normal 2 7 6 3 2 4" xfId="16292"/>
    <cellStyle name="Normal 2 7 6 3 3" xfId="8654"/>
    <cellStyle name="Normal 2 7 6 3 3 2" xfId="8655"/>
    <cellStyle name="Normal 2 7 6 3 3 2 2" xfId="16296"/>
    <cellStyle name="Normal 2 7 6 3 3 3" xfId="8656"/>
    <cellStyle name="Normal 2 7 6 3 3 3 2" xfId="16297"/>
    <cellStyle name="Normal 2 7 6 3 3 4" xfId="16295"/>
    <cellStyle name="Normal 2 7 6 3 4" xfId="8657"/>
    <cellStyle name="Normal 2 7 6 3 4 2" xfId="16298"/>
    <cellStyle name="Normal 2 7 6 3 5" xfId="8658"/>
    <cellStyle name="Normal 2 7 6 3 5 2" xfId="16299"/>
    <cellStyle name="Normal 2 7 6 3 6" xfId="16291"/>
    <cellStyle name="Normal 2 7 6 4" xfId="8659"/>
    <cellStyle name="Normal 2 7 6 4 2" xfId="8660"/>
    <cellStyle name="Normal 2 7 6 4 2 2" xfId="16301"/>
    <cellStyle name="Normal 2 7 6 4 3" xfId="8661"/>
    <cellStyle name="Normal 2 7 6 4 3 2" xfId="16302"/>
    <cellStyle name="Normal 2 7 6 4 4" xfId="16300"/>
    <cellStyle name="Normal 2 7 6 5" xfId="8662"/>
    <cellStyle name="Normal 2 7 6 5 2" xfId="8663"/>
    <cellStyle name="Normal 2 7 6 5 2 2" xfId="16304"/>
    <cellStyle name="Normal 2 7 6 5 3" xfId="8664"/>
    <cellStyle name="Normal 2 7 6 5 3 2" xfId="16305"/>
    <cellStyle name="Normal 2 7 6 5 4" xfId="16303"/>
    <cellStyle name="Normal 2 7 6 6" xfId="8665"/>
    <cellStyle name="Normal 2 7 6 6 2" xfId="16306"/>
    <cellStyle name="Normal 2 7 6 7" xfId="8666"/>
    <cellStyle name="Normal 2 7 6 7 2" xfId="16307"/>
    <cellStyle name="Normal 2 7 6 8" xfId="16281"/>
    <cellStyle name="Normal 2 7 7" xfId="8667"/>
    <cellStyle name="Normal 2 7 7 2" xfId="8668"/>
    <cellStyle name="Normal 2 7 7 2 2" xfId="8669"/>
    <cellStyle name="Normal 2 7 7 2 2 2" xfId="16310"/>
    <cellStyle name="Normal 2 7 7 2 3" xfId="8670"/>
    <cellStyle name="Normal 2 7 7 2 3 2" xfId="16311"/>
    <cellStyle name="Normal 2 7 7 2 4" xfId="16309"/>
    <cellStyle name="Normal 2 7 7 3" xfId="8671"/>
    <cellStyle name="Normal 2 7 7 3 2" xfId="8672"/>
    <cellStyle name="Normal 2 7 7 3 2 2" xfId="16313"/>
    <cellStyle name="Normal 2 7 7 3 3" xfId="8673"/>
    <cellStyle name="Normal 2 7 7 3 3 2" xfId="16314"/>
    <cellStyle name="Normal 2 7 7 3 4" xfId="16312"/>
    <cellStyle name="Normal 2 7 7 4" xfId="8674"/>
    <cellStyle name="Normal 2 7 7 4 2" xfId="16315"/>
    <cellStyle name="Normal 2 7 7 5" xfId="8675"/>
    <cellStyle name="Normal 2 7 7 5 2" xfId="16316"/>
    <cellStyle name="Normal 2 7 7 6" xfId="16308"/>
    <cellStyle name="Normal 2 7 8" xfId="8676"/>
    <cellStyle name="Normal 2 7 8 2" xfId="8677"/>
    <cellStyle name="Normal 2 7 8 2 2" xfId="8678"/>
    <cellStyle name="Normal 2 7 8 2 2 2" xfId="16319"/>
    <cellStyle name="Normal 2 7 8 2 3" xfId="8679"/>
    <cellStyle name="Normal 2 7 8 2 3 2" xfId="16320"/>
    <cellStyle name="Normal 2 7 8 2 4" xfId="16318"/>
    <cellStyle name="Normal 2 7 8 3" xfId="8680"/>
    <cellStyle name="Normal 2 7 8 3 2" xfId="8681"/>
    <cellStyle name="Normal 2 7 8 3 2 2" xfId="16322"/>
    <cellStyle name="Normal 2 7 8 3 3" xfId="8682"/>
    <cellStyle name="Normal 2 7 8 3 3 2" xfId="16323"/>
    <cellStyle name="Normal 2 7 8 3 4" xfId="16321"/>
    <cellStyle name="Normal 2 7 8 4" xfId="8683"/>
    <cellStyle name="Normal 2 7 8 4 2" xfId="16324"/>
    <cellStyle name="Normal 2 7 8 5" xfId="8684"/>
    <cellStyle name="Normal 2 7 8 5 2" xfId="16325"/>
    <cellStyle name="Normal 2 7 8 6" xfId="16317"/>
    <cellStyle name="Normal 2 7 9" xfId="8685"/>
    <cellStyle name="Normal 2 7 9 2" xfId="8686"/>
    <cellStyle name="Normal 2 7 9 2 2" xfId="16327"/>
    <cellStyle name="Normal 2 7 9 3" xfId="8687"/>
    <cellStyle name="Normal 2 7 9 3 2" xfId="16328"/>
    <cellStyle name="Normal 2 7 9 4" xfId="16326"/>
    <cellStyle name="Normal 2 8" xfId="8688"/>
    <cellStyle name="Normal 2 9" xfId="8689"/>
    <cellStyle name="Normal 2 9 10" xfId="8690"/>
    <cellStyle name="Normal 2 9 10 2" xfId="16330"/>
    <cellStyle name="Normal 2 9 11" xfId="16329"/>
    <cellStyle name="Normal 2 9 2" xfId="8691"/>
    <cellStyle name="Normal 2 9 2 2" xfId="8692"/>
    <cellStyle name="Normal 2 9 2 2 2" xfId="8693"/>
    <cellStyle name="Normal 2 9 2 2 2 2" xfId="8694"/>
    <cellStyle name="Normal 2 9 2 2 2 2 2" xfId="8695"/>
    <cellStyle name="Normal 2 9 2 2 2 2 2 2" xfId="16335"/>
    <cellStyle name="Normal 2 9 2 2 2 2 3" xfId="8696"/>
    <cellStyle name="Normal 2 9 2 2 2 2 3 2" xfId="16336"/>
    <cellStyle name="Normal 2 9 2 2 2 2 4" xfId="16334"/>
    <cellStyle name="Normal 2 9 2 2 2 3" xfId="8697"/>
    <cellStyle name="Normal 2 9 2 2 2 3 2" xfId="8698"/>
    <cellStyle name="Normal 2 9 2 2 2 3 2 2" xfId="16338"/>
    <cellStyle name="Normal 2 9 2 2 2 3 3" xfId="8699"/>
    <cellStyle name="Normal 2 9 2 2 2 3 3 2" xfId="16339"/>
    <cellStyle name="Normal 2 9 2 2 2 3 4" xfId="16337"/>
    <cellStyle name="Normal 2 9 2 2 2 4" xfId="8700"/>
    <cellStyle name="Normal 2 9 2 2 2 4 2" xfId="16340"/>
    <cellStyle name="Normal 2 9 2 2 2 5" xfId="8701"/>
    <cellStyle name="Normal 2 9 2 2 2 5 2" xfId="16341"/>
    <cellStyle name="Normal 2 9 2 2 2 6" xfId="16333"/>
    <cellStyle name="Normal 2 9 2 2 3" xfId="8702"/>
    <cellStyle name="Normal 2 9 2 2 3 2" xfId="8703"/>
    <cellStyle name="Normal 2 9 2 2 3 2 2" xfId="16343"/>
    <cellStyle name="Normal 2 9 2 2 3 3" xfId="8704"/>
    <cellStyle name="Normal 2 9 2 2 3 3 2" xfId="16344"/>
    <cellStyle name="Normal 2 9 2 2 3 4" xfId="16342"/>
    <cellStyle name="Normal 2 9 2 2 4" xfId="8705"/>
    <cellStyle name="Normal 2 9 2 2 4 2" xfId="8706"/>
    <cellStyle name="Normal 2 9 2 2 4 2 2" xfId="16346"/>
    <cellStyle name="Normal 2 9 2 2 4 3" xfId="8707"/>
    <cellStyle name="Normal 2 9 2 2 4 3 2" xfId="16347"/>
    <cellStyle name="Normal 2 9 2 2 4 4" xfId="16345"/>
    <cellStyle name="Normal 2 9 2 2 5" xfId="8708"/>
    <cellStyle name="Normal 2 9 2 2 5 2" xfId="16348"/>
    <cellStyle name="Normal 2 9 2 2 6" xfId="8709"/>
    <cellStyle name="Normal 2 9 2 2 6 2" xfId="16349"/>
    <cellStyle name="Normal 2 9 2 2 7" xfId="16332"/>
    <cellStyle name="Normal 2 9 2 3" xfId="8710"/>
    <cellStyle name="Normal 2 9 2 3 2" xfId="8711"/>
    <cellStyle name="Normal 2 9 2 3 2 2" xfId="8712"/>
    <cellStyle name="Normal 2 9 2 3 2 2 2" xfId="16352"/>
    <cellStyle name="Normal 2 9 2 3 2 3" xfId="8713"/>
    <cellStyle name="Normal 2 9 2 3 2 3 2" xfId="16353"/>
    <cellStyle name="Normal 2 9 2 3 2 4" xfId="16351"/>
    <cellStyle name="Normal 2 9 2 3 3" xfId="8714"/>
    <cellStyle name="Normal 2 9 2 3 3 2" xfId="8715"/>
    <cellStyle name="Normal 2 9 2 3 3 2 2" xfId="16355"/>
    <cellStyle name="Normal 2 9 2 3 3 3" xfId="8716"/>
    <cellStyle name="Normal 2 9 2 3 3 3 2" xfId="16356"/>
    <cellStyle name="Normal 2 9 2 3 3 4" xfId="16354"/>
    <cellStyle name="Normal 2 9 2 3 4" xfId="8717"/>
    <cellStyle name="Normal 2 9 2 3 4 2" xfId="16357"/>
    <cellStyle name="Normal 2 9 2 3 5" xfId="8718"/>
    <cellStyle name="Normal 2 9 2 3 5 2" xfId="16358"/>
    <cellStyle name="Normal 2 9 2 3 6" xfId="16350"/>
    <cellStyle name="Normal 2 9 2 4" xfId="8719"/>
    <cellStyle name="Normal 2 9 2 4 2" xfId="8720"/>
    <cellStyle name="Normal 2 9 2 4 2 2" xfId="8721"/>
    <cellStyle name="Normal 2 9 2 4 2 2 2" xfId="16361"/>
    <cellStyle name="Normal 2 9 2 4 2 3" xfId="8722"/>
    <cellStyle name="Normal 2 9 2 4 2 3 2" xfId="16362"/>
    <cellStyle name="Normal 2 9 2 4 2 4" xfId="16360"/>
    <cellStyle name="Normal 2 9 2 4 3" xfId="8723"/>
    <cellStyle name="Normal 2 9 2 4 3 2" xfId="8724"/>
    <cellStyle name="Normal 2 9 2 4 3 2 2" xfId="16364"/>
    <cellStyle name="Normal 2 9 2 4 3 3" xfId="8725"/>
    <cellStyle name="Normal 2 9 2 4 3 3 2" xfId="16365"/>
    <cellStyle name="Normal 2 9 2 4 3 4" xfId="16363"/>
    <cellStyle name="Normal 2 9 2 4 4" xfId="8726"/>
    <cellStyle name="Normal 2 9 2 4 4 2" xfId="16366"/>
    <cellStyle name="Normal 2 9 2 4 5" xfId="8727"/>
    <cellStyle name="Normal 2 9 2 4 5 2" xfId="16367"/>
    <cellStyle name="Normal 2 9 2 4 6" xfId="16359"/>
    <cellStyle name="Normal 2 9 2 5" xfId="8728"/>
    <cellStyle name="Normal 2 9 2 5 2" xfId="8729"/>
    <cellStyle name="Normal 2 9 2 5 2 2" xfId="16369"/>
    <cellStyle name="Normal 2 9 2 5 3" xfId="8730"/>
    <cellStyle name="Normal 2 9 2 5 3 2" xfId="16370"/>
    <cellStyle name="Normal 2 9 2 5 4" xfId="16368"/>
    <cellStyle name="Normal 2 9 2 6" xfId="8731"/>
    <cellStyle name="Normal 2 9 2 6 2" xfId="8732"/>
    <cellStyle name="Normal 2 9 2 6 2 2" xfId="16372"/>
    <cellStyle name="Normal 2 9 2 6 3" xfId="8733"/>
    <cellStyle name="Normal 2 9 2 6 3 2" xfId="16373"/>
    <cellStyle name="Normal 2 9 2 6 4" xfId="16371"/>
    <cellStyle name="Normal 2 9 2 7" xfId="8734"/>
    <cellStyle name="Normal 2 9 2 7 2" xfId="16374"/>
    <cellStyle name="Normal 2 9 2 8" xfId="8735"/>
    <cellStyle name="Normal 2 9 2 8 2" xfId="16375"/>
    <cellStyle name="Normal 2 9 2 9" xfId="16331"/>
    <cellStyle name="Normal 2 9 3" xfId="8736"/>
    <cellStyle name="Normal 2 9 3 2" xfId="8737"/>
    <cellStyle name="Normal 2 9 3 2 2" xfId="8738"/>
    <cellStyle name="Normal 2 9 3 2 2 2" xfId="8739"/>
    <cellStyle name="Normal 2 9 3 2 2 2 2" xfId="8740"/>
    <cellStyle name="Normal 2 9 3 2 2 2 2 2" xfId="16380"/>
    <cellStyle name="Normal 2 9 3 2 2 2 3" xfId="8741"/>
    <cellStyle name="Normal 2 9 3 2 2 2 3 2" xfId="16381"/>
    <cellStyle name="Normal 2 9 3 2 2 2 4" xfId="16379"/>
    <cellStyle name="Normal 2 9 3 2 2 3" xfId="8742"/>
    <cellStyle name="Normal 2 9 3 2 2 3 2" xfId="8743"/>
    <cellStyle name="Normal 2 9 3 2 2 3 2 2" xfId="16383"/>
    <cellStyle name="Normal 2 9 3 2 2 3 3" xfId="8744"/>
    <cellStyle name="Normal 2 9 3 2 2 3 3 2" xfId="16384"/>
    <cellStyle name="Normal 2 9 3 2 2 3 4" xfId="16382"/>
    <cellStyle name="Normal 2 9 3 2 2 4" xfId="8745"/>
    <cellStyle name="Normal 2 9 3 2 2 4 2" xfId="16385"/>
    <cellStyle name="Normal 2 9 3 2 2 5" xfId="8746"/>
    <cellStyle name="Normal 2 9 3 2 2 5 2" xfId="16386"/>
    <cellStyle name="Normal 2 9 3 2 2 6" xfId="16378"/>
    <cellStyle name="Normal 2 9 3 2 3" xfId="8747"/>
    <cellStyle name="Normal 2 9 3 2 3 2" xfId="8748"/>
    <cellStyle name="Normal 2 9 3 2 3 2 2" xfId="16388"/>
    <cellStyle name="Normal 2 9 3 2 3 3" xfId="8749"/>
    <cellStyle name="Normal 2 9 3 2 3 3 2" xfId="16389"/>
    <cellStyle name="Normal 2 9 3 2 3 4" xfId="16387"/>
    <cellStyle name="Normal 2 9 3 2 4" xfId="8750"/>
    <cellStyle name="Normal 2 9 3 2 4 2" xfId="8751"/>
    <cellStyle name="Normal 2 9 3 2 4 2 2" xfId="16391"/>
    <cellStyle name="Normal 2 9 3 2 4 3" xfId="8752"/>
    <cellStyle name="Normal 2 9 3 2 4 3 2" xfId="16392"/>
    <cellStyle name="Normal 2 9 3 2 4 4" xfId="16390"/>
    <cellStyle name="Normal 2 9 3 2 5" xfId="8753"/>
    <cellStyle name="Normal 2 9 3 2 5 2" xfId="16393"/>
    <cellStyle name="Normal 2 9 3 2 6" xfId="8754"/>
    <cellStyle name="Normal 2 9 3 2 6 2" xfId="16394"/>
    <cellStyle name="Normal 2 9 3 2 7" xfId="16377"/>
    <cellStyle name="Normal 2 9 3 3" xfId="8755"/>
    <cellStyle name="Normal 2 9 3 3 2" xfId="8756"/>
    <cellStyle name="Normal 2 9 3 3 2 2" xfId="8757"/>
    <cellStyle name="Normal 2 9 3 3 2 2 2" xfId="16397"/>
    <cellStyle name="Normal 2 9 3 3 2 3" xfId="8758"/>
    <cellStyle name="Normal 2 9 3 3 2 3 2" xfId="16398"/>
    <cellStyle name="Normal 2 9 3 3 2 4" xfId="16396"/>
    <cellStyle name="Normal 2 9 3 3 3" xfId="8759"/>
    <cellStyle name="Normal 2 9 3 3 3 2" xfId="8760"/>
    <cellStyle name="Normal 2 9 3 3 3 2 2" xfId="16400"/>
    <cellStyle name="Normal 2 9 3 3 3 3" xfId="8761"/>
    <cellStyle name="Normal 2 9 3 3 3 3 2" xfId="16401"/>
    <cellStyle name="Normal 2 9 3 3 3 4" xfId="16399"/>
    <cellStyle name="Normal 2 9 3 3 4" xfId="8762"/>
    <cellStyle name="Normal 2 9 3 3 4 2" xfId="16402"/>
    <cellStyle name="Normal 2 9 3 3 5" xfId="8763"/>
    <cellStyle name="Normal 2 9 3 3 5 2" xfId="16403"/>
    <cellStyle name="Normal 2 9 3 3 6" xfId="16395"/>
    <cellStyle name="Normal 2 9 3 4" xfId="8764"/>
    <cellStyle name="Normal 2 9 3 4 2" xfId="8765"/>
    <cellStyle name="Normal 2 9 3 4 2 2" xfId="8766"/>
    <cellStyle name="Normal 2 9 3 4 2 2 2" xfId="16406"/>
    <cellStyle name="Normal 2 9 3 4 2 3" xfId="8767"/>
    <cellStyle name="Normal 2 9 3 4 2 3 2" xfId="16407"/>
    <cellStyle name="Normal 2 9 3 4 2 4" xfId="16405"/>
    <cellStyle name="Normal 2 9 3 4 3" xfId="8768"/>
    <cellStyle name="Normal 2 9 3 4 3 2" xfId="8769"/>
    <cellStyle name="Normal 2 9 3 4 3 2 2" xfId="16409"/>
    <cellStyle name="Normal 2 9 3 4 3 3" xfId="8770"/>
    <cellStyle name="Normal 2 9 3 4 3 3 2" xfId="16410"/>
    <cellStyle name="Normal 2 9 3 4 3 4" xfId="16408"/>
    <cellStyle name="Normal 2 9 3 4 4" xfId="8771"/>
    <cellStyle name="Normal 2 9 3 4 4 2" xfId="16411"/>
    <cellStyle name="Normal 2 9 3 4 5" xfId="8772"/>
    <cellStyle name="Normal 2 9 3 4 5 2" xfId="16412"/>
    <cellStyle name="Normal 2 9 3 4 6" xfId="16404"/>
    <cellStyle name="Normal 2 9 3 5" xfId="8773"/>
    <cellStyle name="Normal 2 9 3 5 2" xfId="8774"/>
    <cellStyle name="Normal 2 9 3 5 2 2" xfId="16414"/>
    <cellStyle name="Normal 2 9 3 5 3" xfId="8775"/>
    <cellStyle name="Normal 2 9 3 5 3 2" xfId="16415"/>
    <cellStyle name="Normal 2 9 3 5 4" xfId="16413"/>
    <cellStyle name="Normal 2 9 3 6" xfId="8776"/>
    <cellStyle name="Normal 2 9 3 6 2" xfId="8777"/>
    <cellStyle name="Normal 2 9 3 6 2 2" xfId="16417"/>
    <cellStyle name="Normal 2 9 3 6 3" xfId="8778"/>
    <cellStyle name="Normal 2 9 3 6 3 2" xfId="16418"/>
    <cellStyle name="Normal 2 9 3 6 4" xfId="16416"/>
    <cellStyle name="Normal 2 9 3 7" xfId="8779"/>
    <cellStyle name="Normal 2 9 3 7 2" xfId="16419"/>
    <cellStyle name="Normal 2 9 3 8" xfId="8780"/>
    <cellStyle name="Normal 2 9 3 8 2" xfId="16420"/>
    <cellStyle name="Normal 2 9 3 9" xfId="16376"/>
    <cellStyle name="Normal 2 9 4" xfId="8781"/>
    <cellStyle name="Normal 2 9 4 2" xfId="8782"/>
    <cellStyle name="Normal 2 9 4 2 2" xfId="8783"/>
    <cellStyle name="Normal 2 9 4 2 2 2" xfId="8784"/>
    <cellStyle name="Normal 2 9 4 2 2 2 2" xfId="16424"/>
    <cellStyle name="Normal 2 9 4 2 2 3" xfId="8785"/>
    <cellStyle name="Normal 2 9 4 2 2 3 2" xfId="16425"/>
    <cellStyle name="Normal 2 9 4 2 2 4" xfId="16423"/>
    <cellStyle name="Normal 2 9 4 2 3" xfId="8786"/>
    <cellStyle name="Normal 2 9 4 2 3 2" xfId="8787"/>
    <cellStyle name="Normal 2 9 4 2 3 2 2" xfId="16427"/>
    <cellStyle name="Normal 2 9 4 2 3 3" xfId="8788"/>
    <cellStyle name="Normal 2 9 4 2 3 3 2" xfId="16428"/>
    <cellStyle name="Normal 2 9 4 2 3 4" xfId="16426"/>
    <cellStyle name="Normal 2 9 4 2 4" xfId="8789"/>
    <cellStyle name="Normal 2 9 4 2 4 2" xfId="16429"/>
    <cellStyle name="Normal 2 9 4 2 5" xfId="8790"/>
    <cellStyle name="Normal 2 9 4 2 5 2" xfId="16430"/>
    <cellStyle name="Normal 2 9 4 2 6" xfId="16422"/>
    <cellStyle name="Normal 2 9 4 3" xfId="8791"/>
    <cellStyle name="Normal 2 9 4 3 2" xfId="8792"/>
    <cellStyle name="Normal 2 9 4 3 2 2" xfId="8793"/>
    <cellStyle name="Normal 2 9 4 3 2 2 2" xfId="16433"/>
    <cellStyle name="Normal 2 9 4 3 2 3" xfId="8794"/>
    <cellStyle name="Normal 2 9 4 3 2 3 2" xfId="16434"/>
    <cellStyle name="Normal 2 9 4 3 2 4" xfId="16432"/>
    <cellStyle name="Normal 2 9 4 3 3" xfId="8795"/>
    <cellStyle name="Normal 2 9 4 3 3 2" xfId="8796"/>
    <cellStyle name="Normal 2 9 4 3 3 2 2" xfId="16436"/>
    <cellStyle name="Normal 2 9 4 3 3 3" xfId="8797"/>
    <cellStyle name="Normal 2 9 4 3 3 3 2" xfId="16437"/>
    <cellStyle name="Normal 2 9 4 3 3 4" xfId="16435"/>
    <cellStyle name="Normal 2 9 4 3 4" xfId="8798"/>
    <cellStyle name="Normal 2 9 4 3 4 2" xfId="16438"/>
    <cellStyle name="Normal 2 9 4 3 5" xfId="8799"/>
    <cellStyle name="Normal 2 9 4 3 5 2" xfId="16439"/>
    <cellStyle name="Normal 2 9 4 3 6" xfId="16431"/>
    <cellStyle name="Normal 2 9 4 4" xfId="8800"/>
    <cellStyle name="Normal 2 9 4 4 2" xfId="8801"/>
    <cellStyle name="Normal 2 9 4 4 2 2" xfId="16441"/>
    <cellStyle name="Normal 2 9 4 4 3" xfId="8802"/>
    <cellStyle name="Normal 2 9 4 4 3 2" xfId="16442"/>
    <cellStyle name="Normal 2 9 4 4 4" xfId="16440"/>
    <cellStyle name="Normal 2 9 4 5" xfId="8803"/>
    <cellStyle name="Normal 2 9 4 5 2" xfId="8804"/>
    <cellStyle name="Normal 2 9 4 5 2 2" xfId="16444"/>
    <cellStyle name="Normal 2 9 4 5 3" xfId="8805"/>
    <cellStyle name="Normal 2 9 4 5 3 2" xfId="16445"/>
    <cellStyle name="Normal 2 9 4 5 4" xfId="16443"/>
    <cellStyle name="Normal 2 9 4 6" xfId="8806"/>
    <cellStyle name="Normal 2 9 4 6 2" xfId="16446"/>
    <cellStyle name="Normal 2 9 4 7" xfId="8807"/>
    <cellStyle name="Normal 2 9 4 7 2" xfId="16447"/>
    <cellStyle name="Normal 2 9 4 8" xfId="16421"/>
    <cellStyle name="Normal 2 9 5" xfId="8808"/>
    <cellStyle name="Normal 2 9 5 2" xfId="8809"/>
    <cellStyle name="Normal 2 9 5 2 2" xfId="8810"/>
    <cellStyle name="Normal 2 9 5 2 2 2" xfId="16450"/>
    <cellStyle name="Normal 2 9 5 2 3" xfId="8811"/>
    <cellStyle name="Normal 2 9 5 2 3 2" xfId="16451"/>
    <cellStyle name="Normal 2 9 5 2 4" xfId="16449"/>
    <cellStyle name="Normal 2 9 5 3" xfId="8812"/>
    <cellStyle name="Normal 2 9 5 3 2" xfId="8813"/>
    <cellStyle name="Normal 2 9 5 3 2 2" xfId="16453"/>
    <cellStyle name="Normal 2 9 5 3 3" xfId="8814"/>
    <cellStyle name="Normal 2 9 5 3 3 2" xfId="16454"/>
    <cellStyle name="Normal 2 9 5 3 4" xfId="16452"/>
    <cellStyle name="Normal 2 9 5 4" xfId="8815"/>
    <cellStyle name="Normal 2 9 5 4 2" xfId="16455"/>
    <cellStyle name="Normal 2 9 5 5" xfId="8816"/>
    <cellStyle name="Normal 2 9 5 5 2" xfId="16456"/>
    <cellStyle name="Normal 2 9 5 6" xfId="16448"/>
    <cellStyle name="Normal 2 9 6" xfId="8817"/>
    <cellStyle name="Normal 2 9 6 2" xfId="8818"/>
    <cellStyle name="Normal 2 9 6 2 2" xfId="8819"/>
    <cellStyle name="Normal 2 9 6 2 2 2" xfId="16459"/>
    <cellStyle name="Normal 2 9 6 2 3" xfId="8820"/>
    <cellStyle name="Normal 2 9 6 2 3 2" xfId="16460"/>
    <cellStyle name="Normal 2 9 6 2 4" xfId="16458"/>
    <cellStyle name="Normal 2 9 6 3" xfId="8821"/>
    <cellStyle name="Normal 2 9 6 3 2" xfId="8822"/>
    <cellStyle name="Normal 2 9 6 3 2 2" xfId="16462"/>
    <cellStyle name="Normal 2 9 6 3 3" xfId="8823"/>
    <cellStyle name="Normal 2 9 6 3 3 2" xfId="16463"/>
    <cellStyle name="Normal 2 9 6 3 4" xfId="16461"/>
    <cellStyle name="Normal 2 9 6 4" xfId="8824"/>
    <cellStyle name="Normal 2 9 6 4 2" xfId="16464"/>
    <cellStyle name="Normal 2 9 6 5" xfId="8825"/>
    <cellStyle name="Normal 2 9 6 5 2" xfId="16465"/>
    <cellStyle name="Normal 2 9 6 6" xfId="16457"/>
    <cellStyle name="Normal 2 9 7" xfId="8826"/>
    <cellStyle name="Normal 2 9 7 2" xfId="8827"/>
    <cellStyle name="Normal 2 9 7 2 2" xfId="16467"/>
    <cellStyle name="Normal 2 9 7 3" xfId="8828"/>
    <cellStyle name="Normal 2 9 7 3 2" xfId="16468"/>
    <cellStyle name="Normal 2 9 7 4" xfId="16466"/>
    <cellStyle name="Normal 2 9 8" xfId="8829"/>
    <cellStyle name="Normal 2 9 8 2" xfId="8830"/>
    <cellStyle name="Normal 2 9 8 2 2" xfId="16470"/>
    <cellStyle name="Normal 2 9 8 3" xfId="8831"/>
    <cellStyle name="Normal 2 9 8 3 2" xfId="16471"/>
    <cellStyle name="Normal 2 9 8 4" xfId="16469"/>
    <cellStyle name="Normal 2 9 9" xfId="8832"/>
    <cellStyle name="Normal 2 9 9 2" xfId="16472"/>
    <cellStyle name="Normal 3" xfId="325"/>
    <cellStyle name="Normal 3 2" xfId="921"/>
    <cellStyle name="Normal 3 2 2" xfId="1933"/>
    <cellStyle name="Normal 3 2 3" xfId="8833"/>
    <cellStyle name="Normal 3 3" xfId="1932"/>
    <cellStyle name="Normal 3 3 2" xfId="8834"/>
    <cellStyle name="Normal 3 3 2 2" xfId="16474"/>
    <cellStyle name="Normal 3 3 3" xfId="8835"/>
    <cellStyle name="Normal 3 3 3 2" xfId="16475"/>
    <cellStyle name="Normal 3 3 4" xfId="16473"/>
    <cellStyle name="Normal 3 4" xfId="8836"/>
    <cellStyle name="Normal 3 4 2" xfId="8837"/>
    <cellStyle name="Normal 3 4 2 2" xfId="16477"/>
    <cellStyle name="Normal 3 4 3" xfId="8838"/>
    <cellStyle name="Normal 3 4 3 2" xfId="16478"/>
    <cellStyle name="Normal 3 4 4" xfId="16476"/>
    <cellStyle name="Normal 3 5" xfId="1907"/>
    <cellStyle name="Normal 4" xfId="326"/>
    <cellStyle name="Normal 4 2" xfId="8840"/>
    <cellStyle name="Normal 4 3" xfId="8841"/>
    <cellStyle name="Normal 4 4" xfId="8839"/>
    <cellStyle name="Normal 5" xfId="721"/>
    <cellStyle name="Normal 5 10" xfId="8843"/>
    <cellStyle name="Normal 5 10 2" xfId="8844"/>
    <cellStyle name="Normal 5 10 2 2" xfId="16481"/>
    <cellStyle name="Normal 5 10 3" xfId="8845"/>
    <cellStyle name="Normal 5 10 3 2" xfId="16482"/>
    <cellStyle name="Normal 5 10 4" xfId="16480"/>
    <cellStyle name="Normal 5 11" xfId="8846"/>
    <cellStyle name="Normal 5 11 2" xfId="16483"/>
    <cellStyle name="Normal 5 12" xfId="8847"/>
    <cellStyle name="Normal 5 12 2" xfId="16484"/>
    <cellStyle name="Normal 5 13" xfId="16479"/>
    <cellStyle name="Normal 5 14" xfId="8842"/>
    <cellStyle name="Normal 5 2" xfId="8848"/>
    <cellStyle name="Normal 5 2 10" xfId="8849"/>
    <cellStyle name="Normal 5 2 11" xfId="8850"/>
    <cellStyle name="Normal 5 2 2" xfId="8851"/>
    <cellStyle name="Normal 5 2 2 2" xfId="8852"/>
    <cellStyle name="Normal 5 2 2 2 2" xfId="8853"/>
    <cellStyle name="Normal 5 2 2 2 2 2" xfId="8854"/>
    <cellStyle name="Normal 5 2 2 2 2 2 2" xfId="8855"/>
    <cellStyle name="Normal 5 2 2 2 2 2 2 2" xfId="16489"/>
    <cellStyle name="Normal 5 2 2 2 2 2 3" xfId="8856"/>
    <cellStyle name="Normal 5 2 2 2 2 2 3 2" xfId="16490"/>
    <cellStyle name="Normal 5 2 2 2 2 2 4" xfId="16488"/>
    <cellStyle name="Normal 5 2 2 2 2 3" xfId="8857"/>
    <cellStyle name="Normal 5 2 2 2 2 3 2" xfId="8858"/>
    <cellStyle name="Normal 5 2 2 2 2 3 2 2" xfId="16492"/>
    <cellStyle name="Normal 5 2 2 2 2 3 3" xfId="8859"/>
    <cellStyle name="Normal 5 2 2 2 2 3 3 2" xfId="16493"/>
    <cellStyle name="Normal 5 2 2 2 2 3 4" xfId="16491"/>
    <cellStyle name="Normal 5 2 2 2 2 4" xfId="8860"/>
    <cellStyle name="Normal 5 2 2 2 2 4 2" xfId="16494"/>
    <cellStyle name="Normal 5 2 2 2 2 5" xfId="8861"/>
    <cellStyle name="Normal 5 2 2 2 2 5 2" xfId="16495"/>
    <cellStyle name="Normal 5 2 2 2 2 6" xfId="16487"/>
    <cellStyle name="Normal 5 2 2 2 3" xfId="8862"/>
    <cellStyle name="Normal 5 2 2 2 3 2" xfId="8863"/>
    <cellStyle name="Normal 5 2 2 2 3 2 2" xfId="16497"/>
    <cellStyle name="Normal 5 2 2 2 3 3" xfId="8864"/>
    <cellStyle name="Normal 5 2 2 2 3 3 2" xfId="16498"/>
    <cellStyle name="Normal 5 2 2 2 3 4" xfId="16496"/>
    <cellStyle name="Normal 5 2 2 2 4" xfId="8865"/>
    <cellStyle name="Normal 5 2 2 2 4 2" xfId="8866"/>
    <cellStyle name="Normal 5 2 2 2 4 2 2" xfId="16500"/>
    <cellStyle name="Normal 5 2 2 2 4 3" xfId="8867"/>
    <cellStyle name="Normal 5 2 2 2 4 3 2" xfId="16501"/>
    <cellStyle name="Normal 5 2 2 2 4 4" xfId="16499"/>
    <cellStyle name="Normal 5 2 2 2 5" xfId="8868"/>
    <cellStyle name="Normal 5 2 2 2 5 2" xfId="16502"/>
    <cellStyle name="Normal 5 2 2 2 6" xfId="8869"/>
    <cellStyle name="Normal 5 2 2 2 6 2" xfId="16503"/>
    <cellStyle name="Normal 5 2 2 2 7" xfId="16486"/>
    <cellStyle name="Normal 5 2 2 3" xfId="8870"/>
    <cellStyle name="Normal 5 2 2 3 2" xfId="8871"/>
    <cellStyle name="Normal 5 2 2 3 2 2" xfId="8872"/>
    <cellStyle name="Normal 5 2 2 3 2 2 2" xfId="16506"/>
    <cellStyle name="Normal 5 2 2 3 2 3" xfId="8873"/>
    <cellStyle name="Normal 5 2 2 3 2 3 2" xfId="16507"/>
    <cellStyle name="Normal 5 2 2 3 2 4" xfId="16505"/>
    <cellStyle name="Normal 5 2 2 3 3" xfId="8874"/>
    <cellStyle name="Normal 5 2 2 3 3 2" xfId="8875"/>
    <cellStyle name="Normal 5 2 2 3 3 2 2" xfId="16509"/>
    <cellStyle name="Normal 5 2 2 3 3 3" xfId="8876"/>
    <cellStyle name="Normal 5 2 2 3 3 3 2" xfId="16510"/>
    <cellStyle name="Normal 5 2 2 3 3 4" xfId="16508"/>
    <cellStyle name="Normal 5 2 2 3 4" xfId="8877"/>
    <cellStyle name="Normal 5 2 2 3 4 2" xfId="16511"/>
    <cellStyle name="Normal 5 2 2 3 5" xfId="8878"/>
    <cellStyle name="Normal 5 2 2 3 5 2" xfId="16512"/>
    <cellStyle name="Normal 5 2 2 3 6" xfId="16504"/>
    <cellStyle name="Normal 5 2 2 4" xfId="8879"/>
    <cellStyle name="Normal 5 2 2 4 2" xfId="8880"/>
    <cellStyle name="Normal 5 2 2 4 2 2" xfId="8881"/>
    <cellStyle name="Normal 5 2 2 4 2 2 2" xfId="16515"/>
    <cellStyle name="Normal 5 2 2 4 2 3" xfId="8882"/>
    <cellStyle name="Normal 5 2 2 4 2 3 2" xfId="16516"/>
    <cellStyle name="Normal 5 2 2 4 2 4" xfId="16514"/>
    <cellStyle name="Normal 5 2 2 4 3" xfId="8883"/>
    <cellStyle name="Normal 5 2 2 4 3 2" xfId="8884"/>
    <cellStyle name="Normal 5 2 2 4 3 2 2" xfId="16518"/>
    <cellStyle name="Normal 5 2 2 4 3 3" xfId="8885"/>
    <cellStyle name="Normal 5 2 2 4 3 3 2" xfId="16519"/>
    <cellStyle name="Normal 5 2 2 4 3 4" xfId="16517"/>
    <cellStyle name="Normal 5 2 2 4 4" xfId="8886"/>
    <cellStyle name="Normal 5 2 2 4 4 2" xfId="16520"/>
    <cellStyle name="Normal 5 2 2 4 5" xfId="8887"/>
    <cellStyle name="Normal 5 2 2 4 5 2" xfId="16521"/>
    <cellStyle name="Normal 5 2 2 4 6" xfId="16513"/>
    <cellStyle name="Normal 5 2 2 5" xfId="8888"/>
    <cellStyle name="Normal 5 2 2 5 2" xfId="8889"/>
    <cellStyle name="Normal 5 2 2 5 2 2" xfId="16523"/>
    <cellStyle name="Normal 5 2 2 5 3" xfId="8890"/>
    <cellStyle name="Normal 5 2 2 5 3 2" xfId="16524"/>
    <cellStyle name="Normal 5 2 2 5 4" xfId="16522"/>
    <cellStyle name="Normal 5 2 2 6" xfId="8891"/>
    <cellStyle name="Normal 5 2 2 6 2" xfId="8892"/>
    <cellStyle name="Normal 5 2 2 6 2 2" xfId="16526"/>
    <cellStyle name="Normal 5 2 2 6 3" xfId="8893"/>
    <cellStyle name="Normal 5 2 2 6 3 2" xfId="16527"/>
    <cellStyle name="Normal 5 2 2 6 4" xfId="16525"/>
    <cellStyle name="Normal 5 2 2 7" xfId="8894"/>
    <cellStyle name="Normal 5 2 2 7 2" xfId="16528"/>
    <cellStyle name="Normal 5 2 2 8" xfId="8895"/>
    <cellStyle name="Normal 5 2 2 8 2" xfId="16529"/>
    <cellStyle name="Normal 5 2 2 9" xfId="16485"/>
    <cellStyle name="Normal 5 2 3" xfId="8896"/>
    <cellStyle name="Normal 5 2 3 2" xfId="8897"/>
    <cellStyle name="Normal 5 2 3 2 2" xfId="8898"/>
    <cellStyle name="Normal 5 2 3 2 2 2" xfId="8899"/>
    <cellStyle name="Normal 5 2 3 2 2 2 2" xfId="8900"/>
    <cellStyle name="Normal 5 2 3 2 2 2 2 2" xfId="16534"/>
    <cellStyle name="Normal 5 2 3 2 2 2 3" xfId="8901"/>
    <cellStyle name="Normal 5 2 3 2 2 2 3 2" xfId="16535"/>
    <cellStyle name="Normal 5 2 3 2 2 2 4" xfId="16533"/>
    <cellStyle name="Normal 5 2 3 2 2 3" xfId="8902"/>
    <cellStyle name="Normal 5 2 3 2 2 3 2" xfId="8903"/>
    <cellStyle name="Normal 5 2 3 2 2 3 2 2" xfId="16537"/>
    <cellStyle name="Normal 5 2 3 2 2 3 3" xfId="8904"/>
    <cellStyle name="Normal 5 2 3 2 2 3 3 2" xfId="16538"/>
    <cellStyle name="Normal 5 2 3 2 2 3 4" xfId="16536"/>
    <cellStyle name="Normal 5 2 3 2 2 4" xfId="8905"/>
    <cellStyle name="Normal 5 2 3 2 2 4 2" xfId="16539"/>
    <cellStyle name="Normal 5 2 3 2 2 5" xfId="8906"/>
    <cellStyle name="Normal 5 2 3 2 2 5 2" xfId="16540"/>
    <cellStyle name="Normal 5 2 3 2 2 6" xfId="16532"/>
    <cellStyle name="Normal 5 2 3 2 3" xfId="8907"/>
    <cellStyle name="Normal 5 2 3 2 3 2" xfId="8908"/>
    <cellStyle name="Normal 5 2 3 2 3 2 2" xfId="16542"/>
    <cellStyle name="Normal 5 2 3 2 3 3" xfId="8909"/>
    <cellStyle name="Normal 5 2 3 2 3 3 2" xfId="16543"/>
    <cellStyle name="Normal 5 2 3 2 3 4" xfId="16541"/>
    <cellStyle name="Normal 5 2 3 2 4" xfId="8910"/>
    <cellStyle name="Normal 5 2 3 2 4 2" xfId="8911"/>
    <cellStyle name="Normal 5 2 3 2 4 2 2" xfId="16545"/>
    <cellStyle name="Normal 5 2 3 2 4 3" xfId="8912"/>
    <cellStyle name="Normal 5 2 3 2 4 3 2" xfId="16546"/>
    <cellStyle name="Normal 5 2 3 2 4 4" xfId="16544"/>
    <cellStyle name="Normal 5 2 3 2 5" xfId="8913"/>
    <cellStyle name="Normal 5 2 3 2 5 2" xfId="16547"/>
    <cellStyle name="Normal 5 2 3 2 6" xfId="8914"/>
    <cellStyle name="Normal 5 2 3 2 6 2" xfId="16548"/>
    <cellStyle name="Normal 5 2 3 2 7" xfId="16531"/>
    <cellStyle name="Normal 5 2 3 3" xfId="8915"/>
    <cellStyle name="Normal 5 2 3 3 2" xfId="8916"/>
    <cellStyle name="Normal 5 2 3 3 2 2" xfId="8917"/>
    <cellStyle name="Normal 5 2 3 3 2 2 2" xfId="16551"/>
    <cellStyle name="Normal 5 2 3 3 2 3" xfId="8918"/>
    <cellStyle name="Normal 5 2 3 3 2 3 2" xfId="16552"/>
    <cellStyle name="Normal 5 2 3 3 2 4" xfId="16550"/>
    <cellStyle name="Normal 5 2 3 3 3" xfId="8919"/>
    <cellStyle name="Normal 5 2 3 3 3 2" xfId="8920"/>
    <cellStyle name="Normal 5 2 3 3 3 2 2" xfId="16554"/>
    <cellStyle name="Normal 5 2 3 3 3 3" xfId="8921"/>
    <cellStyle name="Normal 5 2 3 3 3 3 2" xfId="16555"/>
    <cellStyle name="Normal 5 2 3 3 3 4" xfId="16553"/>
    <cellStyle name="Normal 5 2 3 3 4" xfId="8922"/>
    <cellStyle name="Normal 5 2 3 3 4 2" xfId="16556"/>
    <cellStyle name="Normal 5 2 3 3 5" xfId="8923"/>
    <cellStyle name="Normal 5 2 3 3 5 2" xfId="16557"/>
    <cellStyle name="Normal 5 2 3 3 6" xfId="16549"/>
    <cellStyle name="Normal 5 2 3 4" xfId="8924"/>
    <cellStyle name="Normal 5 2 3 4 2" xfId="8925"/>
    <cellStyle name="Normal 5 2 3 4 2 2" xfId="8926"/>
    <cellStyle name="Normal 5 2 3 4 2 2 2" xfId="16560"/>
    <cellStyle name="Normal 5 2 3 4 2 3" xfId="8927"/>
    <cellStyle name="Normal 5 2 3 4 2 3 2" xfId="16561"/>
    <cellStyle name="Normal 5 2 3 4 2 4" xfId="16559"/>
    <cellStyle name="Normal 5 2 3 4 3" xfId="8928"/>
    <cellStyle name="Normal 5 2 3 4 3 2" xfId="8929"/>
    <cellStyle name="Normal 5 2 3 4 3 2 2" xfId="16563"/>
    <cellStyle name="Normal 5 2 3 4 3 3" xfId="8930"/>
    <cellStyle name="Normal 5 2 3 4 3 3 2" xfId="16564"/>
    <cellStyle name="Normal 5 2 3 4 3 4" xfId="16562"/>
    <cellStyle name="Normal 5 2 3 4 4" xfId="8931"/>
    <cellStyle name="Normal 5 2 3 4 4 2" xfId="16565"/>
    <cellStyle name="Normal 5 2 3 4 5" xfId="8932"/>
    <cellStyle name="Normal 5 2 3 4 5 2" xfId="16566"/>
    <cellStyle name="Normal 5 2 3 4 6" xfId="16558"/>
    <cellStyle name="Normal 5 2 3 5" xfId="8933"/>
    <cellStyle name="Normal 5 2 3 5 2" xfId="8934"/>
    <cellStyle name="Normal 5 2 3 5 2 2" xfId="16568"/>
    <cellStyle name="Normal 5 2 3 5 3" xfId="8935"/>
    <cellStyle name="Normal 5 2 3 5 3 2" xfId="16569"/>
    <cellStyle name="Normal 5 2 3 5 4" xfId="16567"/>
    <cellStyle name="Normal 5 2 3 6" xfId="8936"/>
    <cellStyle name="Normal 5 2 3 6 2" xfId="8937"/>
    <cellStyle name="Normal 5 2 3 6 2 2" xfId="16571"/>
    <cellStyle name="Normal 5 2 3 6 3" xfId="8938"/>
    <cellStyle name="Normal 5 2 3 6 3 2" xfId="16572"/>
    <cellStyle name="Normal 5 2 3 6 4" xfId="16570"/>
    <cellStyle name="Normal 5 2 3 7" xfId="8939"/>
    <cellStyle name="Normal 5 2 3 7 2" xfId="16573"/>
    <cellStyle name="Normal 5 2 3 8" xfId="8940"/>
    <cellStyle name="Normal 5 2 3 8 2" xfId="16574"/>
    <cellStyle name="Normal 5 2 3 9" xfId="16530"/>
    <cellStyle name="Normal 5 2 4" xfId="8941"/>
    <cellStyle name="Normal 5 2 4 2" xfId="8942"/>
    <cellStyle name="Normal 5 2 4 2 2" xfId="8943"/>
    <cellStyle name="Normal 5 2 4 2 2 2" xfId="8944"/>
    <cellStyle name="Normal 5 2 4 2 2 2 2" xfId="16578"/>
    <cellStyle name="Normal 5 2 4 2 2 3" xfId="8945"/>
    <cellStyle name="Normal 5 2 4 2 2 3 2" xfId="16579"/>
    <cellStyle name="Normal 5 2 4 2 2 4" xfId="16577"/>
    <cellStyle name="Normal 5 2 4 2 3" xfId="8946"/>
    <cellStyle name="Normal 5 2 4 2 3 2" xfId="8947"/>
    <cellStyle name="Normal 5 2 4 2 3 2 2" xfId="16581"/>
    <cellStyle name="Normal 5 2 4 2 3 3" xfId="8948"/>
    <cellStyle name="Normal 5 2 4 2 3 3 2" xfId="16582"/>
    <cellStyle name="Normal 5 2 4 2 3 4" xfId="16580"/>
    <cellStyle name="Normal 5 2 4 2 4" xfId="8949"/>
    <cellStyle name="Normal 5 2 4 2 4 2" xfId="16583"/>
    <cellStyle name="Normal 5 2 4 2 5" xfId="8950"/>
    <cellStyle name="Normal 5 2 4 2 5 2" xfId="16584"/>
    <cellStyle name="Normal 5 2 4 2 6" xfId="16576"/>
    <cellStyle name="Normal 5 2 4 3" xfId="8951"/>
    <cellStyle name="Normal 5 2 4 3 2" xfId="8952"/>
    <cellStyle name="Normal 5 2 4 3 2 2" xfId="8953"/>
    <cellStyle name="Normal 5 2 4 3 2 2 2" xfId="16587"/>
    <cellStyle name="Normal 5 2 4 3 2 3" xfId="8954"/>
    <cellStyle name="Normal 5 2 4 3 2 3 2" xfId="16588"/>
    <cellStyle name="Normal 5 2 4 3 2 4" xfId="16586"/>
    <cellStyle name="Normal 5 2 4 3 3" xfId="8955"/>
    <cellStyle name="Normal 5 2 4 3 3 2" xfId="8956"/>
    <cellStyle name="Normal 5 2 4 3 3 2 2" xfId="16590"/>
    <cellStyle name="Normal 5 2 4 3 3 3" xfId="8957"/>
    <cellStyle name="Normal 5 2 4 3 3 3 2" xfId="16591"/>
    <cellStyle name="Normal 5 2 4 3 3 4" xfId="16589"/>
    <cellStyle name="Normal 5 2 4 3 4" xfId="8958"/>
    <cellStyle name="Normal 5 2 4 3 4 2" xfId="16592"/>
    <cellStyle name="Normal 5 2 4 3 5" xfId="8959"/>
    <cellStyle name="Normal 5 2 4 3 5 2" xfId="16593"/>
    <cellStyle name="Normal 5 2 4 3 6" xfId="16585"/>
    <cellStyle name="Normal 5 2 4 4" xfId="8960"/>
    <cellStyle name="Normal 5 2 4 4 2" xfId="8961"/>
    <cellStyle name="Normal 5 2 4 4 2 2" xfId="16595"/>
    <cellStyle name="Normal 5 2 4 4 3" xfId="8962"/>
    <cellStyle name="Normal 5 2 4 4 3 2" xfId="16596"/>
    <cellStyle name="Normal 5 2 4 4 4" xfId="16594"/>
    <cellStyle name="Normal 5 2 4 5" xfId="8963"/>
    <cellStyle name="Normal 5 2 4 5 2" xfId="8964"/>
    <cellStyle name="Normal 5 2 4 5 2 2" xfId="16598"/>
    <cellStyle name="Normal 5 2 4 5 3" xfId="8965"/>
    <cellStyle name="Normal 5 2 4 5 3 2" xfId="16599"/>
    <cellStyle name="Normal 5 2 4 5 4" xfId="16597"/>
    <cellStyle name="Normal 5 2 4 6" xfId="8966"/>
    <cellStyle name="Normal 5 2 4 6 2" xfId="16600"/>
    <cellStyle name="Normal 5 2 4 7" xfId="8967"/>
    <cellStyle name="Normal 5 2 4 7 2" xfId="16601"/>
    <cellStyle name="Normal 5 2 4 8" xfId="16575"/>
    <cellStyle name="Normal 5 2 5" xfId="8968"/>
    <cellStyle name="Normal 5 2 5 2" xfId="8969"/>
    <cellStyle name="Normal 5 2 5 2 2" xfId="8970"/>
    <cellStyle name="Normal 5 2 5 2 2 2" xfId="16604"/>
    <cellStyle name="Normal 5 2 5 2 3" xfId="8971"/>
    <cellStyle name="Normal 5 2 5 2 3 2" xfId="16605"/>
    <cellStyle name="Normal 5 2 5 2 4" xfId="16603"/>
    <cellStyle name="Normal 5 2 5 3" xfId="8972"/>
    <cellStyle name="Normal 5 2 5 3 2" xfId="8973"/>
    <cellStyle name="Normal 5 2 5 3 2 2" xfId="16607"/>
    <cellStyle name="Normal 5 2 5 3 3" xfId="8974"/>
    <cellStyle name="Normal 5 2 5 3 3 2" xfId="16608"/>
    <cellStyle name="Normal 5 2 5 3 4" xfId="16606"/>
    <cellStyle name="Normal 5 2 5 4" xfId="8975"/>
    <cellStyle name="Normal 5 2 5 4 2" xfId="16609"/>
    <cellStyle name="Normal 5 2 5 5" xfId="8976"/>
    <cellStyle name="Normal 5 2 5 5 2" xfId="16610"/>
    <cellStyle name="Normal 5 2 5 6" xfId="16602"/>
    <cellStyle name="Normal 5 2 6" xfId="8977"/>
    <cellStyle name="Normal 5 2 6 2" xfId="8978"/>
    <cellStyle name="Normal 5 2 6 2 2" xfId="8979"/>
    <cellStyle name="Normal 5 2 6 2 2 2" xfId="16613"/>
    <cellStyle name="Normal 5 2 6 2 3" xfId="8980"/>
    <cellStyle name="Normal 5 2 6 2 3 2" xfId="16614"/>
    <cellStyle name="Normal 5 2 6 2 4" xfId="16612"/>
    <cellStyle name="Normal 5 2 6 3" xfId="8981"/>
    <cellStyle name="Normal 5 2 6 3 2" xfId="8982"/>
    <cellStyle name="Normal 5 2 6 3 2 2" xfId="16616"/>
    <cellStyle name="Normal 5 2 6 3 3" xfId="8983"/>
    <cellStyle name="Normal 5 2 6 3 3 2" xfId="16617"/>
    <cellStyle name="Normal 5 2 6 3 4" xfId="16615"/>
    <cellStyle name="Normal 5 2 6 4" xfId="8984"/>
    <cellStyle name="Normal 5 2 6 4 2" xfId="16618"/>
    <cellStyle name="Normal 5 2 6 5" xfId="8985"/>
    <cellStyle name="Normal 5 2 6 5 2" xfId="16619"/>
    <cellStyle name="Normal 5 2 6 6" xfId="16611"/>
    <cellStyle name="Normal 5 2 7" xfId="8986"/>
    <cellStyle name="Normal 5 2 7 2" xfId="8987"/>
    <cellStyle name="Normal 5 2 7 2 2" xfId="16621"/>
    <cellStyle name="Normal 5 2 7 3" xfId="8988"/>
    <cellStyle name="Normal 5 2 7 3 2" xfId="16622"/>
    <cellStyle name="Normal 5 2 7 4" xfId="16620"/>
    <cellStyle name="Normal 5 2 8" xfId="8989"/>
    <cellStyle name="Normal 5 2 8 2" xfId="8990"/>
    <cellStyle name="Normal 5 2 8 2 2" xfId="16624"/>
    <cellStyle name="Normal 5 2 8 3" xfId="8991"/>
    <cellStyle name="Normal 5 2 8 3 2" xfId="16625"/>
    <cellStyle name="Normal 5 2 8 4" xfId="16623"/>
    <cellStyle name="Normal 5 2 9" xfId="8992"/>
    <cellStyle name="Normal 5 2 9 2" xfId="8993"/>
    <cellStyle name="Normal 5 2 9 2 2" xfId="16627"/>
    <cellStyle name="Normal 5 2 9 3" xfId="8994"/>
    <cellStyle name="Normal 5 2 9 3 2" xfId="16628"/>
    <cellStyle name="Normal 5 2 9 4" xfId="16626"/>
    <cellStyle name="Normal 5 3" xfId="8995"/>
    <cellStyle name="Normal 5 3 2" xfId="8996"/>
    <cellStyle name="Normal 5 3 2 2" xfId="8997"/>
    <cellStyle name="Normal 5 3 2 2 2" xfId="8998"/>
    <cellStyle name="Normal 5 3 2 2 2 2" xfId="8999"/>
    <cellStyle name="Normal 5 3 2 2 2 2 2" xfId="16633"/>
    <cellStyle name="Normal 5 3 2 2 2 3" xfId="9000"/>
    <cellStyle name="Normal 5 3 2 2 2 3 2" xfId="16634"/>
    <cellStyle name="Normal 5 3 2 2 2 4" xfId="16632"/>
    <cellStyle name="Normal 5 3 2 2 3" xfId="9001"/>
    <cellStyle name="Normal 5 3 2 2 3 2" xfId="9002"/>
    <cellStyle name="Normal 5 3 2 2 3 2 2" xfId="16636"/>
    <cellStyle name="Normal 5 3 2 2 3 3" xfId="9003"/>
    <cellStyle name="Normal 5 3 2 2 3 3 2" xfId="16637"/>
    <cellStyle name="Normal 5 3 2 2 3 4" xfId="16635"/>
    <cellStyle name="Normal 5 3 2 2 4" xfId="9004"/>
    <cellStyle name="Normal 5 3 2 2 4 2" xfId="16638"/>
    <cellStyle name="Normal 5 3 2 2 5" xfId="9005"/>
    <cellStyle name="Normal 5 3 2 2 5 2" xfId="16639"/>
    <cellStyle name="Normal 5 3 2 2 6" xfId="16631"/>
    <cellStyle name="Normal 5 3 2 3" xfId="9006"/>
    <cellStyle name="Normal 5 3 2 3 2" xfId="9007"/>
    <cellStyle name="Normal 5 3 2 3 2 2" xfId="16641"/>
    <cellStyle name="Normal 5 3 2 3 3" xfId="9008"/>
    <cellStyle name="Normal 5 3 2 3 3 2" xfId="16642"/>
    <cellStyle name="Normal 5 3 2 3 4" xfId="16640"/>
    <cellStyle name="Normal 5 3 2 4" xfId="9009"/>
    <cellStyle name="Normal 5 3 2 4 2" xfId="9010"/>
    <cellStyle name="Normal 5 3 2 4 2 2" xfId="16644"/>
    <cellStyle name="Normal 5 3 2 4 3" xfId="9011"/>
    <cellStyle name="Normal 5 3 2 4 3 2" xfId="16645"/>
    <cellStyle name="Normal 5 3 2 4 4" xfId="16643"/>
    <cellStyle name="Normal 5 3 2 5" xfId="9012"/>
    <cellStyle name="Normal 5 3 2 5 2" xfId="16646"/>
    <cellStyle name="Normal 5 3 2 6" xfId="9013"/>
    <cellStyle name="Normal 5 3 2 6 2" xfId="16647"/>
    <cellStyle name="Normal 5 3 2 7" xfId="16630"/>
    <cellStyle name="Normal 5 3 3" xfId="9014"/>
    <cellStyle name="Normal 5 3 3 2" xfId="9015"/>
    <cellStyle name="Normal 5 3 3 2 2" xfId="9016"/>
    <cellStyle name="Normal 5 3 3 2 2 2" xfId="16650"/>
    <cellStyle name="Normal 5 3 3 2 3" xfId="9017"/>
    <cellStyle name="Normal 5 3 3 2 3 2" xfId="16651"/>
    <cellStyle name="Normal 5 3 3 2 4" xfId="16649"/>
    <cellStyle name="Normal 5 3 3 3" xfId="9018"/>
    <cellStyle name="Normal 5 3 3 3 2" xfId="9019"/>
    <cellStyle name="Normal 5 3 3 3 2 2" xfId="16653"/>
    <cellStyle name="Normal 5 3 3 3 3" xfId="9020"/>
    <cellStyle name="Normal 5 3 3 3 3 2" xfId="16654"/>
    <cellStyle name="Normal 5 3 3 3 4" xfId="16652"/>
    <cellStyle name="Normal 5 3 3 4" xfId="9021"/>
    <cellStyle name="Normal 5 3 3 4 2" xfId="16655"/>
    <cellStyle name="Normal 5 3 3 5" xfId="9022"/>
    <cellStyle name="Normal 5 3 3 5 2" xfId="16656"/>
    <cellStyle name="Normal 5 3 3 6" xfId="16648"/>
    <cellStyle name="Normal 5 3 4" xfId="9023"/>
    <cellStyle name="Normal 5 3 4 2" xfId="9024"/>
    <cellStyle name="Normal 5 3 4 2 2" xfId="9025"/>
    <cellStyle name="Normal 5 3 4 2 2 2" xfId="16659"/>
    <cellStyle name="Normal 5 3 4 2 3" xfId="9026"/>
    <cellStyle name="Normal 5 3 4 2 3 2" xfId="16660"/>
    <cellStyle name="Normal 5 3 4 2 4" xfId="16658"/>
    <cellStyle name="Normal 5 3 4 3" xfId="9027"/>
    <cellStyle name="Normal 5 3 4 3 2" xfId="9028"/>
    <cellStyle name="Normal 5 3 4 3 2 2" xfId="16662"/>
    <cellStyle name="Normal 5 3 4 3 3" xfId="9029"/>
    <cellStyle name="Normal 5 3 4 3 3 2" xfId="16663"/>
    <cellStyle name="Normal 5 3 4 3 4" xfId="16661"/>
    <cellStyle name="Normal 5 3 4 4" xfId="9030"/>
    <cellStyle name="Normal 5 3 4 4 2" xfId="16664"/>
    <cellStyle name="Normal 5 3 4 5" xfId="9031"/>
    <cellStyle name="Normal 5 3 4 5 2" xfId="16665"/>
    <cellStyle name="Normal 5 3 4 6" xfId="16657"/>
    <cellStyle name="Normal 5 3 5" xfId="9032"/>
    <cellStyle name="Normal 5 3 5 2" xfId="9033"/>
    <cellStyle name="Normal 5 3 5 2 2" xfId="16667"/>
    <cellStyle name="Normal 5 3 5 3" xfId="9034"/>
    <cellStyle name="Normal 5 3 5 3 2" xfId="16668"/>
    <cellStyle name="Normal 5 3 5 4" xfId="16666"/>
    <cellStyle name="Normal 5 3 6" xfId="9035"/>
    <cellStyle name="Normal 5 3 6 2" xfId="9036"/>
    <cellStyle name="Normal 5 3 6 2 2" xfId="16670"/>
    <cellStyle name="Normal 5 3 6 3" xfId="9037"/>
    <cellStyle name="Normal 5 3 6 3 2" xfId="16671"/>
    <cellStyle name="Normal 5 3 6 4" xfId="16669"/>
    <cellStyle name="Normal 5 3 7" xfId="9038"/>
    <cellStyle name="Normal 5 3 7 2" xfId="16672"/>
    <cellStyle name="Normal 5 3 8" xfId="9039"/>
    <cellStyle name="Normal 5 3 8 2" xfId="16673"/>
    <cellStyle name="Normal 5 3 9" xfId="16629"/>
    <cellStyle name="Normal 5 4" xfId="9040"/>
    <cellStyle name="Normal 5 4 2" xfId="9041"/>
    <cellStyle name="Normal 5 4 2 2" xfId="9042"/>
    <cellStyle name="Normal 5 4 2 2 2" xfId="9043"/>
    <cellStyle name="Normal 5 4 2 2 2 2" xfId="9044"/>
    <cellStyle name="Normal 5 4 2 2 2 2 2" xfId="16678"/>
    <cellStyle name="Normal 5 4 2 2 2 3" xfId="9045"/>
    <cellStyle name="Normal 5 4 2 2 2 3 2" xfId="16679"/>
    <cellStyle name="Normal 5 4 2 2 2 4" xfId="16677"/>
    <cellStyle name="Normal 5 4 2 2 3" xfId="9046"/>
    <cellStyle name="Normal 5 4 2 2 3 2" xfId="9047"/>
    <cellStyle name="Normal 5 4 2 2 3 2 2" xfId="16681"/>
    <cellStyle name="Normal 5 4 2 2 3 3" xfId="9048"/>
    <cellStyle name="Normal 5 4 2 2 3 3 2" xfId="16682"/>
    <cellStyle name="Normal 5 4 2 2 3 4" xfId="16680"/>
    <cellStyle name="Normal 5 4 2 2 4" xfId="9049"/>
    <cellStyle name="Normal 5 4 2 2 4 2" xfId="16683"/>
    <cellStyle name="Normal 5 4 2 2 5" xfId="9050"/>
    <cellStyle name="Normal 5 4 2 2 5 2" xfId="16684"/>
    <cellStyle name="Normal 5 4 2 2 6" xfId="16676"/>
    <cellStyle name="Normal 5 4 2 3" xfId="9051"/>
    <cellStyle name="Normal 5 4 2 3 2" xfId="9052"/>
    <cellStyle name="Normal 5 4 2 3 2 2" xfId="16686"/>
    <cellStyle name="Normal 5 4 2 3 3" xfId="9053"/>
    <cellStyle name="Normal 5 4 2 3 3 2" xfId="16687"/>
    <cellStyle name="Normal 5 4 2 3 4" xfId="16685"/>
    <cellStyle name="Normal 5 4 2 4" xfId="9054"/>
    <cellStyle name="Normal 5 4 2 4 2" xfId="9055"/>
    <cellStyle name="Normal 5 4 2 4 2 2" xfId="16689"/>
    <cellStyle name="Normal 5 4 2 4 3" xfId="9056"/>
    <cellStyle name="Normal 5 4 2 4 3 2" xfId="16690"/>
    <cellStyle name="Normal 5 4 2 4 4" xfId="16688"/>
    <cellStyle name="Normal 5 4 2 5" xfId="9057"/>
    <cellStyle name="Normal 5 4 2 5 2" xfId="16691"/>
    <cellStyle name="Normal 5 4 2 6" xfId="9058"/>
    <cellStyle name="Normal 5 4 2 6 2" xfId="16692"/>
    <cellStyle name="Normal 5 4 2 7" xfId="16675"/>
    <cellStyle name="Normal 5 4 3" xfId="9059"/>
    <cellStyle name="Normal 5 4 3 2" xfId="9060"/>
    <cellStyle name="Normal 5 4 3 2 2" xfId="9061"/>
    <cellStyle name="Normal 5 4 3 2 2 2" xfId="16695"/>
    <cellStyle name="Normal 5 4 3 2 3" xfId="9062"/>
    <cellStyle name="Normal 5 4 3 2 3 2" xfId="16696"/>
    <cellStyle name="Normal 5 4 3 2 4" xfId="16694"/>
    <cellStyle name="Normal 5 4 3 3" xfId="9063"/>
    <cellStyle name="Normal 5 4 3 3 2" xfId="9064"/>
    <cellStyle name="Normal 5 4 3 3 2 2" xfId="16698"/>
    <cellStyle name="Normal 5 4 3 3 3" xfId="9065"/>
    <cellStyle name="Normal 5 4 3 3 3 2" xfId="16699"/>
    <cellStyle name="Normal 5 4 3 3 4" xfId="16697"/>
    <cellStyle name="Normal 5 4 3 4" xfId="9066"/>
    <cellStyle name="Normal 5 4 3 4 2" xfId="16700"/>
    <cellStyle name="Normal 5 4 3 5" xfId="9067"/>
    <cellStyle name="Normal 5 4 3 5 2" xfId="16701"/>
    <cellStyle name="Normal 5 4 3 6" xfId="16693"/>
    <cellStyle name="Normal 5 4 4" xfId="9068"/>
    <cellStyle name="Normal 5 4 4 2" xfId="9069"/>
    <cellStyle name="Normal 5 4 4 2 2" xfId="9070"/>
    <cellStyle name="Normal 5 4 4 2 2 2" xfId="16704"/>
    <cellStyle name="Normal 5 4 4 2 3" xfId="9071"/>
    <cellStyle name="Normal 5 4 4 2 3 2" xfId="16705"/>
    <cellStyle name="Normal 5 4 4 2 4" xfId="16703"/>
    <cellStyle name="Normal 5 4 4 3" xfId="9072"/>
    <cellStyle name="Normal 5 4 4 3 2" xfId="9073"/>
    <cellStyle name="Normal 5 4 4 3 2 2" xfId="16707"/>
    <cellStyle name="Normal 5 4 4 3 3" xfId="9074"/>
    <cellStyle name="Normal 5 4 4 3 3 2" xfId="16708"/>
    <cellStyle name="Normal 5 4 4 3 4" xfId="16706"/>
    <cellStyle name="Normal 5 4 4 4" xfId="9075"/>
    <cellStyle name="Normal 5 4 4 4 2" xfId="16709"/>
    <cellStyle name="Normal 5 4 4 5" xfId="9076"/>
    <cellStyle name="Normal 5 4 4 5 2" xfId="16710"/>
    <cellStyle name="Normal 5 4 4 6" xfId="16702"/>
    <cellStyle name="Normal 5 4 5" xfId="9077"/>
    <cellStyle name="Normal 5 4 5 2" xfId="9078"/>
    <cellStyle name="Normal 5 4 5 2 2" xfId="16712"/>
    <cellStyle name="Normal 5 4 5 3" xfId="9079"/>
    <cellStyle name="Normal 5 4 5 3 2" xfId="16713"/>
    <cellStyle name="Normal 5 4 5 4" xfId="16711"/>
    <cellStyle name="Normal 5 4 6" xfId="9080"/>
    <cellStyle name="Normal 5 4 6 2" xfId="9081"/>
    <cellStyle name="Normal 5 4 6 2 2" xfId="16715"/>
    <cellStyle name="Normal 5 4 6 3" xfId="9082"/>
    <cellStyle name="Normal 5 4 6 3 2" xfId="16716"/>
    <cellStyle name="Normal 5 4 6 4" xfId="16714"/>
    <cellStyle name="Normal 5 4 7" xfId="9083"/>
    <cellStyle name="Normal 5 4 7 2" xfId="16717"/>
    <cellStyle name="Normal 5 4 8" xfId="9084"/>
    <cellStyle name="Normal 5 4 8 2" xfId="16718"/>
    <cellStyle name="Normal 5 4 9" xfId="16674"/>
    <cellStyle name="Normal 5 5" xfId="9085"/>
    <cellStyle name="Normal 5 5 2" xfId="9086"/>
    <cellStyle name="Normal 5 5 2 2" xfId="9087"/>
    <cellStyle name="Normal 5 5 2 2 2" xfId="9088"/>
    <cellStyle name="Normal 5 5 2 2 2 2" xfId="9089"/>
    <cellStyle name="Normal 5 5 2 2 2 2 2" xfId="16723"/>
    <cellStyle name="Normal 5 5 2 2 2 3" xfId="9090"/>
    <cellStyle name="Normal 5 5 2 2 2 3 2" xfId="16724"/>
    <cellStyle name="Normal 5 5 2 2 2 4" xfId="16722"/>
    <cellStyle name="Normal 5 5 2 2 3" xfId="9091"/>
    <cellStyle name="Normal 5 5 2 2 3 2" xfId="9092"/>
    <cellStyle name="Normal 5 5 2 2 3 2 2" xfId="16726"/>
    <cellStyle name="Normal 5 5 2 2 3 3" xfId="9093"/>
    <cellStyle name="Normal 5 5 2 2 3 3 2" xfId="16727"/>
    <cellStyle name="Normal 5 5 2 2 3 4" xfId="16725"/>
    <cellStyle name="Normal 5 5 2 2 4" xfId="9094"/>
    <cellStyle name="Normal 5 5 2 2 4 2" xfId="16728"/>
    <cellStyle name="Normal 5 5 2 2 5" xfId="9095"/>
    <cellStyle name="Normal 5 5 2 2 5 2" xfId="16729"/>
    <cellStyle name="Normal 5 5 2 2 6" xfId="16721"/>
    <cellStyle name="Normal 5 5 2 3" xfId="9096"/>
    <cellStyle name="Normal 5 5 2 3 2" xfId="9097"/>
    <cellStyle name="Normal 5 5 2 3 2 2" xfId="16731"/>
    <cellStyle name="Normal 5 5 2 3 3" xfId="9098"/>
    <cellStyle name="Normal 5 5 2 3 3 2" xfId="16732"/>
    <cellStyle name="Normal 5 5 2 3 4" xfId="16730"/>
    <cellStyle name="Normal 5 5 2 4" xfId="9099"/>
    <cellStyle name="Normal 5 5 2 4 2" xfId="9100"/>
    <cellStyle name="Normal 5 5 2 4 2 2" xfId="16734"/>
    <cellStyle name="Normal 5 5 2 4 3" xfId="9101"/>
    <cellStyle name="Normal 5 5 2 4 3 2" xfId="16735"/>
    <cellStyle name="Normal 5 5 2 4 4" xfId="16733"/>
    <cellStyle name="Normal 5 5 2 5" xfId="9102"/>
    <cellStyle name="Normal 5 5 2 5 2" xfId="16736"/>
    <cellStyle name="Normal 5 5 2 6" xfId="9103"/>
    <cellStyle name="Normal 5 5 2 6 2" xfId="16737"/>
    <cellStyle name="Normal 5 5 2 7" xfId="16720"/>
    <cellStyle name="Normal 5 5 3" xfId="9104"/>
    <cellStyle name="Normal 5 5 3 2" xfId="9105"/>
    <cellStyle name="Normal 5 5 3 2 2" xfId="9106"/>
    <cellStyle name="Normal 5 5 3 2 2 2" xfId="16740"/>
    <cellStyle name="Normal 5 5 3 2 3" xfId="9107"/>
    <cellStyle name="Normal 5 5 3 2 3 2" xfId="16741"/>
    <cellStyle name="Normal 5 5 3 2 4" xfId="16739"/>
    <cellStyle name="Normal 5 5 3 3" xfId="9108"/>
    <cellStyle name="Normal 5 5 3 3 2" xfId="9109"/>
    <cellStyle name="Normal 5 5 3 3 2 2" xfId="16743"/>
    <cellStyle name="Normal 5 5 3 3 3" xfId="9110"/>
    <cellStyle name="Normal 5 5 3 3 3 2" xfId="16744"/>
    <cellStyle name="Normal 5 5 3 3 4" xfId="16742"/>
    <cellStyle name="Normal 5 5 3 4" xfId="9111"/>
    <cellStyle name="Normal 5 5 3 4 2" xfId="16745"/>
    <cellStyle name="Normal 5 5 3 5" xfId="9112"/>
    <cellStyle name="Normal 5 5 3 5 2" xfId="16746"/>
    <cellStyle name="Normal 5 5 3 6" xfId="16738"/>
    <cellStyle name="Normal 5 5 4" xfId="9113"/>
    <cellStyle name="Normal 5 5 4 2" xfId="9114"/>
    <cellStyle name="Normal 5 5 4 2 2" xfId="9115"/>
    <cellStyle name="Normal 5 5 4 2 2 2" xfId="16749"/>
    <cellStyle name="Normal 5 5 4 2 3" xfId="9116"/>
    <cellStyle name="Normal 5 5 4 2 3 2" xfId="16750"/>
    <cellStyle name="Normal 5 5 4 2 4" xfId="16748"/>
    <cellStyle name="Normal 5 5 4 3" xfId="9117"/>
    <cellStyle name="Normal 5 5 4 3 2" xfId="9118"/>
    <cellStyle name="Normal 5 5 4 3 2 2" xfId="16752"/>
    <cellStyle name="Normal 5 5 4 3 3" xfId="9119"/>
    <cellStyle name="Normal 5 5 4 3 3 2" xfId="16753"/>
    <cellStyle name="Normal 5 5 4 3 4" xfId="16751"/>
    <cellStyle name="Normal 5 5 4 4" xfId="9120"/>
    <cellStyle name="Normal 5 5 4 4 2" xfId="16754"/>
    <cellStyle name="Normal 5 5 4 5" xfId="9121"/>
    <cellStyle name="Normal 5 5 4 5 2" xfId="16755"/>
    <cellStyle name="Normal 5 5 4 6" xfId="16747"/>
    <cellStyle name="Normal 5 5 5" xfId="9122"/>
    <cellStyle name="Normal 5 5 5 2" xfId="9123"/>
    <cellStyle name="Normal 5 5 5 2 2" xfId="16757"/>
    <cellStyle name="Normal 5 5 5 3" xfId="9124"/>
    <cellStyle name="Normal 5 5 5 3 2" xfId="16758"/>
    <cellStyle name="Normal 5 5 5 4" xfId="16756"/>
    <cellStyle name="Normal 5 5 6" xfId="9125"/>
    <cellStyle name="Normal 5 5 6 2" xfId="9126"/>
    <cellStyle name="Normal 5 5 6 2 2" xfId="16760"/>
    <cellStyle name="Normal 5 5 6 3" xfId="9127"/>
    <cellStyle name="Normal 5 5 6 3 2" xfId="16761"/>
    <cellStyle name="Normal 5 5 6 4" xfId="16759"/>
    <cellStyle name="Normal 5 5 7" xfId="9128"/>
    <cellStyle name="Normal 5 5 7 2" xfId="16762"/>
    <cellStyle name="Normal 5 5 8" xfId="9129"/>
    <cellStyle name="Normal 5 5 8 2" xfId="16763"/>
    <cellStyle name="Normal 5 5 9" xfId="16719"/>
    <cellStyle name="Normal 5 6" xfId="9130"/>
    <cellStyle name="Normal 5 6 2" xfId="9131"/>
    <cellStyle name="Normal 5 6 2 2" xfId="9132"/>
    <cellStyle name="Normal 5 6 2 2 2" xfId="9133"/>
    <cellStyle name="Normal 5 6 2 2 2 2" xfId="16767"/>
    <cellStyle name="Normal 5 6 2 2 3" xfId="9134"/>
    <cellStyle name="Normal 5 6 2 2 3 2" xfId="16768"/>
    <cellStyle name="Normal 5 6 2 2 4" xfId="16766"/>
    <cellStyle name="Normal 5 6 2 3" xfId="9135"/>
    <cellStyle name="Normal 5 6 2 3 2" xfId="9136"/>
    <cellStyle name="Normal 5 6 2 3 2 2" xfId="16770"/>
    <cellStyle name="Normal 5 6 2 3 3" xfId="9137"/>
    <cellStyle name="Normal 5 6 2 3 3 2" xfId="16771"/>
    <cellStyle name="Normal 5 6 2 3 4" xfId="16769"/>
    <cellStyle name="Normal 5 6 2 4" xfId="9138"/>
    <cellStyle name="Normal 5 6 2 4 2" xfId="16772"/>
    <cellStyle name="Normal 5 6 2 5" xfId="9139"/>
    <cellStyle name="Normal 5 6 2 5 2" xfId="16773"/>
    <cellStyle name="Normal 5 6 2 6" xfId="16765"/>
    <cellStyle name="Normal 5 6 3" xfId="9140"/>
    <cellStyle name="Normal 5 6 3 2" xfId="9141"/>
    <cellStyle name="Normal 5 6 3 2 2" xfId="9142"/>
    <cellStyle name="Normal 5 6 3 2 2 2" xfId="16776"/>
    <cellStyle name="Normal 5 6 3 2 3" xfId="9143"/>
    <cellStyle name="Normal 5 6 3 2 3 2" xfId="16777"/>
    <cellStyle name="Normal 5 6 3 2 4" xfId="16775"/>
    <cellStyle name="Normal 5 6 3 3" xfId="9144"/>
    <cellStyle name="Normal 5 6 3 3 2" xfId="9145"/>
    <cellStyle name="Normal 5 6 3 3 2 2" xfId="16779"/>
    <cellStyle name="Normal 5 6 3 3 3" xfId="9146"/>
    <cellStyle name="Normal 5 6 3 3 3 2" xfId="16780"/>
    <cellStyle name="Normal 5 6 3 3 4" xfId="16778"/>
    <cellStyle name="Normal 5 6 3 4" xfId="9147"/>
    <cellStyle name="Normal 5 6 3 4 2" xfId="16781"/>
    <cellStyle name="Normal 5 6 3 5" xfId="9148"/>
    <cellStyle name="Normal 5 6 3 5 2" xfId="16782"/>
    <cellStyle name="Normal 5 6 3 6" xfId="16774"/>
    <cellStyle name="Normal 5 6 4" xfId="9149"/>
    <cellStyle name="Normal 5 6 4 2" xfId="9150"/>
    <cellStyle name="Normal 5 6 4 2 2" xfId="16784"/>
    <cellStyle name="Normal 5 6 4 3" xfId="9151"/>
    <cellStyle name="Normal 5 6 4 3 2" xfId="16785"/>
    <cellStyle name="Normal 5 6 4 4" xfId="16783"/>
    <cellStyle name="Normal 5 6 5" xfId="9152"/>
    <cellStyle name="Normal 5 6 5 2" xfId="9153"/>
    <cellStyle name="Normal 5 6 5 2 2" xfId="16787"/>
    <cellStyle name="Normal 5 6 5 3" xfId="9154"/>
    <cellStyle name="Normal 5 6 5 3 2" xfId="16788"/>
    <cellStyle name="Normal 5 6 5 4" xfId="16786"/>
    <cellStyle name="Normal 5 6 6" xfId="9155"/>
    <cellStyle name="Normal 5 6 6 2" xfId="16789"/>
    <cellStyle name="Normal 5 6 7" xfId="9156"/>
    <cellStyle name="Normal 5 6 7 2" xfId="16790"/>
    <cellStyle name="Normal 5 6 8" xfId="16764"/>
    <cellStyle name="Normal 5 7" xfId="9157"/>
    <cellStyle name="Normal 5 7 2" xfId="9158"/>
    <cellStyle name="Normal 5 7 2 2" xfId="9159"/>
    <cellStyle name="Normal 5 7 2 2 2" xfId="16793"/>
    <cellStyle name="Normal 5 7 2 3" xfId="9160"/>
    <cellStyle name="Normal 5 7 2 3 2" xfId="16794"/>
    <cellStyle name="Normal 5 7 2 4" xfId="16792"/>
    <cellStyle name="Normal 5 7 3" xfId="9161"/>
    <cellStyle name="Normal 5 7 3 2" xfId="9162"/>
    <cellStyle name="Normal 5 7 3 2 2" xfId="16796"/>
    <cellStyle name="Normal 5 7 3 3" xfId="9163"/>
    <cellStyle name="Normal 5 7 3 3 2" xfId="16797"/>
    <cellStyle name="Normal 5 7 3 4" xfId="16795"/>
    <cellStyle name="Normal 5 7 4" xfId="9164"/>
    <cellStyle name="Normal 5 7 4 2" xfId="16798"/>
    <cellStyle name="Normal 5 7 5" xfId="9165"/>
    <cellStyle name="Normal 5 7 5 2" xfId="16799"/>
    <cellStyle name="Normal 5 7 6" xfId="16791"/>
    <cellStyle name="Normal 5 8" xfId="9166"/>
    <cellStyle name="Normal 5 8 2" xfId="9167"/>
    <cellStyle name="Normal 5 8 2 2" xfId="9168"/>
    <cellStyle name="Normal 5 8 2 2 2" xfId="16802"/>
    <cellStyle name="Normal 5 8 2 3" xfId="9169"/>
    <cellStyle name="Normal 5 8 2 3 2" xfId="16803"/>
    <cellStyle name="Normal 5 8 2 4" xfId="16801"/>
    <cellStyle name="Normal 5 8 3" xfId="9170"/>
    <cellStyle name="Normal 5 8 3 2" xfId="9171"/>
    <cellStyle name="Normal 5 8 3 2 2" xfId="16805"/>
    <cellStyle name="Normal 5 8 3 3" xfId="9172"/>
    <cellStyle name="Normal 5 8 3 3 2" xfId="16806"/>
    <cellStyle name="Normal 5 8 3 4" xfId="16804"/>
    <cellStyle name="Normal 5 8 4" xfId="9173"/>
    <cellStyle name="Normal 5 8 4 2" xfId="16807"/>
    <cellStyle name="Normal 5 8 5" xfId="9174"/>
    <cellStyle name="Normal 5 8 5 2" xfId="16808"/>
    <cellStyle name="Normal 5 8 6" xfId="16800"/>
    <cellStyle name="Normal 5 9" xfId="9175"/>
    <cellStyle name="Normal 5 9 2" xfId="9176"/>
    <cellStyle name="Normal 5 9 2 2" xfId="16810"/>
    <cellStyle name="Normal 5 9 3" xfId="9177"/>
    <cellStyle name="Normal 5 9 3 2" xfId="16811"/>
    <cellStyle name="Normal 5 9 4" xfId="16809"/>
    <cellStyle name="Normal 6" xfId="720"/>
    <cellStyle name="Normal 6 2" xfId="1936"/>
    <cellStyle name="Normal 6 2 2" xfId="9180"/>
    <cellStyle name="Normal 6 2 3" xfId="9181"/>
    <cellStyle name="Normal 6 2 4" xfId="9182"/>
    <cellStyle name="Normal 6 2 4 2" xfId="9183"/>
    <cellStyle name="Normal 6 2 5" xfId="9179"/>
    <cellStyle name="Normal 6 3" xfId="9184"/>
    <cellStyle name="Normal 6 4" xfId="9185"/>
    <cellStyle name="Normal 6 5" xfId="9186"/>
    <cellStyle name="Normal 6 6" xfId="9187"/>
    <cellStyle name="Normal 6 6 2" xfId="9188"/>
    <cellStyle name="Normal 6 7" xfId="9189"/>
    <cellStyle name="Normal 6 8" xfId="9178"/>
    <cellStyle name="Normal 7" xfId="9190"/>
    <cellStyle name="Normal 8" xfId="9191"/>
    <cellStyle name="Normal 8 2" xfId="9192"/>
    <cellStyle name="Normal 8 2 2" xfId="9193"/>
    <cellStyle name="Normal 8 2 2 2" xfId="9194"/>
    <cellStyle name="Normal 8 2 2 2 2" xfId="16815"/>
    <cellStyle name="Normal 8 2 2 3" xfId="9195"/>
    <cellStyle name="Normal 8 2 2 3 2" xfId="16816"/>
    <cellStyle name="Normal 8 2 2 4" xfId="16814"/>
    <cellStyle name="Normal 8 2 3" xfId="9196"/>
    <cellStyle name="Normal 8 2 3 2" xfId="9197"/>
    <cellStyle name="Normal 8 2 3 2 2" xfId="16818"/>
    <cellStyle name="Normal 8 2 3 3" xfId="9198"/>
    <cellStyle name="Normal 8 2 3 3 2" xfId="16819"/>
    <cellStyle name="Normal 8 2 3 4" xfId="16817"/>
    <cellStyle name="Normal 8 2 4" xfId="9199"/>
    <cellStyle name="Normal 8 2 4 2" xfId="16820"/>
    <cellStyle name="Normal 8 2 5" xfId="9200"/>
    <cellStyle name="Normal 8 2 5 2" xfId="16821"/>
    <cellStyle name="Normal 8 2 6" xfId="16813"/>
    <cellStyle name="Normal 8 3" xfId="9201"/>
    <cellStyle name="Normal 8 4" xfId="9202"/>
    <cellStyle name="Normal 8 4 2" xfId="9203"/>
    <cellStyle name="Normal 8 4 2 2" xfId="16823"/>
    <cellStyle name="Normal 8 4 3" xfId="9204"/>
    <cellStyle name="Normal 8 4 3 2" xfId="16824"/>
    <cellStyle name="Normal 8 4 4" xfId="16822"/>
    <cellStyle name="Normal 8 5" xfId="9205"/>
    <cellStyle name="Normal 8 5 2" xfId="9206"/>
    <cellStyle name="Normal 8 5 2 2" xfId="16826"/>
    <cellStyle name="Normal 8 5 3" xfId="9207"/>
    <cellStyle name="Normal 8 5 3 2" xfId="16827"/>
    <cellStyle name="Normal 8 5 4" xfId="16825"/>
    <cellStyle name="Normal 8 6" xfId="9208"/>
    <cellStyle name="Normal 8 6 2" xfId="16828"/>
    <cellStyle name="Normal 8 7" xfId="9209"/>
    <cellStyle name="Normal 8 7 2" xfId="16829"/>
    <cellStyle name="Normal 8 8" xfId="16812"/>
    <cellStyle name="Normal 9" xfId="9210"/>
    <cellStyle name="Normal 9 2" xfId="9211"/>
    <cellStyle name="Normal 9 2 2" xfId="9212"/>
    <cellStyle name="Normal 9 2 2 2" xfId="16832"/>
    <cellStyle name="Normal 9 2 3" xfId="9213"/>
    <cellStyle name="Normal 9 2 3 2" xfId="16833"/>
    <cellStyle name="Normal 9 2 4" xfId="16831"/>
    <cellStyle name="Normal 9 3" xfId="9214"/>
    <cellStyle name="Normal 9 3 2" xfId="9215"/>
    <cellStyle name="Normal 9 3 2 2" xfId="16835"/>
    <cellStyle name="Normal 9 3 3" xfId="9216"/>
    <cellStyle name="Normal 9 3 3 2" xfId="16836"/>
    <cellStyle name="Normal 9 3 4" xfId="16834"/>
    <cellStyle name="Normal 9 4" xfId="9217"/>
    <cellStyle name="Normal 9 4 2" xfId="16837"/>
    <cellStyle name="Normal 9 5" xfId="9218"/>
    <cellStyle name="Normal 9 5 2" xfId="16838"/>
    <cellStyle name="Normal 9 6" xfId="16830"/>
    <cellStyle name="Normál_Pillar III Disclosure_deriv_200812" xfId="9219"/>
    <cellStyle name="Normale 2" xfId="9220"/>
    <cellStyle name="normálne_Hárok4" xfId="9221"/>
    <cellStyle name="Note 2" xfId="9222"/>
    <cellStyle name="Note 2 2" xfId="9223"/>
    <cellStyle name="Note 2 2 2" xfId="16840"/>
    <cellStyle name="Note 2 3" xfId="9224"/>
    <cellStyle name="Note 2 3 2" xfId="16841"/>
    <cellStyle name="Note 2 4" xfId="16839"/>
    <cellStyle name="Note 3" xfId="9225"/>
    <cellStyle name="Note 3 2" xfId="9226"/>
    <cellStyle name="Note 3 2 2" xfId="16843"/>
    <cellStyle name="Note 3 3" xfId="9227"/>
    <cellStyle name="Note 3 3 2" xfId="16844"/>
    <cellStyle name="Note 3 4" xfId="16842"/>
    <cellStyle name="Note 4" xfId="9717"/>
    <cellStyle name="optionalDate" xfId="110"/>
    <cellStyle name="optionalDate 2" xfId="151"/>
    <cellStyle name="optionalDate 2 2" xfId="9228"/>
    <cellStyle name="optionalExposure" xfId="72"/>
    <cellStyle name="optionalExposure 2" xfId="9229"/>
    <cellStyle name="optionalExposure 2 2" xfId="9230"/>
    <cellStyle name="optionalExposure 2 2 2" xfId="9231"/>
    <cellStyle name="optionalExposure 2 3" xfId="9232"/>
    <cellStyle name="optionalExposure 2 4" xfId="9233"/>
    <cellStyle name="optionalMaturity" xfId="73"/>
    <cellStyle name="optionalPD" xfId="74"/>
    <cellStyle name="optionalPercentage" xfId="75"/>
    <cellStyle name="optionalPercentageL" xfId="76"/>
    <cellStyle name="optionalPercentageS" xfId="77"/>
    <cellStyle name="optionalSelection" xfId="78"/>
    <cellStyle name="optionalText" xfId="79"/>
    <cellStyle name="Output" xfId="22" builtinId="21" customBuiltin="1"/>
    <cellStyle name="Percent" xfId="12" builtinId="5"/>
    <cellStyle name="Percent 2" xfId="136"/>
    <cellStyle name="Percent 2 2" xfId="184"/>
    <cellStyle name="Percent 2 2 2" xfId="9234"/>
    <cellStyle name="Percent 3" xfId="9235"/>
    <cellStyle name="Percent 4" xfId="9236"/>
    <cellStyle name="Percent 5" xfId="9237"/>
    <cellStyle name="Percent 6" xfId="9238"/>
    <cellStyle name="Percent 7" xfId="9709"/>
    <cellStyle name="Percent 7 2" xfId="16907"/>
    <cellStyle name="Percent 8" xfId="16911"/>
    <cellStyle name="Remark" xfId="13"/>
    <cellStyle name="reviseExposure" xfId="80"/>
    <cellStyle name="reviseExposure 2" xfId="9239"/>
    <cellStyle name="reviseExposure 2 2" xfId="9240"/>
    <cellStyle name="reviseExposure 2 3" xfId="9241"/>
    <cellStyle name="reviseExposure 3" xfId="9242"/>
    <cellStyle name="reviseExposure 3 2" xfId="9243"/>
    <cellStyle name="reviseExposure 3 3" xfId="9244"/>
    <cellStyle name="reviseExposure 4" xfId="9245"/>
    <cellStyle name="reviseExposure 4 2" xfId="9246"/>
    <cellStyle name="reviseExposure 4 3" xfId="9247"/>
    <cellStyle name="reviseExposure 5" xfId="9248"/>
    <cellStyle name="reviseExposure 6" xfId="9249"/>
    <cellStyle name="Row subtotal" xfId="9250"/>
    <cellStyle name="Rows" xfId="9251"/>
    <cellStyle name="showCheck" xfId="81"/>
    <cellStyle name="showCheck 2" xfId="9252"/>
    <cellStyle name="showCheck 2 2" xfId="9253"/>
    <cellStyle name="showCheck 3" xfId="9254"/>
    <cellStyle name="showCheck 3 2" xfId="9255"/>
    <cellStyle name="showCheck 4" xfId="9256"/>
    <cellStyle name="showCheck 4 2" xfId="9257"/>
    <cellStyle name="showCheck 4 3" xfId="9258"/>
    <cellStyle name="showCheck 5" xfId="9259"/>
    <cellStyle name="showCheck 5 2" xfId="9260"/>
    <cellStyle name="showCheck 5 3" xfId="9261"/>
    <cellStyle name="showCheck 6" xfId="9262"/>
    <cellStyle name="showCheck 6 2" xfId="9263"/>
    <cellStyle name="showCheck 6 3" xfId="9264"/>
    <cellStyle name="showCheck 7" xfId="9265"/>
    <cellStyle name="showCheck 8" xfId="9266"/>
    <cellStyle name="showCheck 9" xfId="9267"/>
    <cellStyle name="showExposure" xfId="82"/>
    <cellStyle name="showExposure 2" xfId="134"/>
    <cellStyle name="showExposure 2 2" xfId="9269"/>
    <cellStyle name="showExposure 2 2 2" xfId="9270"/>
    <cellStyle name="showExposure 2 2 3" xfId="9271"/>
    <cellStyle name="showExposure 2 3" xfId="9272"/>
    <cellStyle name="showExposure 2 3 2" xfId="9273"/>
    <cellStyle name="showExposure 2 3 3" xfId="9274"/>
    <cellStyle name="showExposure 2 4" xfId="9275"/>
    <cellStyle name="showExposure 2 4 2" xfId="9276"/>
    <cellStyle name="showExposure 2 4 3" xfId="9277"/>
    <cellStyle name="showExposure 2 5" xfId="9278"/>
    <cellStyle name="showExposure 2 6" xfId="9279"/>
    <cellStyle name="showExposure 2 7" xfId="9268"/>
    <cellStyle name="showExposure 3" xfId="9280"/>
    <cellStyle name="showExposure 3 2" xfId="9281"/>
    <cellStyle name="showExposure 3 2 2" xfId="9282"/>
    <cellStyle name="showExposure 3 2 3" xfId="9283"/>
    <cellStyle name="showExposure 3 3" xfId="9284"/>
    <cellStyle name="showExposure 3 3 2" xfId="9285"/>
    <cellStyle name="showExposure 3 3 3" xfId="9286"/>
    <cellStyle name="showExposure 3 4" xfId="9287"/>
    <cellStyle name="showParameterE" xfId="83"/>
    <cellStyle name="showParameterE 2" xfId="9288"/>
    <cellStyle name="showParameterE 2 2" xfId="9289"/>
    <cellStyle name="showParameterE 3" xfId="9290"/>
    <cellStyle name="showParameterE 3 2" xfId="9291"/>
    <cellStyle name="showParameterE 4" xfId="9292"/>
    <cellStyle name="showParameterE 4 2" xfId="9293"/>
    <cellStyle name="showParameterE 4 3" xfId="9294"/>
    <cellStyle name="showParameterE 5" xfId="9295"/>
    <cellStyle name="showParameterE 5 2" xfId="9296"/>
    <cellStyle name="showParameterE 5 3" xfId="9297"/>
    <cellStyle name="showParameterE 6" xfId="9298"/>
    <cellStyle name="showParameterE 6 2" xfId="9299"/>
    <cellStyle name="showParameterE 6 3" xfId="9300"/>
    <cellStyle name="showParameterE 7" xfId="9301"/>
    <cellStyle name="showParameterE 8" xfId="9302"/>
    <cellStyle name="showParameterE 9" xfId="9303"/>
    <cellStyle name="showParameterS" xfId="84"/>
    <cellStyle name="showParameterS 2" xfId="9304"/>
    <cellStyle name="showParameterS 2 2" xfId="9305"/>
    <cellStyle name="showParameterS 3" xfId="9306"/>
    <cellStyle name="showParameterS 3 2" xfId="9307"/>
    <cellStyle name="showParameterS 4" xfId="9308"/>
    <cellStyle name="showParameterS 4 2" xfId="9309"/>
    <cellStyle name="showParameterS 4 3" xfId="9310"/>
    <cellStyle name="showParameterS 5" xfId="9311"/>
    <cellStyle name="showParameterS 5 2" xfId="9312"/>
    <cellStyle name="showParameterS 5 3" xfId="9313"/>
    <cellStyle name="showParameterS 6" xfId="9314"/>
    <cellStyle name="showParameterS 6 2" xfId="9315"/>
    <cellStyle name="showParameterS 6 3" xfId="9316"/>
    <cellStyle name="showParameterS 7" xfId="9317"/>
    <cellStyle name="showParameterS 8" xfId="9318"/>
    <cellStyle name="showParameterS 9" xfId="9319"/>
    <cellStyle name="showPD" xfId="85"/>
    <cellStyle name="showPD 2" xfId="9320"/>
    <cellStyle name="showPD 2 2" xfId="9321"/>
    <cellStyle name="showPD 3" xfId="9322"/>
    <cellStyle name="showPD 3 2" xfId="9323"/>
    <cellStyle name="showPD 4" xfId="9324"/>
    <cellStyle name="showPD 4 2" xfId="9325"/>
    <cellStyle name="showPD 4 3" xfId="9326"/>
    <cellStyle name="showPD 5" xfId="9327"/>
    <cellStyle name="showPD 5 2" xfId="9328"/>
    <cellStyle name="showPD 5 3" xfId="9329"/>
    <cellStyle name="showPD 6" xfId="9330"/>
    <cellStyle name="showPD 6 2" xfId="9331"/>
    <cellStyle name="showPD 6 3" xfId="9332"/>
    <cellStyle name="showPD 7" xfId="9333"/>
    <cellStyle name="showPD 8" xfId="9334"/>
    <cellStyle name="showPD 9" xfId="9335"/>
    <cellStyle name="showPercentage" xfId="86"/>
    <cellStyle name="showPercentage 2" xfId="9336"/>
    <cellStyle name="showPercentage 2 2" xfId="9337"/>
    <cellStyle name="showPercentage 2 2 2" xfId="9338"/>
    <cellStyle name="showPercentage 2 2 3" xfId="9339"/>
    <cellStyle name="showPercentage 2 3" xfId="9340"/>
    <cellStyle name="showPercentage 2 3 2" xfId="9341"/>
    <cellStyle name="showPercentage 2 3 3" xfId="9342"/>
    <cellStyle name="showPercentage 2 4" xfId="9343"/>
    <cellStyle name="showPercentage 2 4 2" xfId="9344"/>
    <cellStyle name="showPercentage 2 4 3" xfId="9345"/>
    <cellStyle name="showPercentage 2 5" xfId="9346"/>
    <cellStyle name="showPercentage 2 6" xfId="9347"/>
    <cellStyle name="showPercentage 3" xfId="9348"/>
    <cellStyle name="showPercentage 3 2" xfId="9349"/>
    <cellStyle name="showPercentage 4" xfId="9350"/>
    <cellStyle name="showPercentage 4 2" xfId="9351"/>
    <cellStyle name="showPercentage 4 3" xfId="9352"/>
    <cellStyle name="showPercentage 5" xfId="9353"/>
    <cellStyle name="showSelection" xfId="87"/>
    <cellStyle name="showSelection 2" xfId="9354"/>
    <cellStyle name="showSelection 2 2" xfId="9355"/>
    <cellStyle name="showSelection 2 2 2" xfId="9356"/>
    <cellStyle name="showSelection 2 2 3" xfId="9357"/>
    <cellStyle name="showSelection 2 3" xfId="9358"/>
    <cellStyle name="showSelection 2 3 2" xfId="9359"/>
    <cellStyle name="showSelection 2 3 3" xfId="9360"/>
    <cellStyle name="showSelection 2 4" xfId="9361"/>
    <cellStyle name="showSelection 2 4 2" xfId="9362"/>
    <cellStyle name="showSelection 2 4 3" xfId="9363"/>
    <cellStyle name="showSelection 2 5" xfId="9364"/>
    <cellStyle name="showSelection 2 6" xfId="9365"/>
    <cellStyle name="showSelection 3" xfId="9366"/>
    <cellStyle name="showSelection 3 2" xfId="9367"/>
    <cellStyle name="showSelection 4" xfId="9368"/>
    <cellStyle name="showSelection 4 2" xfId="9369"/>
    <cellStyle name="showSelection 4 3" xfId="9370"/>
    <cellStyle name="showSelection 5" xfId="9371"/>
    <cellStyle name="showSelection 5 2" xfId="9372"/>
    <cellStyle name="showSelection 5 3" xfId="9373"/>
    <cellStyle name="showSelection 6" xfId="9374"/>
    <cellStyle name="showSelection 6 2" xfId="9375"/>
    <cellStyle name="showSelection 6 3" xfId="9376"/>
    <cellStyle name="showSelection 7" xfId="9377"/>
    <cellStyle name="showSelection 8" xfId="9378"/>
    <cellStyle name="Standard 2" xfId="135"/>
    <cellStyle name="Standard 2 2" xfId="182"/>
    <cellStyle name="Standard 2 2 2" xfId="9379"/>
    <cellStyle name="Standard 2 3" xfId="9380"/>
    <cellStyle name="Standard 2 4" xfId="9381"/>
    <cellStyle name="Standard 2 4 2" xfId="9382"/>
    <cellStyle name="Standard 2 4 2 2" xfId="16846"/>
    <cellStyle name="Standard 2 4 3" xfId="9383"/>
    <cellStyle name="Standard 2 4 3 2" xfId="16847"/>
    <cellStyle name="Standard 2 4 4" xfId="16845"/>
    <cellStyle name="Standard 2 5" xfId="9384"/>
    <cellStyle name="Standard 2 5 2" xfId="9385"/>
    <cellStyle name="Standard 2 5 2 2" xfId="16849"/>
    <cellStyle name="Standard 2 5 3" xfId="9386"/>
    <cellStyle name="Standard 2 5 3 2" xfId="16850"/>
    <cellStyle name="Standard 2 5 4" xfId="16848"/>
    <cellStyle name="Standard 3" xfId="9387"/>
    <cellStyle name="Standard 3 2" xfId="9388"/>
    <cellStyle name="Standard 3 2 2" xfId="9389"/>
    <cellStyle name="Standard 3 2 2 2" xfId="9390"/>
    <cellStyle name="Standard 3 2 2 2 2" xfId="9391"/>
    <cellStyle name="Standard 3 2 2 2 2 2" xfId="16854"/>
    <cellStyle name="Standard 3 2 2 2 3" xfId="9392"/>
    <cellStyle name="Standard 3 2 2 2 3 2" xfId="16855"/>
    <cellStyle name="Standard 3 2 2 2 4" xfId="16853"/>
    <cellStyle name="Standard 3 2 2 3" xfId="9393"/>
    <cellStyle name="Standard 3 2 2 3 2" xfId="9394"/>
    <cellStyle name="Standard 3 2 2 3 2 2" xfId="16857"/>
    <cellStyle name="Standard 3 2 2 3 3" xfId="9395"/>
    <cellStyle name="Standard 3 2 2 3 3 2" xfId="16858"/>
    <cellStyle name="Standard 3 2 2 3 4" xfId="16856"/>
    <cellStyle name="Standard 3 2 2 4" xfId="9396"/>
    <cellStyle name="Standard 3 2 2 4 2" xfId="16859"/>
    <cellStyle name="Standard 3 2 2 5" xfId="9397"/>
    <cellStyle name="Standard 3 2 2 5 2" xfId="16860"/>
    <cellStyle name="Standard 3 2 2 6" xfId="16852"/>
    <cellStyle name="Standard 3 2 3" xfId="9398"/>
    <cellStyle name="Standard 3 2 3 2" xfId="9399"/>
    <cellStyle name="Standard 3 2 3 2 2" xfId="16862"/>
    <cellStyle name="Standard 3 2 3 3" xfId="9400"/>
    <cellStyle name="Standard 3 2 3 3 2" xfId="16863"/>
    <cellStyle name="Standard 3 2 3 4" xfId="16861"/>
    <cellStyle name="Standard 3 2 4" xfId="9401"/>
    <cellStyle name="Standard 3 2 4 2" xfId="9402"/>
    <cellStyle name="Standard 3 2 4 2 2" xfId="16865"/>
    <cellStyle name="Standard 3 2 4 3" xfId="9403"/>
    <cellStyle name="Standard 3 2 4 3 2" xfId="16866"/>
    <cellStyle name="Standard 3 2 4 4" xfId="16864"/>
    <cellStyle name="Standard 3 2 5" xfId="9404"/>
    <cellStyle name="Standard 3 2 5 2" xfId="16867"/>
    <cellStyle name="Standard 3 2 6" xfId="9405"/>
    <cellStyle name="Standard 3 2 6 2" xfId="16868"/>
    <cellStyle name="Standard 3 2 7" xfId="16851"/>
    <cellStyle name="Standard 3 3" xfId="18057"/>
    <cellStyle name="Standard 4" xfId="9406"/>
    <cellStyle name="Standard 4 2" xfId="9407"/>
    <cellStyle name="Standard 4 3" xfId="18056"/>
    <cellStyle name="Standard 4 4" xfId="21471"/>
    <cellStyle name="Standard 5" xfId="9408"/>
    <cellStyle name="Standard 5 2" xfId="9409"/>
    <cellStyle name="Standard 5 2 2" xfId="9410"/>
    <cellStyle name="Standard 5 2 2 2" xfId="9411"/>
    <cellStyle name="Standard 5 2 2 2 2" xfId="16872"/>
    <cellStyle name="Standard 5 2 2 3" xfId="9412"/>
    <cellStyle name="Standard 5 2 2 3 2" xfId="16873"/>
    <cellStyle name="Standard 5 2 2 4" xfId="16871"/>
    <cellStyle name="Standard 5 2 3" xfId="9413"/>
    <cellStyle name="Standard 5 2 3 2" xfId="9414"/>
    <cellStyle name="Standard 5 2 3 2 2" xfId="16875"/>
    <cellStyle name="Standard 5 2 3 3" xfId="9415"/>
    <cellStyle name="Standard 5 2 3 3 2" xfId="16876"/>
    <cellStyle name="Standard 5 2 3 4" xfId="16874"/>
    <cellStyle name="Standard 5 2 4" xfId="9416"/>
    <cellStyle name="Standard 5 2 4 2" xfId="16877"/>
    <cellStyle name="Standard 5 2 5" xfId="9417"/>
    <cellStyle name="Standard 5 2 5 2" xfId="16878"/>
    <cellStyle name="Standard 5 2 6" xfId="16870"/>
    <cellStyle name="Standard 5 3" xfId="9418"/>
    <cellStyle name="Standard 5 3 2" xfId="9419"/>
    <cellStyle name="Standard 5 3 2 2" xfId="16880"/>
    <cellStyle name="Standard 5 3 3" xfId="9420"/>
    <cellStyle name="Standard 5 3 3 2" xfId="16881"/>
    <cellStyle name="Standard 5 3 4" xfId="16879"/>
    <cellStyle name="Standard 5 4" xfId="9421"/>
    <cellStyle name="Standard 5 4 2" xfId="9422"/>
    <cellStyle name="Standard 5 4 2 2" xfId="16883"/>
    <cellStyle name="Standard 5 4 3" xfId="9423"/>
    <cellStyle name="Standard 5 4 3 2" xfId="16884"/>
    <cellStyle name="Standard 5 4 4" xfId="16882"/>
    <cellStyle name="Standard 5 5" xfId="9424"/>
    <cellStyle name="Standard 5 5 2" xfId="16885"/>
    <cellStyle name="Standard 5 6" xfId="9425"/>
    <cellStyle name="Standard 5 6 2" xfId="16886"/>
    <cellStyle name="Standard 5 7" xfId="16869"/>
    <cellStyle name="Standard 6" xfId="9426"/>
    <cellStyle name="Standard 6 2" xfId="9427"/>
    <cellStyle name="Standard 6 2 2" xfId="9428"/>
    <cellStyle name="Standard 6 2 2 2" xfId="9429"/>
    <cellStyle name="Standard 6 2 2 2 2" xfId="16890"/>
    <cellStyle name="Standard 6 2 2 3" xfId="9430"/>
    <cellStyle name="Standard 6 2 2 3 2" xfId="16891"/>
    <cellStyle name="Standard 6 2 2 4" xfId="16889"/>
    <cellStyle name="Standard 6 2 3" xfId="9431"/>
    <cellStyle name="Standard 6 2 3 2" xfId="9432"/>
    <cellStyle name="Standard 6 2 3 2 2" xfId="16893"/>
    <cellStyle name="Standard 6 2 3 3" xfId="9433"/>
    <cellStyle name="Standard 6 2 3 3 2" xfId="16894"/>
    <cellStyle name="Standard 6 2 3 4" xfId="16892"/>
    <cellStyle name="Standard 6 2 4" xfId="9434"/>
    <cellStyle name="Standard 6 2 4 2" xfId="16895"/>
    <cellStyle name="Standard 6 2 5" xfId="9435"/>
    <cellStyle name="Standard 6 2 5 2" xfId="16896"/>
    <cellStyle name="Standard 6 2 6" xfId="16888"/>
    <cellStyle name="Standard 6 3" xfId="9436"/>
    <cellStyle name="Standard 6 3 2" xfId="9437"/>
    <cellStyle name="Standard 6 3 2 2" xfId="16898"/>
    <cellStyle name="Standard 6 3 3" xfId="9438"/>
    <cellStyle name="Standard 6 3 3 2" xfId="16899"/>
    <cellStyle name="Standard 6 3 4" xfId="16897"/>
    <cellStyle name="Standard 6 4" xfId="9439"/>
    <cellStyle name="Standard 6 4 2" xfId="9440"/>
    <cellStyle name="Standard 6 4 2 2" xfId="16901"/>
    <cellStyle name="Standard 6 4 3" xfId="9441"/>
    <cellStyle name="Standard 6 4 3 2" xfId="16902"/>
    <cellStyle name="Standard 6 4 4" xfId="16900"/>
    <cellStyle name="Standard 6 5" xfId="9442"/>
    <cellStyle name="Standard 6 5 2" xfId="16903"/>
    <cellStyle name="Standard 6 6" xfId="9443"/>
    <cellStyle name="Standard 6 6 2" xfId="16904"/>
    <cellStyle name="Standard 6 7" xfId="16887"/>
    <cellStyle name="Standard 7" xfId="9711"/>
    <cellStyle name="Standard 8" xfId="9712"/>
    <cellStyle name="Stil 1" xfId="9444"/>
    <cellStyle name="SubtotalColumn" xfId="9445"/>
    <cellStyle name="sup2Date" xfId="88"/>
    <cellStyle name="sup2Date 2" xfId="9446"/>
    <cellStyle name="sup2Date 2 2" xfId="9447"/>
    <cellStyle name="sup2Date 2 3" xfId="9448"/>
    <cellStyle name="sup2Date 3" xfId="9449"/>
    <cellStyle name="sup2Date 3 2" xfId="9450"/>
    <cellStyle name="sup2Date 3 3" xfId="9451"/>
    <cellStyle name="sup2Date 4" xfId="9452"/>
    <cellStyle name="sup2Date 4 2" xfId="9453"/>
    <cellStyle name="sup2Date 4 3" xfId="9454"/>
    <cellStyle name="sup2Date 5" xfId="9455"/>
    <cellStyle name="sup2Date 6" xfId="9456"/>
    <cellStyle name="sup2Int" xfId="89"/>
    <cellStyle name="sup2Int 2" xfId="9457"/>
    <cellStyle name="sup2Int 2 2" xfId="9458"/>
    <cellStyle name="sup2Int 2 3" xfId="9459"/>
    <cellStyle name="sup2Int 3" xfId="9460"/>
    <cellStyle name="sup2Int 3 2" xfId="9461"/>
    <cellStyle name="sup2Int 3 3" xfId="9462"/>
    <cellStyle name="sup2Int 4" xfId="9463"/>
    <cellStyle name="sup2Int 4 2" xfId="9464"/>
    <cellStyle name="sup2Int 4 3" xfId="9465"/>
    <cellStyle name="sup2Int 5" xfId="9466"/>
    <cellStyle name="sup2Int 6" xfId="9467"/>
    <cellStyle name="sup2ParameterE" xfId="90"/>
    <cellStyle name="sup2ParameterE 2" xfId="9468"/>
    <cellStyle name="sup2ParameterE 2 2" xfId="9469"/>
    <cellStyle name="sup2ParameterE 2 3" xfId="9470"/>
    <cellStyle name="sup2ParameterE 3" xfId="9471"/>
    <cellStyle name="sup2ParameterE 3 2" xfId="9472"/>
    <cellStyle name="sup2ParameterE 3 3" xfId="9473"/>
    <cellStyle name="sup2ParameterE 4" xfId="9474"/>
    <cellStyle name="sup2ParameterE 4 2" xfId="9475"/>
    <cellStyle name="sup2ParameterE 4 3" xfId="9476"/>
    <cellStyle name="sup2ParameterE 5" xfId="9477"/>
    <cellStyle name="sup2ParameterE 6" xfId="9478"/>
    <cellStyle name="sup2Percentage" xfId="91"/>
    <cellStyle name="sup2Percentage 2" xfId="9479"/>
    <cellStyle name="sup2Percentage 2 2" xfId="9480"/>
    <cellStyle name="sup2Percentage 2 3" xfId="9481"/>
    <cellStyle name="sup2Percentage 3" xfId="9482"/>
    <cellStyle name="sup2Percentage 3 2" xfId="9483"/>
    <cellStyle name="sup2Percentage 3 3" xfId="9484"/>
    <cellStyle name="sup2Percentage 4" xfId="9485"/>
    <cellStyle name="sup2Percentage 4 2" xfId="9486"/>
    <cellStyle name="sup2Percentage 4 3" xfId="9487"/>
    <cellStyle name="sup2Percentage 5" xfId="9488"/>
    <cellStyle name="sup2Percentage 6" xfId="9489"/>
    <cellStyle name="sup2PercentageL" xfId="92"/>
    <cellStyle name="sup2PercentageL 2" xfId="9490"/>
    <cellStyle name="sup2PercentageL 2 2" xfId="9491"/>
    <cellStyle name="sup2PercentageL 2 3" xfId="9492"/>
    <cellStyle name="sup2PercentageL 3" xfId="9493"/>
    <cellStyle name="sup2PercentageL 3 2" xfId="9494"/>
    <cellStyle name="sup2PercentageL 3 3" xfId="9495"/>
    <cellStyle name="sup2PercentageL 4" xfId="9496"/>
    <cellStyle name="sup2PercentageL 4 2" xfId="9497"/>
    <cellStyle name="sup2PercentageL 4 3" xfId="9498"/>
    <cellStyle name="sup2PercentageL 5" xfId="9499"/>
    <cellStyle name="sup2PercentageL 6" xfId="9500"/>
    <cellStyle name="sup2PercentageM" xfId="93"/>
    <cellStyle name="sup2PercentageM 2" xfId="9501"/>
    <cellStyle name="sup2PercentageM 2 2" xfId="9502"/>
    <cellStyle name="sup2PercentageM 2 3" xfId="9503"/>
    <cellStyle name="sup2PercentageM 3" xfId="9504"/>
    <cellStyle name="sup2PercentageM 3 2" xfId="9505"/>
    <cellStyle name="sup2PercentageM 3 3" xfId="9506"/>
    <cellStyle name="sup2PercentageM 4" xfId="9507"/>
    <cellStyle name="sup2PercentageM 4 2" xfId="9508"/>
    <cellStyle name="sup2PercentageM 4 3" xfId="9509"/>
    <cellStyle name="sup2PercentageM 5" xfId="9510"/>
    <cellStyle name="sup2PercentageM 6" xfId="9511"/>
    <cellStyle name="sup2Selection" xfId="94"/>
    <cellStyle name="sup2Selection 2" xfId="9512"/>
    <cellStyle name="sup2Selection 2 2" xfId="9513"/>
    <cellStyle name="sup2Selection 2 3" xfId="9514"/>
    <cellStyle name="sup2Selection 3" xfId="9515"/>
    <cellStyle name="sup2Selection 3 2" xfId="9516"/>
    <cellStyle name="sup2Selection 3 3" xfId="9517"/>
    <cellStyle name="sup2Selection 4" xfId="9518"/>
    <cellStyle name="sup2Selection 4 2" xfId="9519"/>
    <cellStyle name="sup2Selection 4 3" xfId="9520"/>
    <cellStyle name="sup2Selection 5" xfId="9521"/>
    <cellStyle name="sup2Selection 6" xfId="9522"/>
    <cellStyle name="sup2Text" xfId="95"/>
    <cellStyle name="sup2Text 2" xfId="9523"/>
    <cellStyle name="sup2Text 2 2" xfId="9524"/>
    <cellStyle name="sup2Text 3" xfId="9525"/>
    <cellStyle name="sup2Text 3 2" xfId="9526"/>
    <cellStyle name="sup2Text 3 3" xfId="9527"/>
    <cellStyle name="sup2Text 4" xfId="9528"/>
    <cellStyle name="sup2Text 4 2" xfId="9529"/>
    <cellStyle name="sup2Text 4 3" xfId="9530"/>
    <cellStyle name="sup2Text 5" xfId="9531"/>
    <cellStyle name="sup2Text 5 2" xfId="9532"/>
    <cellStyle name="sup2Text 5 3" xfId="9533"/>
    <cellStyle name="sup2Text 6" xfId="9534"/>
    <cellStyle name="sup2Text 7" xfId="9535"/>
    <cellStyle name="sup3ParameterE" xfId="96"/>
    <cellStyle name="sup3ParameterE 2" xfId="9536"/>
    <cellStyle name="sup3ParameterE 2 2" xfId="9537"/>
    <cellStyle name="sup3ParameterE 2 3" xfId="9538"/>
    <cellStyle name="sup3ParameterE 3" xfId="9539"/>
    <cellStyle name="sup3ParameterE 3 2" xfId="9540"/>
    <cellStyle name="sup3ParameterE 3 3" xfId="9541"/>
    <cellStyle name="sup3ParameterE 4" xfId="9542"/>
    <cellStyle name="sup3ParameterE 4 2" xfId="9543"/>
    <cellStyle name="sup3ParameterE 4 3" xfId="9544"/>
    <cellStyle name="sup3ParameterE 5" xfId="9545"/>
    <cellStyle name="sup3ParameterE 6" xfId="9546"/>
    <cellStyle name="sup3Percentage" xfId="97"/>
    <cellStyle name="sup3Percentage 2" xfId="9547"/>
    <cellStyle name="sup3Percentage 2 2" xfId="9548"/>
    <cellStyle name="sup3Percentage 2 3" xfId="9549"/>
    <cellStyle name="sup3Percentage 3" xfId="9550"/>
    <cellStyle name="sup3Percentage 3 2" xfId="9551"/>
    <cellStyle name="sup3Percentage 3 3" xfId="9552"/>
    <cellStyle name="sup3Percentage 4" xfId="9553"/>
    <cellStyle name="sup3Percentage 4 2" xfId="9554"/>
    <cellStyle name="sup3Percentage 4 3" xfId="9555"/>
    <cellStyle name="sup3Percentage 5" xfId="9556"/>
    <cellStyle name="sup3Percentage 6" xfId="9557"/>
    <cellStyle name="supDate" xfId="98"/>
    <cellStyle name="supDate 2" xfId="9558"/>
    <cellStyle name="supDate 2 2" xfId="9559"/>
    <cellStyle name="supDate 2 3" xfId="9560"/>
    <cellStyle name="supDate 3" xfId="9561"/>
    <cellStyle name="supDate 3 2" xfId="9562"/>
    <cellStyle name="supDate 3 3" xfId="9563"/>
    <cellStyle name="supDate 4" xfId="9564"/>
    <cellStyle name="supDate 4 2" xfId="9565"/>
    <cellStyle name="supDate 4 3" xfId="9566"/>
    <cellStyle name="supDate 5" xfId="9567"/>
    <cellStyle name="supDate 6" xfId="9568"/>
    <cellStyle name="supFloat" xfId="99"/>
    <cellStyle name="supFloat 2" xfId="9569"/>
    <cellStyle name="supFloat 2 2" xfId="9570"/>
    <cellStyle name="supFloat 2 3" xfId="9571"/>
    <cellStyle name="supFloat 3" xfId="9572"/>
    <cellStyle name="supFloat 3 2" xfId="9573"/>
    <cellStyle name="supFloat 3 3" xfId="9574"/>
    <cellStyle name="supFloat 4" xfId="9575"/>
    <cellStyle name="supFloat 4 2" xfId="9576"/>
    <cellStyle name="supFloat 4 3" xfId="9577"/>
    <cellStyle name="supFloat 5" xfId="9578"/>
    <cellStyle name="supFloat 6" xfId="9579"/>
    <cellStyle name="supInt" xfId="100"/>
    <cellStyle name="supInt 2" xfId="9580"/>
    <cellStyle name="supInt 2 2" xfId="9581"/>
    <cellStyle name="supInt 2 3" xfId="9582"/>
    <cellStyle name="supInt 3" xfId="9583"/>
    <cellStyle name="supInt 3 2" xfId="9584"/>
    <cellStyle name="supInt 3 3" xfId="9585"/>
    <cellStyle name="supInt 4" xfId="9586"/>
    <cellStyle name="supInt 4 2" xfId="9587"/>
    <cellStyle name="supInt 4 3" xfId="9588"/>
    <cellStyle name="supInt 5" xfId="9589"/>
    <cellStyle name="supInt 6" xfId="9590"/>
    <cellStyle name="supParameterE" xfId="101"/>
    <cellStyle name="supParameterE 2" xfId="9591"/>
    <cellStyle name="supParameterE 2 2" xfId="9592"/>
    <cellStyle name="supParameterE 2 3" xfId="9593"/>
    <cellStyle name="supParameterE 3" xfId="9594"/>
    <cellStyle name="supParameterE 3 2" xfId="9595"/>
    <cellStyle name="supParameterE 3 3" xfId="9596"/>
    <cellStyle name="supParameterE 4" xfId="9597"/>
    <cellStyle name="supParameterE 4 2" xfId="9598"/>
    <cellStyle name="supParameterE 4 3" xfId="9599"/>
    <cellStyle name="supParameterE 5" xfId="9600"/>
    <cellStyle name="supParameterE 6" xfId="9601"/>
    <cellStyle name="supParameterS" xfId="102"/>
    <cellStyle name="supParameterS 2" xfId="9602"/>
    <cellStyle name="supParameterS 2 2" xfId="9603"/>
    <cellStyle name="supParameterS 2 3" xfId="9604"/>
    <cellStyle name="supParameterS 3" xfId="9605"/>
    <cellStyle name="supParameterS 3 2" xfId="9606"/>
    <cellStyle name="supParameterS 3 3" xfId="9607"/>
    <cellStyle name="supParameterS 4" xfId="9608"/>
    <cellStyle name="supParameterS 4 2" xfId="9609"/>
    <cellStyle name="supParameterS 4 3" xfId="9610"/>
    <cellStyle name="supParameterS 5" xfId="9611"/>
    <cellStyle name="supParameterS 6" xfId="9612"/>
    <cellStyle name="supPD" xfId="103"/>
    <cellStyle name="supPD 2" xfId="9613"/>
    <cellStyle name="supPD 2 2" xfId="9614"/>
    <cellStyle name="supPD 2 3" xfId="9615"/>
    <cellStyle name="supPD 3" xfId="9616"/>
    <cellStyle name="supPD 3 2" xfId="9617"/>
    <cellStyle name="supPD 3 3" xfId="9618"/>
    <cellStyle name="supPD 4" xfId="9619"/>
    <cellStyle name="supPD 4 2" xfId="9620"/>
    <cellStyle name="supPD 4 3" xfId="9621"/>
    <cellStyle name="supPD 5" xfId="9622"/>
    <cellStyle name="supPD 6" xfId="9623"/>
    <cellStyle name="supPercentage" xfId="104"/>
    <cellStyle name="supPercentage 2" xfId="9624"/>
    <cellStyle name="supPercentage 2 2" xfId="9625"/>
    <cellStyle name="supPercentage 2 3" xfId="9626"/>
    <cellStyle name="supPercentage 3" xfId="9627"/>
    <cellStyle name="supPercentage 3 2" xfId="9628"/>
    <cellStyle name="supPercentage 3 3" xfId="9629"/>
    <cellStyle name="supPercentage 4" xfId="9630"/>
    <cellStyle name="supPercentage 4 2" xfId="9631"/>
    <cellStyle name="supPercentage 4 3" xfId="9632"/>
    <cellStyle name="supPercentage 5" xfId="9633"/>
    <cellStyle name="supPercentage 6" xfId="9634"/>
    <cellStyle name="supPercentageL" xfId="105"/>
    <cellStyle name="supPercentageL 2" xfId="9635"/>
    <cellStyle name="supPercentageL 2 2" xfId="9636"/>
    <cellStyle name="supPercentageL 2 3" xfId="9637"/>
    <cellStyle name="supPercentageL 3" xfId="9638"/>
    <cellStyle name="supPercentageL 3 2" xfId="9639"/>
    <cellStyle name="supPercentageL 3 3" xfId="9640"/>
    <cellStyle name="supPercentageL 4" xfId="9641"/>
    <cellStyle name="supPercentageL 4 2" xfId="9642"/>
    <cellStyle name="supPercentageL 4 3" xfId="9643"/>
    <cellStyle name="supPercentageL 5" xfId="9644"/>
    <cellStyle name="supPercentageL 6" xfId="9645"/>
    <cellStyle name="supPercentageM" xfId="106"/>
    <cellStyle name="supPercentageM 2" xfId="142"/>
    <cellStyle name="supPercentageM 2 2" xfId="9646"/>
    <cellStyle name="supPercentageM 2 3" xfId="9647"/>
    <cellStyle name="supPercentageM 3" xfId="9648"/>
    <cellStyle name="supPercentageM 3 2" xfId="9649"/>
    <cellStyle name="supPercentageM 3 2 2" xfId="9650"/>
    <cellStyle name="supPercentageM 3 2 3" xfId="9651"/>
    <cellStyle name="supPercentageM 3 3" xfId="9652"/>
    <cellStyle name="supPercentageM 3 3 2" xfId="9653"/>
    <cellStyle name="supPercentageM 3 3 3" xfId="9654"/>
    <cellStyle name="supPercentageM 3 4" xfId="9655"/>
    <cellStyle name="supPercentageM 3 4 2" xfId="9656"/>
    <cellStyle name="supPercentageM 3 4 3" xfId="9657"/>
    <cellStyle name="supPercentageM 3 5" xfId="9658"/>
    <cellStyle name="supPercentageM 3 5 2" xfId="9659"/>
    <cellStyle name="supPercentageM 3 5 3" xfId="9660"/>
    <cellStyle name="supPercentageM 3 6" xfId="9661"/>
    <cellStyle name="supPercentageM 3 6 2" xfId="9662"/>
    <cellStyle name="supPercentageM 3 6 3" xfId="9663"/>
    <cellStyle name="supPercentageM 3 7" xfId="9664"/>
    <cellStyle name="supPercentageM 4" xfId="9665"/>
    <cellStyle name="supPercentageM 4 2" xfId="9666"/>
    <cellStyle name="supPercentageM 4 3" xfId="9667"/>
    <cellStyle name="supPercentageM 5" xfId="9668"/>
    <cellStyle name="supPercentageM 5 2" xfId="9669"/>
    <cellStyle name="supPercentageM 5 3" xfId="9670"/>
    <cellStyle name="supPercentageM 6" xfId="9671"/>
    <cellStyle name="supPercentageM 6 2" xfId="9672"/>
    <cellStyle name="supPercentageM 6 3" xfId="9673"/>
    <cellStyle name="supPercentageM 7" xfId="9674"/>
    <cellStyle name="supPercentageM 7 2" xfId="9675"/>
    <cellStyle name="supPercentageM 7 3" xfId="9676"/>
    <cellStyle name="supPercentageM 8" xfId="9677"/>
    <cellStyle name="supSelection" xfId="107"/>
    <cellStyle name="supSelection 2" xfId="9678"/>
    <cellStyle name="supSelection 2 2" xfId="9679"/>
    <cellStyle name="supSelection 2 3" xfId="9680"/>
    <cellStyle name="supSelection 3" xfId="9681"/>
    <cellStyle name="supSelection 3 2" xfId="9682"/>
    <cellStyle name="supSelection 3 3" xfId="9683"/>
    <cellStyle name="supSelection 4" xfId="9684"/>
    <cellStyle name="supSelection 4 2" xfId="9685"/>
    <cellStyle name="supSelection 4 3" xfId="9686"/>
    <cellStyle name="supSelection 5" xfId="9687"/>
    <cellStyle name="supSelection 6" xfId="9688"/>
    <cellStyle name="supText" xfId="108"/>
    <cellStyle name="supText 2" xfId="9689"/>
    <cellStyle name="supText 2 2" xfId="9690"/>
    <cellStyle name="supText 3" xfId="9691"/>
    <cellStyle name="supText 3 2" xfId="9692"/>
    <cellStyle name="supText 3 3" xfId="9693"/>
    <cellStyle name="supText 4" xfId="9694"/>
    <cellStyle name="supText 4 2" xfId="9695"/>
    <cellStyle name="supText 4 3" xfId="9696"/>
    <cellStyle name="supText 5" xfId="9697"/>
    <cellStyle name="supText 5 2" xfId="9698"/>
    <cellStyle name="supText 5 3" xfId="9699"/>
    <cellStyle name="supText 6" xfId="9700"/>
    <cellStyle name="supText 7" xfId="9701"/>
    <cellStyle name="Title" xfId="18" builtinId="15" customBuiltin="1"/>
    <cellStyle name="Total" xfId="27" builtinId="25" customBuiltin="1"/>
    <cellStyle name="Total2" xfId="14"/>
    <cellStyle name="Warnender Text 2" xfId="18058"/>
    <cellStyle name="Warning Text 2" xfId="328"/>
    <cellStyle name="Warning Text 2 2" xfId="9702"/>
    <cellStyle name="Warning Text 3" xfId="723"/>
    <cellStyle name="Warning Text 3 2" xfId="9703"/>
    <cellStyle name="Warning Text 4" xfId="9704"/>
    <cellStyle name="Warning Text 5" xfId="9705"/>
    <cellStyle name="Warning Text 6" xfId="9716"/>
    <cellStyle name="Warning Text 7" xfId="109"/>
    <cellStyle name="Zwischensumme" xfId="9706"/>
    <cellStyle name="悪い 2" xfId="15"/>
    <cellStyle name="悪い 3" xfId="16"/>
    <cellStyle name="標準 2" xfId="17"/>
  </cellStyles>
  <dxfs count="13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7"/>
  <sheetViews>
    <sheetView tabSelected="1" zoomScale="70" zoomScaleNormal="70" workbookViewId="0">
      <selection activeCell="K105" sqref="K105"/>
    </sheetView>
  </sheetViews>
  <sheetFormatPr defaultColWidth="11.42578125" defaultRowHeight="12.75"/>
  <cols>
    <col min="1" max="1" width="5.42578125" style="290" customWidth="1"/>
    <col min="2" max="2" width="5.7109375" style="11" customWidth="1"/>
    <col min="3" max="3" width="50.7109375" style="12" customWidth="1"/>
    <col min="4" max="4" width="20.7109375" style="12" customWidth="1"/>
    <col min="5" max="5" width="32.7109375" style="12" customWidth="1"/>
    <col min="6" max="6" width="5.7109375" style="12" customWidth="1"/>
    <col min="7" max="7" width="28.5703125" style="12" customWidth="1"/>
    <col min="8" max="8" width="10.7109375" style="80" customWidth="1"/>
    <col min="9" max="9" width="28.5703125" style="12" customWidth="1"/>
    <col min="10" max="10" width="4.7109375" style="14" customWidth="1"/>
    <col min="11" max="11" width="13" style="13" customWidth="1"/>
    <col min="12" max="12" width="47.28515625" style="12" customWidth="1"/>
    <col min="13" max="13" width="4.7109375" style="14" customWidth="1"/>
    <col min="14" max="14" width="28.5703125" style="12" customWidth="1"/>
    <col min="15" max="15" width="5.7109375" style="13" customWidth="1"/>
    <col min="16" max="16384" width="11.42578125" style="14"/>
  </cols>
  <sheetData>
    <row r="1" spans="1:17" ht="15" customHeight="1">
      <c r="A1" s="289"/>
      <c r="B1" s="222"/>
      <c r="C1" s="9"/>
      <c r="D1" s="9"/>
      <c r="E1" s="9"/>
      <c r="F1" s="9"/>
      <c r="G1" s="9"/>
      <c r="H1" s="155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89"/>
      <c r="B2" s="9"/>
      <c r="C2" s="326" t="s">
        <v>605</v>
      </c>
      <c r="D2" s="326"/>
      <c r="E2" s="326"/>
      <c r="F2" s="9"/>
      <c r="G2" s="186" t="s">
        <v>606</v>
      </c>
      <c r="H2" s="155"/>
      <c r="I2" s="187"/>
      <c r="J2" s="20"/>
      <c r="K2" s="8"/>
      <c r="L2" s="187"/>
      <c r="M2" s="20"/>
      <c r="N2" s="187"/>
      <c r="O2" s="8"/>
      <c r="P2" s="8"/>
    </row>
    <row r="3" spans="1:17" ht="20.100000000000001" customHeight="1">
      <c r="A3" s="313"/>
      <c r="B3" s="60" t="s">
        <v>58</v>
      </c>
      <c r="C3" s="61"/>
      <c r="D3" s="61"/>
      <c r="E3" s="61"/>
      <c r="F3" s="61"/>
      <c r="G3" s="61"/>
      <c r="H3" s="78"/>
      <c r="I3" s="61"/>
      <c r="J3" s="61"/>
      <c r="K3" s="61"/>
      <c r="L3" s="61"/>
      <c r="M3" s="61"/>
      <c r="N3" s="61"/>
      <c r="O3" s="62"/>
      <c r="P3" s="8"/>
      <c r="Q3" s="20"/>
    </row>
    <row r="4" spans="1:17" ht="20.100000000000001" customHeight="1">
      <c r="A4" s="314"/>
      <c r="B4" s="81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2"/>
      <c r="P4" s="8"/>
      <c r="Q4" s="20"/>
    </row>
    <row r="5" spans="1:17" ht="15" customHeight="1">
      <c r="A5" s="314"/>
      <c r="B5" s="81"/>
      <c r="C5" s="52" t="s">
        <v>304</v>
      </c>
      <c r="D5" s="53"/>
      <c r="E5" s="54"/>
      <c r="F5" s="51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2"/>
      <c r="P5" s="8"/>
      <c r="Q5" s="20"/>
    </row>
    <row r="6" spans="1:17" ht="15" customHeight="1">
      <c r="A6" s="314"/>
      <c r="B6" s="81"/>
      <c r="C6" s="97" t="s">
        <v>548</v>
      </c>
      <c r="D6" s="98"/>
      <c r="E6" s="99"/>
      <c r="F6" s="40"/>
      <c r="G6" s="39"/>
      <c r="H6" s="30"/>
      <c r="I6" s="47"/>
      <c r="J6" s="8"/>
      <c r="K6" s="8"/>
      <c r="L6" s="8"/>
      <c r="M6" s="8"/>
      <c r="N6" s="8"/>
      <c r="O6" s="82"/>
      <c r="P6" s="8"/>
      <c r="Q6" s="20"/>
    </row>
    <row r="7" spans="1:17" ht="15" customHeight="1">
      <c r="A7" s="314"/>
      <c r="B7" s="81"/>
      <c r="C7" s="100" t="s">
        <v>83</v>
      </c>
      <c r="D7" s="101"/>
      <c r="E7" s="99"/>
      <c r="F7" s="218">
        <v>1001</v>
      </c>
      <c r="G7" s="64" t="s">
        <v>749</v>
      </c>
      <c r="H7" s="30" t="s">
        <v>81</v>
      </c>
      <c r="I7" s="48" t="str">
        <f>IF(OR(G7="&lt;select&gt;",ISBLANK(G7)),"Please select a code"," ")</f>
        <v xml:space="preserve"> </v>
      </c>
      <c r="J7" s="8"/>
      <c r="K7" s="8"/>
      <c r="L7" s="8"/>
      <c r="M7" s="8"/>
      <c r="N7" s="8"/>
      <c r="O7" s="82"/>
      <c r="P7" s="8"/>
      <c r="Q7" s="20"/>
    </row>
    <row r="8" spans="1:17" ht="15" customHeight="1">
      <c r="A8" s="314"/>
      <c r="B8" s="81"/>
      <c r="C8" s="100" t="s">
        <v>215</v>
      </c>
      <c r="D8" s="101"/>
      <c r="E8" s="99"/>
      <c r="F8" s="218">
        <v>1002</v>
      </c>
      <c r="G8" s="65" t="s">
        <v>764</v>
      </c>
      <c r="H8" s="30" t="s">
        <v>82</v>
      </c>
      <c r="I8" s="48" t="str">
        <f>IF(ISNUMBER(G8),"No numbers please",IF(ISTEXT(G8)," ","Please enter a name"))</f>
        <v xml:space="preserve"> </v>
      </c>
      <c r="J8" s="8"/>
      <c r="K8" s="8"/>
      <c r="L8" s="8"/>
      <c r="M8" s="8"/>
      <c r="N8" s="35" t="s">
        <v>221</v>
      </c>
      <c r="O8" s="82"/>
      <c r="P8" s="8"/>
      <c r="Q8" s="8"/>
    </row>
    <row r="9" spans="1:17" ht="15" customHeight="1">
      <c r="A9" s="314"/>
      <c r="B9" s="81"/>
      <c r="C9" s="100" t="s">
        <v>355</v>
      </c>
      <c r="D9" s="101"/>
      <c r="E9" s="99"/>
      <c r="F9" s="218">
        <v>1003</v>
      </c>
      <c r="G9" s="229">
        <v>42735</v>
      </c>
      <c r="H9" s="30" t="s">
        <v>84</v>
      </c>
      <c r="I9" s="48" t="str">
        <f>IF(OR(G9="&lt;select&gt;",ISBLANK(G9)),"Please select a date"," ")</f>
        <v xml:space="preserve"> </v>
      </c>
      <c r="J9" s="8"/>
      <c r="K9" s="8"/>
      <c r="L9" s="8"/>
      <c r="M9" s="8"/>
      <c r="N9" s="228"/>
      <c r="O9" s="82"/>
      <c r="P9" s="8"/>
      <c r="Q9" s="8"/>
    </row>
    <row r="10" spans="1:17" ht="15" customHeight="1">
      <c r="A10" s="314"/>
      <c r="B10" s="81"/>
      <c r="C10" s="100" t="s">
        <v>356</v>
      </c>
      <c r="D10" s="101"/>
      <c r="E10" s="99"/>
      <c r="F10" s="218">
        <v>1004</v>
      </c>
      <c r="G10" s="230" t="s">
        <v>11</v>
      </c>
      <c r="H10" s="30" t="s">
        <v>352</v>
      </c>
      <c r="I10" s="48" t="str">
        <f>IF(OR(G10="&lt;select&gt;",ISBLANK(G10)),"Please select a value"," ")</f>
        <v xml:space="preserve"> </v>
      </c>
      <c r="J10" s="8"/>
      <c r="K10" s="8"/>
      <c r="L10" s="8"/>
      <c r="M10" s="8"/>
      <c r="N10" s="228"/>
      <c r="O10" s="82"/>
      <c r="P10" s="8"/>
      <c r="Q10" s="20"/>
    </row>
    <row r="11" spans="1:17" ht="15" customHeight="1">
      <c r="A11" s="314"/>
      <c r="B11" s="81"/>
      <c r="C11" s="102" t="s">
        <v>357</v>
      </c>
      <c r="D11" s="103"/>
      <c r="E11" s="105"/>
      <c r="F11" s="218">
        <v>1005</v>
      </c>
      <c r="G11" s="309">
        <f>IF(OR(G10="&lt;select&gt;",ISBLANK(G10)),"",VLOOKUP(G10,Parameters!$E$50:$F$68,2,FALSE))</f>
        <v>1</v>
      </c>
      <c r="H11" s="30" t="s">
        <v>353</v>
      </c>
      <c r="I11" s="49"/>
      <c r="J11" s="8"/>
      <c r="K11" s="8"/>
      <c r="L11" s="8"/>
      <c r="M11" s="8"/>
      <c r="N11" s="8"/>
      <c r="O11" s="82"/>
      <c r="P11" s="8"/>
      <c r="Q11" s="8"/>
    </row>
    <row r="12" spans="1:17" ht="15" customHeight="1">
      <c r="A12" s="314"/>
      <c r="B12" s="81"/>
      <c r="C12" s="102" t="s">
        <v>358</v>
      </c>
      <c r="D12" s="103"/>
      <c r="E12" s="104"/>
      <c r="F12" s="218">
        <v>1006</v>
      </c>
      <c r="G12" s="66">
        <v>42852</v>
      </c>
      <c r="H12" s="30" t="s">
        <v>354</v>
      </c>
      <c r="I12" s="48" t="str">
        <f>IF(ISTEXT(G12),"No text please",IF(ISNUMBER(G12)," ", "Please enter a date"))</f>
        <v xml:space="preserve"> </v>
      </c>
      <c r="J12" s="8"/>
      <c r="K12" s="8"/>
      <c r="L12" s="8"/>
      <c r="M12" s="8"/>
      <c r="N12" s="8"/>
      <c r="O12" s="82"/>
      <c r="P12" s="8"/>
      <c r="Q12" s="8"/>
    </row>
    <row r="13" spans="1:17" ht="15" customHeight="1">
      <c r="A13" s="314"/>
      <c r="B13" s="81"/>
      <c r="C13" s="97" t="s">
        <v>176</v>
      </c>
      <c r="D13" s="98"/>
      <c r="E13" s="99"/>
      <c r="F13" s="40"/>
      <c r="G13" s="39"/>
      <c r="H13" s="30"/>
      <c r="I13" s="49"/>
      <c r="J13" s="8"/>
      <c r="K13" s="8"/>
      <c r="L13" s="8"/>
      <c r="M13" s="8"/>
      <c r="N13" s="8"/>
      <c r="O13" s="82"/>
      <c r="P13" s="8"/>
      <c r="Q13" s="20"/>
    </row>
    <row r="14" spans="1:17" ht="15" customHeight="1">
      <c r="A14" s="314"/>
      <c r="B14" s="81"/>
      <c r="C14" s="100" t="s">
        <v>347</v>
      </c>
      <c r="D14" s="101"/>
      <c r="E14" s="99"/>
      <c r="F14" s="218">
        <v>1007</v>
      </c>
      <c r="G14" s="41">
        <v>1000</v>
      </c>
      <c r="H14" s="30" t="s">
        <v>85</v>
      </c>
      <c r="I14" s="48" t="str">
        <f>IF(OR(G14="&lt;select&gt;",ISBLANK(G14)),"Please select a value"," ")</f>
        <v xml:space="preserve"> </v>
      </c>
      <c r="J14" s="8"/>
      <c r="K14" s="8"/>
      <c r="L14" s="8"/>
      <c r="M14" s="8"/>
      <c r="N14" s="8"/>
      <c r="O14" s="82"/>
      <c r="P14" s="8"/>
      <c r="Q14" s="20"/>
    </row>
    <row r="15" spans="1:17" ht="15" customHeight="1">
      <c r="A15" s="314"/>
      <c r="B15" s="81"/>
      <c r="C15" s="102" t="s">
        <v>348</v>
      </c>
      <c r="D15" s="103"/>
      <c r="E15" s="104"/>
      <c r="F15" s="218">
        <v>1008</v>
      </c>
      <c r="G15" s="42" t="s">
        <v>44</v>
      </c>
      <c r="H15" s="30" t="s">
        <v>86</v>
      </c>
      <c r="I15" s="48" t="str">
        <f>IF(OR(G15="&lt;select&gt;",ISBLANK(G15)),"Please select a value"," ")</f>
        <v xml:space="preserve"> </v>
      </c>
      <c r="J15" s="8"/>
      <c r="K15" s="8"/>
      <c r="L15" s="35" t="s">
        <v>219</v>
      </c>
      <c r="M15" s="8"/>
      <c r="N15" s="35" t="s">
        <v>221</v>
      </c>
      <c r="O15" s="82"/>
      <c r="P15" s="8"/>
      <c r="Q15" s="20"/>
    </row>
    <row r="16" spans="1:17" ht="15" customHeight="1">
      <c r="A16" s="314"/>
      <c r="B16" s="81"/>
      <c r="C16" s="102" t="s">
        <v>349</v>
      </c>
      <c r="D16" s="103"/>
      <c r="E16" s="104"/>
      <c r="F16" s="218">
        <v>1009</v>
      </c>
      <c r="G16" s="154">
        <v>42852</v>
      </c>
      <c r="H16" s="30" t="s">
        <v>87</v>
      </c>
      <c r="I16" s="48" t="str">
        <f>IF(ISTEXT(G16),"No text please",IF(ISNUMBER(G16)," ", "Please enter a date"))</f>
        <v xml:space="preserve"> </v>
      </c>
      <c r="J16" s="8"/>
      <c r="K16" s="8"/>
      <c r="L16" s="227"/>
      <c r="M16" s="8"/>
      <c r="N16" s="228"/>
      <c r="O16" s="82"/>
      <c r="P16" s="8"/>
      <c r="Q16" s="20"/>
    </row>
    <row r="17" spans="1:17" ht="15" customHeight="1">
      <c r="A17" s="314"/>
      <c r="B17" s="81"/>
      <c r="C17" s="102" t="s">
        <v>350</v>
      </c>
      <c r="D17" s="103"/>
      <c r="E17" s="104"/>
      <c r="F17" s="218">
        <v>1010</v>
      </c>
      <c r="G17" s="42" t="s">
        <v>765</v>
      </c>
      <c r="H17" s="30" t="s">
        <v>88</v>
      </c>
      <c r="I17" s="48" t="str">
        <f>IF(ISNUMBER(G17),"No numbers please",IF(ISTEXT(G17)," ","Please enter a value"))</f>
        <v xml:space="preserve"> </v>
      </c>
      <c r="J17" s="8"/>
      <c r="K17" s="8"/>
      <c r="L17" s="227"/>
      <c r="M17" s="8"/>
      <c r="N17" s="228"/>
      <c r="O17" s="82"/>
      <c r="P17" s="8"/>
      <c r="Q17" s="20"/>
    </row>
    <row r="18" spans="1:17" ht="15" customHeight="1">
      <c r="A18" s="314"/>
      <c r="B18" s="81"/>
      <c r="C18" s="102" t="s">
        <v>351</v>
      </c>
      <c r="D18" s="103"/>
      <c r="E18" s="104"/>
      <c r="F18" s="218">
        <v>1011</v>
      </c>
      <c r="G18" s="221" t="s">
        <v>768</v>
      </c>
      <c r="H18" s="30" t="s">
        <v>89</v>
      </c>
      <c r="I18" s="48" t="str">
        <f>IF(ISNUMBER(G18),"No numbers please",IF(ISTEXT(G18)," ","Please enter a value"))</f>
        <v xml:space="preserve"> </v>
      </c>
      <c r="J18" s="8"/>
      <c r="K18" s="8"/>
      <c r="L18" s="227"/>
      <c r="M18" s="8"/>
      <c r="N18" s="228"/>
      <c r="O18" s="82"/>
      <c r="P18" s="8"/>
      <c r="Q18" s="20"/>
    </row>
    <row r="19" spans="1:17" ht="20.100000000000001" customHeight="1">
      <c r="A19" s="314"/>
      <c r="B19" s="188"/>
      <c r="C19" s="189"/>
      <c r="D19" s="189"/>
      <c r="E19" s="113"/>
      <c r="F19" s="190"/>
      <c r="G19" s="113"/>
      <c r="H19" s="191"/>
      <c r="I19" s="113"/>
      <c r="J19" s="113"/>
      <c r="K19" s="113"/>
      <c r="L19" s="113"/>
      <c r="M19" s="113"/>
      <c r="N19" s="113"/>
      <c r="O19" s="192"/>
      <c r="P19" s="8"/>
      <c r="Q19" s="20"/>
    </row>
    <row r="20" spans="1:17" ht="20.100000000000001" customHeight="1">
      <c r="A20" s="314"/>
      <c r="B20" s="60" t="s">
        <v>63</v>
      </c>
      <c r="C20" s="61"/>
      <c r="D20" s="61"/>
      <c r="E20" s="61"/>
      <c r="F20" s="61"/>
      <c r="G20" s="61"/>
      <c r="H20" s="78"/>
      <c r="I20" s="61"/>
      <c r="J20" s="61"/>
      <c r="K20" s="61"/>
      <c r="L20" s="61"/>
      <c r="M20" s="61"/>
      <c r="N20" s="61"/>
      <c r="O20" s="62"/>
      <c r="P20" s="8"/>
      <c r="Q20" s="20"/>
    </row>
    <row r="21" spans="1:17" ht="20.100000000000001" customHeight="1">
      <c r="A21" s="314"/>
      <c r="B21" s="193"/>
      <c r="C21" s="194"/>
      <c r="D21" s="194"/>
      <c r="E21" s="195"/>
      <c r="F21" s="196"/>
      <c r="G21" s="195"/>
      <c r="H21" s="197"/>
      <c r="I21" s="195"/>
      <c r="J21" s="195"/>
      <c r="K21" s="195"/>
      <c r="L21" s="195"/>
      <c r="M21" s="195"/>
      <c r="N21" s="195"/>
      <c r="O21" s="198"/>
      <c r="P21" s="8"/>
      <c r="Q21" s="20"/>
    </row>
    <row r="22" spans="1:17" ht="29.45" customHeight="1">
      <c r="A22" s="314"/>
      <c r="B22" s="81"/>
      <c r="C22" s="52" t="s">
        <v>305</v>
      </c>
      <c r="D22" s="53"/>
      <c r="E22" s="54"/>
      <c r="F22" s="51" t="s">
        <v>217</v>
      </c>
      <c r="G22" s="231" t="str">
        <f>IF(OR($G$10="&lt;select&gt;",ISBLANK($G$10)),"Amount","Amount in "&amp;VLOOKUP($G$14,Parameters!$E$70:$F$73,2,FALSE)&amp;$G$10)</f>
        <v>Amount in thousand EUR</v>
      </c>
      <c r="H22" s="30"/>
      <c r="I22" s="35" t="s">
        <v>50</v>
      </c>
      <c r="J22" s="8"/>
      <c r="K22" s="35" t="s">
        <v>193</v>
      </c>
      <c r="L22" s="35" t="str">
        <f>L15</f>
        <v>Comments</v>
      </c>
      <c r="M22" s="8"/>
      <c r="N22" s="35" t="str">
        <f>N15</f>
        <v>Supervisor Comments</v>
      </c>
      <c r="O22" s="82"/>
      <c r="P22" s="8"/>
      <c r="Q22" s="20"/>
    </row>
    <row r="23" spans="1:17" ht="15" customHeight="1">
      <c r="A23" s="315"/>
      <c r="B23" s="85"/>
      <c r="C23" s="55" t="s">
        <v>398</v>
      </c>
      <c r="D23" s="56"/>
      <c r="E23" s="57"/>
      <c r="F23" s="40"/>
      <c r="G23" s="39"/>
      <c r="H23" s="30"/>
      <c r="I23" s="39"/>
      <c r="J23" s="8"/>
      <c r="K23" s="39"/>
      <c r="L23" s="39"/>
      <c r="M23" s="8"/>
      <c r="N23" s="39"/>
      <c r="O23" s="82"/>
      <c r="P23" s="8"/>
      <c r="Q23" s="20"/>
    </row>
    <row r="24" spans="1:17" ht="15" customHeight="1">
      <c r="A24" s="315"/>
      <c r="B24" s="83"/>
      <c r="C24" s="219" t="s">
        <v>401</v>
      </c>
      <c r="D24" s="56"/>
      <c r="E24" s="57"/>
      <c r="F24" s="50">
        <v>1012</v>
      </c>
      <c r="G24" s="43">
        <v>4086619.79415</v>
      </c>
      <c r="H24" s="30" t="s">
        <v>412</v>
      </c>
      <c r="I24" s="48" t="str">
        <f>IF(ISTEXT(G24),"No text please",IF(G24&lt;0,"No negatives please",IF(ISBLANK(G24),"Please enter a value",IF(AND(G24=0,ISERROR(FIND("zero",K24))),"Please confirm zero",IF(AND(G24&lt;&gt;0,K24="Confirmed zero"),"Value not zero"," ")))))</f>
        <v xml:space="preserve"> </v>
      </c>
      <c r="J24" s="8"/>
      <c r="K24" s="38"/>
      <c r="L24" s="227"/>
      <c r="M24" s="8"/>
      <c r="N24" s="228"/>
      <c r="O24" s="82"/>
      <c r="P24" s="8"/>
      <c r="Q24" s="20"/>
    </row>
    <row r="25" spans="1:17" ht="15" customHeight="1">
      <c r="A25" s="315"/>
      <c r="B25" s="83"/>
      <c r="C25" s="219" t="s">
        <v>402</v>
      </c>
      <c r="D25" s="56"/>
      <c r="E25" s="57"/>
      <c r="F25" s="45">
        <v>1201</v>
      </c>
      <c r="G25" s="44">
        <v>705340</v>
      </c>
      <c r="H25" s="30" t="s">
        <v>411</v>
      </c>
      <c r="I25" s="48" t="str">
        <f>IF(ISTEXT(G25),"No text please",IF(G25&lt;0,"No negatives please",IF(ISBLANK(G25),"Please enter a value",IF(AND(G25=0,ISERROR(FIND("zero",K25))),"Please confirm zero",IF(AND(G25&lt;&gt;0,K25="Confirmed zero"),"Value not zero"," ")))))</f>
        <v xml:space="preserve"> </v>
      </c>
      <c r="J25" s="8"/>
      <c r="K25" s="38"/>
      <c r="L25" s="227"/>
      <c r="M25" s="8"/>
      <c r="N25" s="228"/>
      <c r="O25" s="82"/>
      <c r="P25" s="20"/>
      <c r="Q25" s="20"/>
    </row>
    <row r="26" spans="1:17" ht="15" customHeight="1">
      <c r="A26" s="315"/>
      <c r="B26" s="83"/>
      <c r="C26" s="219" t="s">
        <v>403</v>
      </c>
      <c r="D26" s="56"/>
      <c r="E26" s="57"/>
      <c r="F26" s="50">
        <v>1018</v>
      </c>
      <c r="G26" s="44">
        <v>1774785</v>
      </c>
      <c r="H26" s="30" t="s">
        <v>413</v>
      </c>
      <c r="I26" s="48" t="str">
        <f>IF(ISTEXT(G26),"No text please",IF(G26&lt;0,"No negatives please",IF(ISBLANK(G26),"Please enter a value",IF(AND(G26=0,ISERROR(FIND("zero",K26))),"Please confirm zero",IF(AND(G26&lt;&gt;0,K26="Confirmed zero"),"Value not zero"," ")))))</f>
        <v xml:space="preserve"> </v>
      </c>
      <c r="J26" s="8"/>
      <c r="K26" s="38"/>
      <c r="L26" s="227"/>
      <c r="M26" s="8"/>
      <c r="N26" s="228"/>
      <c r="O26" s="82"/>
      <c r="P26" s="8"/>
      <c r="Q26" s="20"/>
    </row>
    <row r="27" spans="1:17" ht="15" customHeight="1">
      <c r="A27" s="315"/>
      <c r="B27" s="85"/>
      <c r="C27" s="55" t="s">
        <v>399</v>
      </c>
      <c r="D27" s="56"/>
      <c r="E27" s="57"/>
      <c r="F27" s="40"/>
      <c r="G27" s="39"/>
      <c r="H27" s="30"/>
      <c r="I27" s="39"/>
      <c r="J27" s="8"/>
      <c r="K27" s="39"/>
      <c r="L27" s="39"/>
      <c r="M27" s="8"/>
      <c r="N27" s="39"/>
      <c r="O27" s="82"/>
      <c r="P27" s="8"/>
      <c r="Q27" s="20"/>
    </row>
    <row r="28" spans="1:17" ht="15" customHeight="1">
      <c r="A28" s="315"/>
      <c r="B28" s="83"/>
      <c r="C28" s="219" t="s">
        <v>409</v>
      </c>
      <c r="D28" s="56"/>
      <c r="E28" s="57"/>
      <c r="F28" s="218">
        <v>1013</v>
      </c>
      <c r="G28" s="44">
        <v>1385868</v>
      </c>
      <c r="H28" s="30" t="s">
        <v>414</v>
      </c>
      <c r="I28" s="48" t="str">
        <f>IF(ISTEXT(G28),"No text please",IF(G28&lt;0,"No negatives please",IF(ISBLANK(G28),"Please enter a value",IF(AND(G28=0,ISERROR(FIND("zero",K28))),"Please confirm zero",IF(AND(G28&lt;&gt;0,K28="Confirmed zero"),"Value not zero"," ")))))</f>
        <v xml:space="preserve"> </v>
      </c>
      <c r="J28" s="8"/>
      <c r="K28" s="38"/>
      <c r="L28" s="227"/>
      <c r="M28" s="8"/>
      <c r="N28" s="228"/>
      <c r="O28" s="82"/>
      <c r="P28" s="8"/>
      <c r="Q28" s="20"/>
    </row>
    <row r="29" spans="1:17" ht="15" customHeight="1">
      <c r="A29" s="315"/>
      <c r="B29" s="83"/>
      <c r="C29" s="219" t="s">
        <v>410</v>
      </c>
      <c r="D29" s="56"/>
      <c r="E29" s="58"/>
      <c r="F29" s="218">
        <v>1014</v>
      </c>
      <c r="G29" s="324">
        <v>2256494</v>
      </c>
      <c r="H29" s="30" t="s">
        <v>415</v>
      </c>
      <c r="I29" s="48" t="str">
        <f>IF(ISTEXT(G29),"No text please",IF(G29&lt;0,"No negatives please",IF(ISBLANK(G29),"Please enter a value",IF(AND(G29=0,ISERROR(FIND("zero",K29))),"Please confirm zero",IF(AND(G29&lt;&gt;0,K29="Confirmed zero"),"Value not zero"," ")))))</f>
        <v xml:space="preserve"> </v>
      </c>
      <c r="J29" s="8"/>
      <c r="K29" s="38"/>
      <c r="L29" s="227"/>
      <c r="M29" s="8"/>
      <c r="N29" s="228"/>
      <c r="O29" s="82"/>
      <c r="P29" s="8"/>
      <c r="Q29" s="20"/>
    </row>
    <row r="30" spans="1:17" ht="15" customHeight="1">
      <c r="A30" s="315"/>
      <c r="B30" s="83"/>
      <c r="C30" s="55" t="s">
        <v>400</v>
      </c>
      <c r="D30" s="56"/>
      <c r="E30" s="58"/>
      <c r="F30" s="50">
        <v>1015</v>
      </c>
      <c r="G30" s="324">
        <v>200171202</v>
      </c>
      <c r="H30" s="30" t="s">
        <v>69</v>
      </c>
      <c r="I30" s="48" t="str">
        <f>IF(ISTEXT(G30),"No text please",IF(G30&lt;0,"No negatives please",IF(ISBLANK(G30),"Please enter a value",IF(AND(G30=0,ISERROR(FIND("zero",K30))),"Please confirm zero",IF(AND(G30&lt;&gt;0,K30="Confirmed zero"),"Value not zero"," ")))))</f>
        <v xml:space="preserve"> </v>
      </c>
      <c r="J30" s="8"/>
      <c r="K30" s="38"/>
      <c r="L30" s="227"/>
      <c r="M30" s="8"/>
      <c r="N30" s="228"/>
      <c r="O30" s="82"/>
      <c r="P30" s="8"/>
      <c r="Q30" s="20"/>
    </row>
    <row r="31" spans="1:17" ht="15" customHeight="1">
      <c r="A31" s="315"/>
      <c r="B31" s="85"/>
      <c r="C31" s="55" t="s">
        <v>404</v>
      </c>
      <c r="D31" s="56"/>
      <c r="E31" s="57"/>
      <c r="F31" s="40"/>
      <c r="G31" s="39"/>
      <c r="H31" s="30"/>
      <c r="I31" s="39"/>
      <c r="J31" s="8"/>
      <c r="K31" s="39"/>
      <c r="L31" s="39"/>
      <c r="M31" s="8"/>
      <c r="N31" s="39"/>
      <c r="O31" s="82"/>
      <c r="P31" s="8"/>
      <c r="Q31" s="20"/>
    </row>
    <row r="32" spans="1:17" ht="15" customHeight="1">
      <c r="A32" s="315"/>
      <c r="B32" s="83"/>
      <c r="C32" s="219" t="s">
        <v>405</v>
      </c>
      <c r="D32" s="56"/>
      <c r="E32" s="57"/>
      <c r="F32" s="218">
        <v>1019</v>
      </c>
      <c r="G32" s="44">
        <v>11619796</v>
      </c>
      <c r="H32" s="28" t="s">
        <v>110</v>
      </c>
      <c r="I32" s="48" t="str">
        <f>IF(ISTEXT(G32),"No text please",IF(G32&lt;0,"No negatives please",IF(ISBLANK(G32),"Please enter a value",IF(AND(G32=0,ISERROR(FIND("zero",K32))),"Please confirm zero",IF(AND(G32&lt;&gt;0,K32="Confirmed zero"),"Value not zero"," ")))))</f>
        <v xml:space="preserve"> </v>
      </c>
      <c r="J32" s="8"/>
      <c r="K32" s="38"/>
      <c r="L32" s="227"/>
      <c r="M32" s="8"/>
      <c r="N32" s="228"/>
      <c r="O32" s="82"/>
      <c r="P32" s="8"/>
      <c r="Q32" s="20"/>
    </row>
    <row r="33" spans="1:17" ht="15" customHeight="1">
      <c r="A33" s="315"/>
      <c r="B33" s="83"/>
      <c r="C33" s="219" t="s">
        <v>406</v>
      </c>
      <c r="D33" s="56"/>
      <c r="E33" s="58"/>
      <c r="F33" s="218">
        <v>1022</v>
      </c>
      <c r="G33" s="324">
        <v>7887000</v>
      </c>
      <c r="H33" s="28" t="s">
        <v>416</v>
      </c>
      <c r="I33" s="48" t="str">
        <f>IF(ISTEXT(G33),"No text please",IF(G33&lt;0,"No negatives please",IF(ISBLANK(G33),"Please enter a value",IF(AND(G33=0,ISERROR(FIND("zero",K33))),"Please confirm zero",IF(AND(G33&lt;&gt;0,K33="Confirmed zero"),"Value not zero"," ")))))</f>
        <v xml:space="preserve"> </v>
      </c>
      <c r="J33" s="8"/>
      <c r="K33" s="38"/>
      <c r="L33" s="227"/>
      <c r="M33" s="8"/>
      <c r="N33" s="228"/>
      <c r="O33" s="82"/>
      <c r="P33" s="8"/>
      <c r="Q33" s="20"/>
    </row>
    <row r="34" spans="1:17" ht="15" customHeight="1">
      <c r="A34" s="315"/>
      <c r="B34" s="83"/>
      <c r="C34" s="219" t="s">
        <v>407</v>
      </c>
      <c r="D34" s="56"/>
      <c r="E34" s="58"/>
      <c r="F34" s="218">
        <v>1023</v>
      </c>
      <c r="G34" s="324">
        <v>17399210</v>
      </c>
      <c r="H34" s="28" t="s">
        <v>417</v>
      </c>
      <c r="I34" s="48" t="str">
        <f>IF(ISTEXT(G34),"No text please",IF(G34&lt;0,"No negatives please",IF(ISBLANK(G34),"Please enter a value",IF(AND(G34=0,ISERROR(FIND("zero",K34))),"Please confirm zero",IF(AND(G34&lt;&gt;0,K34="Confirmed zero"),"Value not zero"," ")))))</f>
        <v xml:space="preserve"> </v>
      </c>
      <c r="J34" s="8"/>
      <c r="K34" s="38"/>
      <c r="L34" s="227"/>
      <c r="M34" s="8"/>
      <c r="N34" s="228"/>
      <c r="O34" s="82"/>
      <c r="P34" s="8"/>
      <c r="Q34" s="20"/>
    </row>
    <row r="35" spans="1:17" ht="15" customHeight="1">
      <c r="A35" s="315"/>
      <c r="B35" s="83"/>
      <c r="C35" s="219" t="s">
        <v>408</v>
      </c>
      <c r="D35" s="56"/>
      <c r="E35" s="58"/>
      <c r="F35" s="50">
        <v>1024</v>
      </c>
      <c r="G35" s="324">
        <v>3008132</v>
      </c>
      <c r="H35" s="28" t="s">
        <v>418</v>
      </c>
      <c r="I35" s="48" t="str">
        <f>IF(ISTEXT(G35),"No text please",IF(G35&lt;0,"No negatives please",IF(ISBLANK(G35),"Please enter a value",IF(AND(G35=0,ISERROR(FIND("zero",K35))),"Please confirm zero",IF(AND(G35&lt;&gt;0,K35="Confirmed zero"),"Value not zero"," ")))))</f>
        <v xml:space="preserve"> </v>
      </c>
      <c r="J35" s="8"/>
      <c r="K35" s="38"/>
      <c r="L35" s="227"/>
      <c r="M35" s="8"/>
      <c r="N35" s="228"/>
      <c r="O35" s="82"/>
      <c r="P35" s="8"/>
      <c r="Q35" s="20"/>
    </row>
    <row r="36" spans="1:17" ht="15" customHeight="1">
      <c r="A36" s="315"/>
      <c r="B36" s="84"/>
      <c r="C36" s="55" t="s">
        <v>419</v>
      </c>
      <c r="D36" s="56"/>
      <c r="E36" s="57"/>
      <c r="F36" s="218">
        <v>1031</v>
      </c>
      <c r="G36" s="226">
        <v>1752271.9590100001</v>
      </c>
      <c r="H36" s="28" t="s">
        <v>70</v>
      </c>
      <c r="I36" s="48" t="str">
        <f>IF(ISTEXT(G36),"No text please",IF(ISBLANK(G36),"Please enter a value",IF(AND(G36=0,ISERROR(FIND("zero",K36))),"Please confirm zero",IF(AND(G36&lt;&gt;0,K36="Confirmed zero"),"Value not zero"," "))))</f>
        <v xml:space="preserve"> </v>
      </c>
      <c r="J36" s="8"/>
      <c r="K36" s="38"/>
      <c r="L36" s="227"/>
      <c r="M36" s="8"/>
      <c r="N36" s="228"/>
      <c r="O36" s="82"/>
      <c r="P36" s="8"/>
      <c r="Q36" s="20"/>
    </row>
    <row r="37" spans="1:17" s="17" customFormat="1" ht="15" customHeight="1">
      <c r="A37" s="315"/>
      <c r="B37" s="85"/>
      <c r="C37" s="327" t="s">
        <v>420</v>
      </c>
      <c r="D37" s="327"/>
      <c r="E37" s="327"/>
      <c r="F37" s="40"/>
      <c r="G37" s="39"/>
      <c r="H37" s="30"/>
      <c r="I37" s="8"/>
      <c r="J37" s="156"/>
      <c r="K37" s="8"/>
      <c r="L37" s="8"/>
      <c r="M37" s="156"/>
      <c r="N37" s="8"/>
      <c r="O37" s="86"/>
      <c r="P37" s="8"/>
      <c r="Q37" s="32"/>
    </row>
    <row r="38" spans="1:17" ht="15" customHeight="1">
      <c r="A38" s="315"/>
      <c r="B38" s="87"/>
      <c r="C38" s="327"/>
      <c r="D38" s="327"/>
      <c r="E38" s="327"/>
      <c r="F38" s="218">
        <v>1103</v>
      </c>
      <c r="G38" s="46">
        <f>IF(COUNTIF(I24:I26,"&lt;&gt; ")+COUNTIF(I28:I30,"&lt;&gt; ")+COUNTIF(I32:I36,"&lt;&gt; ")=0,SUM(G24:G26,G28:G30,0.1*G32,0.2*G33,0.5*G34,G35),"")</f>
        <v>224827425.39414999</v>
      </c>
      <c r="H38" s="28" t="s">
        <v>183</v>
      </c>
      <c r="I38" s="8"/>
      <c r="J38" s="8"/>
      <c r="K38" s="8"/>
      <c r="L38" s="8"/>
      <c r="M38" s="8"/>
      <c r="N38" s="8"/>
      <c r="O38" s="82"/>
      <c r="P38" s="8"/>
      <c r="Q38" s="20"/>
    </row>
    <row r="39" spans="1:17" ht="20.100000000000001" customHeight="1">
      <c r="A39" s="315"/>
      <c r="B39" s="199"/>
      <c r="C39" s="112"/>
      <c r="D39" s="112"/>
      <c r="E39" s="111"/>
      <c r="F39" s="200"/>
      <c r="G39" s="201"/>
      <c r="H39" s="202"/>
      <c r="I39" s="113"/>
      <c r="J39" s="113"/>
      <c r="K39" s="203"/>
      <c r="L39" s="113"/>
      <c r="M39" s="113"/>
      <c r="N39" s="113"/>
      <c r="O39" s="192"/>
      <c r="P39" s="8"/>
      <c r="Q39" s="20"/>
    </row>
    <row r="40" spans="1:17" ht="20.100000000000001" customHeight="1">
      <c r="A40" s="315"/>
      <c r="B40" s="60" t="s">
        <v>109</v>
      </c>
      <c r="C40" s="61"/>
      <c r="D40" s="61"/>
      <c r="E40" s="61"/>
      <c r="F40" s="61"/>
      <c r="G40" s="61"/>
      <c r="H40" s="78"/>
      <c r="I40" s="61"/>
      <c r="J40" s="61"/>
      <c r="K40" s="61"/>
      <c r="L40" s="61"/>
      <c r="M40" s="61"/>
      <c r="N40" s="61"/>
      <c r="O40" s="62"/>
      <c r="P40" s="8"/>
      <c r="Q40" s="20"/>
    </row>
    <row r="41" spans="1:17" ht="20.100000000000001" customHeight="1">
      <c r="A41" s="315"/>
      <c r="B41" s="204"/>
      <c r="C41" s="205"/>
      <c r="D41" s="205"/>
      <c r="E41" s="206"/>
      <c r="F41" s="207"/>
      <c r="G41" s="208"/>
      <c r="H41" s="209"/>
      <c r="I41" s="208"/>
      <c r="J41" s="195"/>
      <c r="K41" s="210"/>
      <c r="L41" s="208"/>
      <c r="M41" s="195"/>
      <c r="N41" s="208"/>
      <c r="O41" s="198"/>
      <c r="P41" s="8"/>
      <c r="Q41" s="20"/>
    </row>
    <row r="42" spans="1:17" ht="15" customHeight="1">
      <c r="A42" s="315"/>
      <c r="B42" s="81"/>
      <c r="C42" s="52" t="s">
        <v>306</v>
      </c>
      <c r="D42" s="53"/>
      <c r="E42" s="54"/>
      <c r="F42" s="51" t="s">
        <v>217</v>
      </c>
      <c r="G42" s="231" t="str">
        <f>G$22</f>
        <v>Amount in thousand EUR</v>
      </c>
      <c r="H42" s="30"/>
      <c r="I42" s="35" t="str">
        <f>I$22</f>
        <v>Checks</v>
      </c>
      <c r="J42" s="8"/>
      <c r="K42" s="35" t="str">
        <f>K$22</f>
        <v>Remarks</v>
      </c>
      <c r="L42" s="35" t="str">
        <f>L$22</f>
        <v>Comments</v>
      </c>
      <c r="M42" s="8"/>
      <c r="N42" s="35" t="str">
        <f>N$22</f>
        <v>Supervisor Comments</v>
      </c>
      <c r="O42" s="82"/>
      <c r="P42" s="8"/>
      <c r="Q42" s="20"/>
    </row>
    <row r="43" spans="1:17" s="17" customFormat="1" ht="15" customHeight="1">
      <c r="A43" s="315"/>
      <c r="B43" s="85"/>
      <c r="C43" s="55" t="s">
        <v>337</v>
      </c>
      <c r="D43" s="56"/>
      <c r="E43" s="57"/>
      <c r="F43" s="218">
        <v>1033</v>
      </c>
      <c r="G43" s="44">
        <v>7616556.7812299998</v>
      </c>
      <c r="H43" s="30" t="s">
        <v>71</v>
      </c>
      <c r="I43" s="48" t="str">
        <f>IF(ISTEXT(G43),"No text please",IF(G43&lt;0,"No negatives please",IF(ISBLANK(G43),"Please enter a value",IF(AND(G43=0,ISERROR(FIND("zero",K43))),"Please confirm zero",IF(AND(G43&lt;&gt;0,K43="Confirmed zero"),"Value not zero",IF(G43&lt;G44,"&lt; 3.a.(1)"," "))))))</f>
        <v xml:space="preserve"> </v>
      </c>
      <c r="J43" s="156"/>
      <c r="K43" s="38"/>
      <c r="L43" s="227"/>
      <c r="M43" s="156"/>
      <c r="N43" s="228"/>
      <c r="O43" s="86"/>
      <c r="P43" s="8"/>
      <c r="Q43" s="32"/>
    </row>
    <row r="44" spans="1:17" s="17" customFormat="1" ht="15" customHeight="1">
      <c r="A44" s="315"/>
      <c r="B44" s="85"/>
      <c r="C44" s="219" t="s">
        <v>190</v>
      </c>
      <c r="D44" s="59"/>
      <c r="E44" s="57"/>
      <c r="F44" s="218">
        <v>1034</v>
      </c>
      <c r="G44" s="44">
        <v>13729.0563</v>
      </c>
      <c r="H44" s="30" t="s">
        <v>191</v>
      </c>
      <c r="I44" s="48" t="str">
        <f>IF(ISTEXT(G44),"No text please",IF(G44&lt;0,"No negatives please",IF(ISBLANK(G44),"Please enter a value",IF(AND(G44=0,ISERROR(FIND("zero",K44))),"Please confirm zero",IF(AND(G44&lt;&gt;0,K44="Confirmed zero"),"Value not zero",IF(G43&lt;G44,"&gt; 3.a."," "))))))</f>
        <v xml:space="preserve"> </v>
      </c>
      <c r="J44" s="156"/>
      <c r="K44" s="38"/>
      <c r="L44" s="227"/>
      <c r="M44" s="156"/>
      <c r="N44" s="228"/>
      <c r="O44" s="86"/>
      <c r="P44" s="8"/>
      <c r="Q44" s="32"/>
    </row>
    <row r="45" spans="1:17" s="17" customFormat="1" ht="15" customHeight="1">
      <c r="A45" s="315"/>
      <c r="B45" s="85"/>
      <c r="C45" s="55" t="s">
        <v>336</v>
      </c>
      <c r="D45" s="56"/>
      <c r="E45" s="57"/>
      <c r="F45" s="218">
        <v>1035</v>
      </c>
      <c r="G45" s="44">
        <v>1557065.07155</v>
      </c>
      <c r="H45" s="30" t="s">
        <v>72</v>
      </c>
      <c r="I45" s="48" t="str">
        <f>IF(ISTEXT(G45),"No text please",IF(G45&lt;0,"No negatives please",IF(ISBLANK(G45),"Please enter a value",IF(AND(G45=0,ISERROR(FIND("zero",K45))),"Please confirm zero",IF(AND(G45&lt;&gt;0,K45="Confirmed zero"),"Value not zero"," ")))))</f>
        <v xml:space="preserve"> </v>
      </c>
      <c r="J45" s="156"/>
      <c r="K45" s="38"/>
      <c r="L45" s="325"/>
      <c r="M45" s="156"/>
      <c r="N45" s="228"/>
      <c r="O45" s="86"/>
      <c r="P45" s="8"/>
      <c r="Q45" s="32"/>
    </row>
    <row r="46" spans="1:17" ht="15" customHeight="1">
      <c r="A46" s="315"/>
      <c r="B46" s="85"/>
      <c r="C46" s="55" t="s">
        <v>338</v>
      </c>
      <c r="D46" s="56"/>
      <c r="E46" s="57"/>
      <c r="F46" s="40"/>
      <c r="G46" s="39"/>
      <c r="H46" s="30"/>
      <c r="I46" s="39"/>
      <c r="J46" s="8"/>
      <c r="K46" s="39"/>
      <c r="L46" s="39"/>
      <c r="M46" s="8"/>
      <c r="N46" s="39"/>
      <c r="O46" s="82"/>
      <c r="P46" s="8"/>
      <c r="Q46" s="20"/>
    </row>
    <row r="47" spans="1:17" s="17" customFormat="1" ht="15" customHeight="1">
      <c r="A47" s="315"/>
      <c r="B47" s="85"/>
      <c r="C47" s="219" t="s">
        <v>64</v>
      </c>
      <c r="D47" s="59"/>
      <c r="E47" s="57"/>
      <c r="F47" s="218">
        <v>1036</v>
      </c>
      <c r="G47" s="44">
        <v>1199955.1857421775</v>
      </c>
      <c r="H47" s="30" t="s">
        <v>93</v>
      </c>
      <c r="I47" s="48" t="str">
        <f>IF(ISTEXT(G47),"No text please",IF(G47&lt;0,"No negatives please",IF(ISBLANK(G47),"Please enter a value",IF(AND(G47=0,ISERROR(FIND("zero",K47))),"Please confirm zero",IF(AND(G47&lt;&gt;0,K47="Confirmed zero"),"Value not zero"," ")))))</f>
        <v xml:space="preserve"> </v>
      </c>
      <c r="J47" s="156"/>
      <c r="K47" s="38"/>
      <c r="L47" s="227"/>
      <c r="M47" s="156"/>
      <c r="N47" s="228"/>
      <c r="O47" s="86"/>
      <c r="P47" s="8"/>
      <c r="Q47" s="32"/>
    </row>
    <row r="48" spans="1:17" s="17" customFormat="1" ht="15" customHeight="1">
      <c r="A48" s="315"/>
      <c r="B48" s="85"/>
      <c r="C48" s="219" t="s">
        <v>65</v>
      </c>
      <c r="D48" s="59"/>
      <c r="E48" s="57"/>
      <c r="F48" s="218">
        <v>1037</v>
      </c>
      <c r="G48" s="44">
        <v>2696617.8264196236</v>
      </c>
      <c r="H48" s="30" t="s">
        <v>94</v>
      </c>
      <c r="I48" s="48" t="str">
        <f>IF(ISTEXT(G48),"No text please",IF(G48&lt;0,"No negatives please",IF(ISBLANK(G48),"Please enter a value",IF(AND(G48=0,ISERROR(FIND("zero",K48))),"Please confirm zero",IF(AND(G48&lt;&gt;0,K48="Confirmed zero"),"Value not zero"," ")))))</f>
        <v xml:space="preserve"> </v>
      </c>
      <c r="J48" s="156"/>
      <c r="K48" s="38"/>
      <c r="L48" s="227"/>
      <c r="M48" s="156"/>
      <c r="N48" s="228"/>
      <c r="O48" s="86"/>
      <c r="P48" s="8"/>
      <c r="Q48" s="32"/>
    </row>
    <row r="49" spans="1:17" s="17" customFormat="1" ht="15" customHeight="1">
      <c r="A49" s="315"/>
      <c r="B49" s="85"/>
      <c r="C49" s="219" t="s">
        <v>66</v>
      </c>
      <c r="D49" s="59"/>
      <c r="E49" s="57"/>
      <c r="F49" s="218">
        <v>1038</v>
      </c>
      <c r="G49" s="44">
        <v>362284.4159843009</v>
      </c>
      <c r="H49" s="30" t="s">
        <v>95</v>
      </c>
      <c r="I49" s="48" t="str">
        <f>IF(ISTEXT(G49),"No text please",IF(G49&lt;0,"No negatives please",IF(ISBLANK(G49),"Please enter a value",IF(AND(G49=0,ISERROR(FIND("zero",K49))),"Please confirm zero",IF(AND(G49&lt;&gt;0,K49="Confirmed zero"),"Value not zero"," ")))))</f>
        <v xml:space="preserve"> </v>
      </c>
      <c r="J49" s="156"/>
      <c r="K49" s="38"/>
      <c r="L49" s="227"/>
      <c r="M49" s="156"/>
      <c r="N49" s="228"/>
      <c r="O49" s="86"/>
      <c r="P49" s="8"/>
      <c r="Q49" s="32"/>
    </row>
    <row r="50" spans="1:17" s="17" customFormat="1" ht="15" customHeight="1">
      <c r="A50" s="315"/>
      <c r="B50" s="85"/>
      <c r="C50" s="219" t="s">
        <v>67</v>
      </c>
      <c r="D50" s="59"/>
      <c r="E50" s="57"/>
      <c r="F50" s="218">
        <v>1039</v>
      </c>
      <c r="G50" s="44">
        <v>0</v>
      </c>
      <c r="H50" s="30" t="s">
        <v>96</v>
      </c>
      <c r="I50" s="48" t="str">
        <f>IF(ISTEXT(G50),"No text please",IF(G50&lt;0,"No negatives please",IF(ISBLANK(G50),"Please enter a value",IF(AND(G50=0,ISERROR(FIND("zero",K50))),"Please confirm zero",IF(AND(G50&lt;&gt;0,K50="Confirmed zero"),"Value not zero"," ")))))</f>
        <v xml:space="preserve"> </v>
      </c>
      <c r="J50" s="156"/>
      <c r="K50" s="38" t="s">
        <v>177</v>
      </c>
      <c r="L50" s="227"/>
      <c r="M50" s="156"/>
      <c r="N50" s="228"/>
      <c r="O50" s="86"/>
      <c r="P50" s="8"/>
      <c r="Q50" s="32"/>
    </row>
    <row r="51" spans="1:17" s="17" customFormat="1" ht="15" customHeight="1">
      <c r="A51" s="315"/>
      <c r="B51" s="85"/>
      <c r="C51" s="219" t="s">
        <v>239</v>
      </c>
      <c r="D51" s="59"/>
      <c r="E51" s="57"/>
      <c r="F51" s="218">
        <v>1040</v>
      </c>
      <c r="G51" s="44">
        <v>151641.08612111807</v>
      </c>
      <c r="H51" s="30" t="s">
        <v>97</v>
      </c>
      <c r="I51" s="48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 xml:space="preserve"> </v>
      </c>
      <c r="J51" s="156"/>
      <c r="K51" s="38"/>
      <c r="L51" s="227"/>
      <c r="M51" s="156"/>
      <c r="N51" s="228"/>
      <c r="O51" s="86"/>
      <c r="P51" s="8"/>
      <c r="Q51" s="32"/>
    </row>
    <row r="52" spans="1:17" s="17" customFormat="1" ht="15" customHeight="1">
      <c r="A52" s="315"/>
      <c r="B52" s="85"/>
      <c r="C52" s="106" t="s">
        <v>327</v>
      </c>
      <c r="D52" s="107"/>
      <c r="E52" s="57"/>
      <c r="F52" s="218">
        <v>1041</v>
      </c>
      <c r="G52" s="44">
        <v>1365.3910000000001</v>
      </c>
      <c r="H52" s="30" t="s">
        <v>98</v>
      </c>
      <c r="I52" s="48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 xml:space="preserve"> </v>
      </c>
      <c r="J52" s="156"/>
      <c r="K52" s="38"/>
      <c r="L52" s="227"/>
      <c r="M52" s="156"/>
      <c r="N52" s="277"/>
      <c r="O52" s="86"/>
      <c r="P52" s="8"/>
      <c r="Q52" s="32"/>
    </row>
    <row r="53" spans="1:17" s="281" customFormat="1" ht="15" customHeight="1">
      <c r="A53" s="316"/>
      <c r="B53" s="261"/>
      <c r="C53" s="55" t="s">
        <v>746</v>
      </c>
      <c r="D53" s="56"/>
      <c r="E53" s="58"/>
      <c r="F53" s="218">
        <v>1213</v>
      </c>
      <c r="G53" s="226">
        <v>34484.677000000003</v>
      </c>
      <c r="H53" s="30" t="s">
        <v>73</v>
      </c>
      <c r="I53" s="311" t="str">
        <f>IF(ISTEXT(G53),"No text please",IF(G53&lt;0,"No negatives please",IF(ISBLANK(G53),"Please enter a value",IF(AND(G53=0,ISERROR(FIND("zero",K53))),"Please confirm zero",IF(AND(G53&lt;&gt;0,K53="Confirmed zero"),"Value not zero"," ")))))</f>
        <v xml:space="preserve"> </v>
      </c>
      <c r="J53" s="279"/>
      <c r="K53" s="38"/>
      <c r="L53" s="227"/>
      <c r="M53" s="279"/>
      <c r="N53" s="277"/>
      <c r="O53" s="280"/>
      <c r="P53" s="256"/>
      <c r="Q53" s="257"/>
    </row>
    <row r="54" spans="1:17" ht="15" customHeight="1">
      <c r="A54" s="315"/>
      <c r="B54" s="85"/>
      <c r="C54" s="55" t="s">
        <v>339</v>
      </c>
      <c r="D54" s="56"/>
      <c r="E54" s="57"/>
      <c r="F54" s="40"/>
      <c r="G54" s="39"/>
      <c r="H54" s="30"/>
      <c r="I54" s="39"/>
      <c r="J54" s="8"/>
      <c r="K54" s="39"/>
      <c r="L54" s="39"/>
      <c r="M54" s="8"/>
      <c r="N54" s="39"/>
      <c r="O54" s="82"/>
      <c r="P54" s="8"/>
      <c r="Q54" s="20"/>
    </row>
    <row r="55" spans="1:17" s="17" customFormat="1" ht="15" customHeight="1">
      <c r="A55" s="315"/>
      <c r="B55" s="85"/>
      <c r="C55" s="219" t="s">
        <v>240</v>
      </c>
      <c r="D55" s="59"/>
      <c r="E55" s="57"/>
      <c r="F55" s="45">
        <v>1043</v>
      </c>
      <c r="G55" s="44">
        <v>1971238.06</v>
      </c>
      <c r="H55" s="30" t="s">
        <v>59</v>
      </c>
      <c r="I55" s="48" t="str">
        <f>IF(ISTEXT(G55),"No text please",IF(G55&lt;0,"No negatives please",IF(ISBLANK(G55),"Please enter a value",IF(AND(G55=0,ISERROR(FIND("zero",K55))),"Please confirm zero",IF(AND(G55&lt;&gt;0,K55="Confirmed zero"),"Value not zero"," ")))))</f>
        <v xml:space="preserve"> </v>
      </c>
      <c r="J55" s="156"/>
      <c r="K55" s="38"/>
      <c r="L55" s="227"/>
      <c r="M55" s="156"/>
      <c r="N55" s="228"/>
      <c r="O55" s="86"/>
      <c r="P55" s="8"/>
      <c r="Q55" s="32"/>
    </row>
    <row r="56" spans="1:17" s="17" customFormat="1" ht="15" customHeight="1">
      <c r="A56" s="315"/>
      <c r="B56" s="85"/>
      <c r="C56" s="219" t="s">
        <v>68</v>
      </c>
      <c r="D56" s="59"/>
      <c r="E56" s="57"/>
      <c r="F56" s="218">
        <v>1044</v>
      </c>
      <c r="G56" s="44">
        <v>2657637.3969999999</v>
      </c>
      <c r="H56" s="30" t="s">
        <v>99</v>
      </c>
      <c r="I56" s="48" t="str">
        <f>IF(ISTEXT(G56),"No text please",IF(G56&lt;0,"No negatives please",IF(ISBLANK(G56),"Please enter a value",IF(AND(G56=0,ISERROR(FIND("zero",K56))),"Please confirm zero",IF(AND(G56&lt;&gt;0,K56="Confirmed zero"),"Value not zero"," ")))))</f>
        <v xml:space="preserve"> </v>
      </c>
      <c r="J56" s="156"/>
      <c r="K56" s="38"/>
      <c r="L56" s="227"/>
      <c r="M56" s="156"/>
      <c r="N56" s="228"/>
      <c r="O56" s="86"/>
      <c r="P56" s="8"/>
      <c r="Q56" s="32"/>
    </row>
    <row r="57" spans="1:17" s="17" customFormat="1" ht="15" customHeight="1">
      <c r="A57" s="315"/>
      <c r="B57" s="85"/>
      <c r="C57" s="328" t="s">
        <v>192</v>
      </c>
      <c r="D57" s="329"/>
      <c r="E57" s="330"/>
      <c r="F57" s="40"/>
      <c r="G57" s="39"/>
      <c r="H57" s="30"/>
      <c r="I57" s="8"/>
      <c r="J57" s="156"/>
      <c r="K57" s="8"/>
      <c r="L57" s="8"/>
      <c r="M57" s="156"/>
      <c r="N57" s="8"/>
      <c r="O57" s="86"/>
      <c r="P57" s="8"/>
      <c r="Q57" s="32"/>
    </row>
    <row r="58" spans="1:17" ht="15" customHeight="1">
      <c r="A58" s="315"/>
      <c r="B58" s="85"/>
      <c r="C58" s="328"/>
      <c r="D58" s="329"/>
      <c r="E58" s="330"/>
      <c r="F58" s="218">
        <v>1045</v>
      </c>
      <c r="G58" s="46">
        <f>IF(COUNTIF(I43:I45,"&lt;&gt; ")+COUNTIF(I47:I53,"&lt;&gt; ")+COUNTIF(I55:I56,"&lt;&gt; ")=0,G43+G45+SUM(G47:G50)+MAX((G51-G52),0)+G53+G55+G56,"")</f>
        <v>18246115.110047221</v>
      </c>
      <c r="H58" s="30" t="s">
        <v>80</v>
      </c>
      <c r="I58" s="8"/>
      <c r="J58" s="8"/>
      <c r="K58" s="8"/>
      <c r="L58" s="8"/>
      <c r="M58" s="8"/>
      <c r="N58" s="8"/>
      <c r="O58" s="82"/>
      <c r="P58" s="8"/>
      <c r="Q58" s="20"/>
    </row>
    <row r="59" spans="1:17" ht="30" customHeight="1">
      <c r="A59" s="315"/>
      <c r="B59" s="88"/>
      <c r="C59" s="25"/>
      <c r="D59" s="25"/>
      <c r="E59" s="15"/>
      <c r="F59" s="36"/>
      <c r="G59" s="16"/>
      <c r="H59" s="24"/>
      <c r="I59" s="16"/>
      <c r="J59" s="8"/>
      <c r="K59" s="7"/>
      <c r="L59" s="16"/>
      <c r="M59" s="8"/>
      <c r="N59" s="16"/>
      <c r="O59" s="82"/>
      <c r="P59" s="8"/>
      <c r="Q59" s="20"/>
    </row>
    <row r="60" spans="1:17" ht="15" customHeight="1">
      <c r="A60" s="315"/>
      <c r="B60" s="81"/>
      <c r="C60" s="52" t="s">
        <v>307</v>
      </c>
      <c r="D60" s="53"/>
      <c r="E60" s="54"/>
      <c r="F60" s="68" t="s">
        <v>217</v>
      </c>
      <c r="G60" s="231" t="str">
        <f>G$22</f>
        <v>Amount in thousand EUR</v>
      </c>
      <c r="H60" s="30"/>
      <c r="I60" s="35" t="str">
        <f>I$22</f>
        <v>Checks</v>
      </c>
      <c r="J60" s="8"/>
      <c r="K60" s="35" t="str">
        <f>K$22</f>
        <v>Remarks</v>
      </c>
      <c r="L60" s="35" t="str">
        <f>L$22</f>
        <v>Comments</v>
      </c>
      <c r="M60" s="8"/>
      <c r="N60" s="35" t="str">
        <f>N$22</f>
        <v>Supervisor Comments</v>
      </c>
      <c r="O60" s="82"/>
      <c r="P60" s="8"/>
      <c r="Q60" s="20"/>
    </row>
    <row r="61" spans="1:17" s="17" customFormat="1" ht="15" customHeight="1">
      <c r="A61" s="315"/>
      <c r="B61" s="85"/>
      <c r="C61" s="55" t="s">
        <v>538</v>
      </c>
      <c r="D61" s="56"/>
      <c r="E61" s="57"/>
      <c r="F61" s="40"/>
      <c r="G61" s="39"/>
      <c r="H61" s="30"/>
      <c r="I61" s="39"/>
      <c r="J61" s="8"/>
      <c r="K61" s="39"/>
      <c r="L61" s="39"/>
      <c r="M61" s="8"/>
      <c r="N61" s="39"/>
      <c r="O61" s="86"/>
      <c r="P61" s="8"/>
      <c r="Q61" s="32"/>
    </row>
    <row r="62" spans="1:17" s="17" customFormat="1" ht="15" customHeight="1">
      <c r="A62" s="315"/>
      <c r="B62" s="87"/>
      <c r="C62" s="219" t="s">
        <v>447</v>
      </c>
      <c r="D62" s="56"/>
      <c r="E62" s="57"/>
      <c r="F62" s="218">
        <v>1046</v>
      </c>
      <c r="G62" s="44">
        <v>11650670.811319999</v>
      </c>
      <c r="H62" s="30" t="s">
        <v>449</v>
      </c>
      <c r="I62" s="48" t="str">
        <f>IF(ISTEXT(G62),"No text please",IF(G62&lt;0,"No negatives please",IF(ISBLANK(G62),"Please enter a value",IF(AND(G62=0,ISERROR(FIND("zero",K62))),"Please confirm zero",IF(AND(G62&lt;&gt;0,K62="Confirmed zero"),"Value not zero"," ")))))</f>
        <v xml:space="preserve"> </v>
      </c>
      <c r="J62" s="156"/>
      <c r="K62" s="38"/>
      <c r="L62" s="227"/>
      <c r="M62" s="156"/>
      <c r="N62" s="228"/>
      <c r="O62" s="86"/>
      <c r="P62" s="8"/>
      <c r="Q62" s="32"/>
    </row>
    <row r="63" spans="1:17" s="17" customFormat="1" ht="15" customHeight="1">
      <c r="A63" s="315"/>
      <c r="B63" s="87"/>
      <c r="C63" s="219" t="s">
        <v>448</v>
      </c>
      <c r="D63" s="56"/>
      <c r="E63" s="57"/>
      <c r="F63" s="218">
        <v>1047</v>
      </c>
      <c r="G63" s="44">
        <v>8614137.2006999999</v>
      </c>
      <c r="H63" s="30" t="s">
        <v>450</v>
      </c>
      <c r="I63" s="48" t="str">
        <f>IF(ISTEXT(G63),"No text please",IF(G63&lt;0,"No negatives please",IF(ISBLANK(G63),"Please enter a value",IF(AND(G63=0,ISERROR(FIND("zero",K63))),"Please confirm zero",IF(AND(G63&lt;&gt;0,K63="Confirmed zero"),"Value not zero"," ")))))</f>
        <v xml:space="preserve"> </v>
      </c>
      <c r="J63" s="156"/>
      <c r="K63" s="38"/>
      <c r="L63" s="227"/>
      <c r="M63" s="156"/>
      <c r="N63" s="228"/>
      <c r="O63" s="86"/>
      <c r="P63" s="8"/>
      <c r="Q63" s="32"/>
    </row>
    <row r="64" spans="1:17" ht="15" customHeight="1">
      <c r="A64" s="315"/>
      <c r="B64" s="83"/>
      <c r="C64" s="219" t="s">
        <v>452</v>
      </c>
      <c r="D64" s="56"/>
      <c r="E64" s="57"/>
      <c r="F64" s="218">
        <v>1105</v>
      </c>
      <c r="G64" s="44">
        <v>0</v>
      </c>
      <c r="H64" s="30" t="s">
        <v>451</v>
      </c>
      <c r="I64" s="48" t="str">
        <f>IF(ISTEXT(G64),"No text please",IF(G64&lt;0,"No negatives please",IF(ISBLANK(G64),"Please enter a value",IF(AND(G64=0,ISERROR(FIND("zero",K64))),"Please confirm zero",IF(AND(G64&lt;&gt;0,K64="Confirmed zero"),"Value not zero"," ")))))</f>
        <v xml:space="preserve"> </v>
      </c>
      <c r="J64" s="8"/>
      <c r="K64" s="38" t="s">
        <v>177</v>
      </c>
      <c r="L64" s="227"/>
      <c r="M64" s="8"/>
      <c r="N64" s="228"/>
      <c r="O64" s="82"/>
      <c r="P64" s="20"/>
      <c r="Q64" s="20"/>
    </row>
    <row r="65" spans="1:17" s="17" customFormat="1" ht="15" customHeight="1">
      <c r="A65" s="315"/>
      <c r="B65" s="87"/>
      <c r="C65" s="55" t="s">
        <v>453</v>
      </c>
      <c r="D65" s="56"/>
      <c r="E65" s="57"/>
      <c r="F65" s="218">
        <v>1048</v>
      </c>
      <c r="G65" s="44">
        <v>375374.44756</v>
      </c>
      <c r="H65" s="30" t="s">
        <v>100</v>
      </c>
      <c r="I65" s="48" t="str">
        <f>IF(ISTEXT(G65),"No text please",IF(G65&lt;0,"No negatives please",IF(ISBLANK(G65),"Please enter a value",IF(AND(G65=0,ISERROR(FIND("zero",K65))),"Please confirm zero",IF(AND(G65&lt;&gt;0,K65="Confirmed zero"),"Value not zero"," ")))))</f>
        <v xml:space="preserve"> </v>
      </c>
      <c r="J65" s="156"/>
      <c r="K65" s="38"/>
      <c r="L65" s="325"/>
      <c r="M65" s="156"/>
      <c r="N65" s="228"/>
      <c r="O65" s="86"/>
      <c r="P65" s="8"/>
      <c r="Q65" s="32"/>
    </row>
    <row r="66" spans="1:17" s="17" customFormat="1" ht="15" customHeight="1">
      <c r="A66" s="315"/>
      <c r="B66" s="261"/>
      <c r="C66" s="55" t="s">
        <v>747</v>
      </c>
      <c r="D66" s="56"/>
      <c r="E66" s="57"/>
      <c r="F66" s="218">
        <v>1214</v>
      </c>
      <c r="G66" s="44">
        <v>1331194.7239999999</v>
      </c>
      <c r="H66" s="30" t="s">
        <v>101</v>
      </c>
      <c r="I66" s="311" t="str">
        <f>IF(ISTEXT(G66),"No text please",IF(G66&lt;0,"No negatives please",IF(ISBLANK(G66),"Please enter a value",IF(AND(G66=0,ISERROR(FIND("zero",K66))),"Please confirm zero",IF(AND(G66&lt;&gt;0,K66="Confirmed zero"),"Value not zero"," ")))))</f>
        <v xml:space="preserve"> </v>
      </c>
      <c r="J66" s="156"/>
      <c r="K66" s="38"/>
      <c r="L66" s="227"/>
      <c r="M66" s="156"/>
      <c r="N66" s="228"/>
      <c r="O66" s="86"/>
      <c r="P66" s="8"/>
      <c r="Q66" s="32"/>
    </row>
    <row r="67" spans="1:17" s="17" customFormat="1" ht="15" customHeight="1">
      <c r="A67" s="315"/>
      <c r="B67" s="87"/>
      <c r="C67" s="55" t="s">
        <v>455</v>
      </c>
      <c r="D67" s="56"/>
      <c r="E67" s="57"/>
      <c r="F67" s="40"/>
      <c r="G67" s="39"/>
      <c r="H67" s="30"/>
      <c r="I67" s="39"/>
      <c r="J67" s="8"/>
      <c r="K67" s="39"/>
      <c r="L67" s="39"/>
      <c r="M67" s="32"/>
      <c r="N67" s="39"/>
      <c r="O67" s="82"/>
      <c r="P67" s="8"/>
      <c r="Q67" s="32"/>
    </row>
    <row r="68" spans="1:17" s="17" customFormat="1" ht="15" customHeight="1">
      <c r="A68" s="315"/>
      <c r="B68" s="87"/>
      <c r="C68" s="219" t="s">
        <v>241</v>
      </c>
      <c r="D68" s="59"/>
      <c r="E68" s="57"/>
      <c r="F68" s="218">
        <v>1050</v>
      </c>
      <c r="G68" s="44">
        <v>2059480.977</v>
      </c>
      <c r="H68" s="30" t="s">
        <v>456</v>
      </c>
      <c r="I68" s="48" t="str">
        <f>IF(ISTEXT(G68),"No text please",IF(G68&lt;0,"No negatives please",IF(ISBLANK(G68),"Please enter a value",IF(AND(G68=0,ISERROR(FIND("zero",K68))),"Please confirm zero",IF(AND(G68&lt;&gt;0,K68="Confirmed zero"),"Value not zero"," ")))))</f>
        <v xml:space="preserve"> </v>
      </c>
      <c r="J68" s="156"/>
      <c r="K68" s="38"/>
      <c r="L68" s="227"/>
      <c r="M68" s="156"/>
      <c r="N68" s="228"/>
      <c r="O68" s="86"/>
      <c r="P68" s="8"/>
      <c r="Q68" s="32"/>
    </row>
    <row r="69" spans="1:17" s="17" customFormat="1" ht="15" customHeight="1">
      <c r="A69" s="315"/>
      <c r="B69" s="87"/>
      <c r="C69" s="219" t="s">
        <v>68</v>
      </c>
      <c r="D69" s="59"/>
      <c r="E69" s="57"/>
      <c r="F69" s="218">
        <v>1051</v>
      </c>
      <c r="G69" s="44">
        <v>549144.054</v>
      </c>
      <c r="H69" s="30" t="s">
        <v>457</v>
      </c>
      <c r="I69" s="48" t="str">
        <f>IF(ISTEXT(G69),"No text please",IF(G69&lt;0,"No negatives please",IF(ISBLANK(G69),"Please enter a value",IF(AND(G69=0,ISERROR(FIND("zero",K69))),"Please confirm zero",IF(AND(G69&lt;&gt;0,K69="Confirmed zero"),"Value not zero"," ")))))</f>
        <v xml:space="preserve"> </v>
      </c>
      <c r="J69" s="156"/>
      <c r="K69" s="38"/>
      <c r="L69" s="227"/>
      <c r="M69" s="156"/>
      <c r="N69" s="228"/>
      <c r="O69" s="86"/>
      <c r="P69" s="8"/>
      <c r="Q69" s="32"/>
    </row>
    <row r="70" spans="1:17" s="17" customFormat="1" ht="15" customHeight="1">
      <c r="A70" s="315"/>
      <c r="B70" s="87"/>
      <c r="C70" s="237" t="s">
        <v>459</v>
      </c>
      <c r="D70" s="220"/>
      <c r="E70" s="67"/>
      <c r="F70" s="218">
        <v>1052</v>
      </c>
      <c r="G70" s="46">
        <f>IF(COUNTIF(I62:I66,"&lt;&gt; ")+COUNTIF(I68:I69,"&lt;&gt; ")=0,SUM(G63:G65)+G62+G66+G68+G69,"")</f>
        <v>24580002.214579996</v>
      </c>
      <c r="H70" s="30" t="s">
        <v>458</v>
      </c>
      <c r="I70" s="8"/>
      <c r="J70" s="156"/>
      <c r="K70" s="8"/>
      <c r="L70" s="8"/>
      <c r="M70" s="156"/>
      <c r="N70" s="8"/>
      <c r="O70" s="82"/>
      <c r="P70" s="8"/>
      <c r="Q70" s="32"/>
    </row>
    <row r="71" spans="1:17" s="17" customFormat="1" ht="30" customHeight="1">
      <c r="A71" s="315"/>
      <c r="B71" s="88"/>
      <c r="C71" s="26"/>
      <c r="D71" s="26"/>
      <c r="E71" s="27"/>
      <c r="F71" s="37"/>
      <c r="G71" s="18"/>
      <c r="H71" s="24"/>
      <c r="I71" s="19"/>
      <c r="J71" s="156"/>
      <c r="K71" s="7"/>
      <c r="L71" s="10"/>
      <c r="M71" s="156"/>
      <c r="N71" s="10"/>
      <c r="O71" s="86"/>
      <c r="P71" s="8"/>
      <c r="Q71" s="32"/>
    </row>
    <row r="72" spans="1:17" ht="15" customHeight="1">
      <c r="A72" s="315"/>
      <c r="B72" s="81"/>
      <c r="C72" s="52" t="s">
        <v>308</v>
      </c>
      <c r="D72" s="53"/>
      <c r="E72" s="54"/>
      <c r="F72" s="51" t="s">
        <v>217</v>
      </c>
      <c r="G72" s="231"/>
      <c r="H72" s="30"/>
      <c r="I72" s="35" t="str">
        <f>I$22</f>
        <v>Checks</v>
      </c>
      <c r="J72" s="8"/>
      <c r="K72" s="35" t="str">
        <f>K$22</f>
        <v>Remarks</v>
      </c>
      <c r="L72" s="35" t="str">
        <f>L$22</f>
        <v>Comments</v>
      </c>
      <c r="M72" s="8"/>
      <c r="N72" s="35" t="str">
        <f>N$22</f>
        <v>Supervisor Comments</v>
      </c>
      <c r="O72" s="82"/>
      <c r="P72" s="8"/>
      <c r="Q72" s="20"/>
    </row>
    <row r="73" spans="1:17" s="17" customFormat="1" ht="15" customHeight="1">
      <c r="A73" s="315"/>
      <c r="B73" s="87"/>
      <c r="C73" s="55" t="s">
        <v>74</v>
      </c>
      <c r="D73" s="56"/>
      <c r="E73" s="57"/>
      <c r="F73" s="218">
        <v>1053</v>
      </c>
      <c r="G73" s="44">
        <v>9108950.5097599998</v>
      </c>
      <c r="H73" s="30" t="s">
        <v>102</v>
      </c>
      <c r="I73" s="48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 xml:space="preserve"> </v>
      </c>
      <c r="J73" s="156"/>
      <c r="K73" s="38"/>
      <c r="L73" s="227"/>
      <c r="M73" s="156"/>
      <c r="N73" s="228"/>
      <c r="O73" s="86"/>
      <c r="P73" s="8"/>
      <c r="Q73" s="32"/>
    </row>
    <row r="74" spans="1:17" s="17" customFormat="1" ht="15" customHeight="1">
      <c r="A74" s="315"/>
      <c r="B74" s="87"/>
      <c r="C74" s="55" t="s">
        <v>75</v>
      </c>
      <c r="D74" s="56"/>
      <c r="E74" s="57"/>
      <c r="F74" s="218">
        <v>1054</v>
      </c>
      <c r="G74" s="44">
        <v>10605969.347410001</v>
      </c>
      <c r="H74" s="30" t="s">
        <v>103</v>
      </c>
      <c r="I74" s="48" t="str">
        <f t="shared" si="0"/>
        <v xml:space="preserve"> </v>
      </c>
      <c r="J74" s="156"/>
      <c r="K74" s="38"/>
      <c r="L74" s="227"/>
      <c r="M74" s="156"/>
      <c r="N74" s="228"/>
      <c r="O74" s="86"/>
      <c r="P74" s="8"/>
      <c r="Q74" s="32"/>
    </row>
    <row r="75" spans="1:17" s="17" customFormat="1" ht="15" customHeight="1">
      <c r="A75" s="315"/>
      <c r="B75" s="87"/>
      <c r="C75" s="55" t="s">
        <v>76</v>
      </c>
      <c r="D75" s="56"/>
      <c r="E75" s="57"/>
      <c r="F75" s="218">
        <v>1055</v>
      </c>
      <c r="G75" s="44">
        <v>6101152.20261</v>
      </c>
      <c r="H75" s="30" t="s">
        <v>104</v>
      </c>
      <c r="I75" s="48" t="str">
        <f t="shared" si="0"/>
        <v xml:space="preserve"> </v>
      </c>
      <c r="J75" s="156"/>
      <c r="K75" s="38"/>
      <c r="L75" s="227"/>
      <c r="M75" s="156"/>
      <c r="N75" s="228"/>
      <c r="O75" s="86"/>
      <c r="P75" s="8"/>
      <c r="Q75" s="32"/>
    </row>
    <row r="76" spans="1:17" s="17" customFormat="1" ht="15" customHeight="1">
      <c r="A76" s="315"/>
      <c r="B76" s="87"/>
      <c r="C76" s="55" t="s">
        <v>77</v>
      </c>
      <c r="D76" s="56"/>
      <c r="E76" s="57"/>
      <c r="F76" s="218">
        <v>1056</v>
      </c>
      <c r="G76" s="44">
        <v>915227.55790000001</v>
      </c>
      <c r="H76" s="30" t="s">
        <v>105</v>
      </c>
      <c r="I76" s="48" t="str">
        <f t="shared" si="0"/>
        <v xml:space="preserve"> </v>
      </c>
      <c r="J76" s="156"/>
      <c r="K76" s="38"/>
      <c r="L76" s="227"/>
      <c r="M76" s="156"/>
      <c r="N76" s="228"/>
      <c r="O76" s="86"/>
      <c r="P76" s="8"/>
      <c r="Q76" s="32"/>
    </row>
    <row r="77" spans="1:17" s="17" customFormat="1" ht="15" customHeight="1">
      <c r="A77" s="315"/>
      <c r="B77" s="87"/>
      <c r="C77" s="55" t="s">
        <v>78</v>
      </c>
      <c r="D77" s="56"/>
      <c r="E77" s="57"/>
      <c r="F77" s="218">
        <v>1057</v>
      </c>
      <c r="G77" s="44">
        <v>441236.18109999999</v>
      </c>
      <c r="H77" s="30" t="s">
        <v>106</v>
      </c>
      <c r="I77" s="48" t="str">
        <f t="shared" si="0"/>
        <v xml:space="preserve"> </v>
      </c>
      <c r="J77" s="156"/>
      <c r="K77" s="38"/>
      <c r="L77" s="227"/>
      <c r="M77" s="156"/>
      <c r="N77" s="228"/>
      <c r="O77" s="86"/>
      <c r="P77" s="8"/>
      <c r="Q77" s="32"/>
    </row>
    <row r="78" spans="1:17" s="17" customFormat="1" ht="15" customHeight="1">
      <c r="A78" s="315"/>
      <c r="B78" s="87"/>
      <c r="C78" s="55" t="s">
        <v>79</v>
      </c>
      <c r="D78" s="56"/>
      <c r="E78" s="57"/>
      <c r="F78" s="218">
        <v>1058</v>
      </c>
      <c r="G78" s="44">
        <v>11961334</v>
      </c>
      <c r="H78" s="30" t="s">
        <v>107</v>
      </c>
      <c r="I78" s="48" t="str">
        <f t="shared" si="0"/>
        <v xml:space="preserve"> </v>
      </c>
      <c r="J78" s="156"/>
      <c r="K78" s="38"/>
      <c r="L78" s="227"/>
      <c r="M78" s="156"/>
      <c r="N78" s="228"/>
      <c r="O78" s="86"/>
      <c r="P78" s="8"/>
      <c r="Q78" s="32"/>
    </row>
    <row r="79" spans="1:17" s="17" customFormat="1" ht="15" customHeight="1">
      <c r="A79" s="315"/>
      <c r="B79" s="87"/>
      <c r="C79" s="55" t="s">
        <v>189</v>
      </c>
      <c r="D79" s="56"/>
      <c r="E79" s="57"/>
      <c r="F79" s="218">
        <v>1059</v>
      </c>
      <c r="G79" s="44">
        <v>211724.14355000001</v>
      </c>
      <c r="H79" s="30" t="s">
        <v>108</v>
      </c>
      <c r="I79" s="48" t="str">
        <f t="shared" si="0"/>
        <v xml:space="preserve"> </v>
      </c>
      <c r="J79" s="156"/>
      <c r="K79" s="38"/>
      <c r="L79" s="227"/>
      <c r="M79" s="156"/>
      <c r="N79" s="228"/>
      <c r="O79" s="86"/>
      <c r="P79" s="8"/>
      <c r="Q79" s="32"/>
    </row>
    <row r="80" spans="1:17" ht="15" customHeight="1">
      <c r="A80" s="315"/>
      <c r="B80" s="87"/>
      <c r="C80" s="237" t="s">
        <v>549</v>
      </c>
      <c r="D80" s="220"/>
      <c r="E80" s="67"/>
      <c r="F80" s="218">
        <v>1060</v>
      </c>
      <c r="G80" s="46">
        <f>IF(COUNTIF(I73:I79,"&lt;&gt; ")=0,SUM(G73:G79),"")</f>
        <v>39345593.942330003</v>
      </c>
      <c r="H80" s="30" t="s">
        <v>550</v>
      </c>
      <c r="I80" s="8"/>
      <c r="J80" s="8"/>
      <c r="K80" s="8"/>
      <c r="L80" s="8"/>
      <c r="M80" s="8"/>
      <c r="N80" s="8"/>
      <c r="O80" s="82"/>
      <c r="P80" s="8"/>
      <c r="Q80" s="20"/>
    </row>
    <row r="81" spans="1:17" ht="20.100000000000001" customHeight="1">
      <c r="A81" s="315"/>
      <c r="B81" s="188"/>
      <c r="C81" s="189"/>
      <c r="D81" s="189"/>
      <c r="E81" s="113"/>
      <c r="F81" s="190"/>
      <c r="G81" s="113"/>
      <c r="H81" s="191"/>
      <c r="I81" s="113"/>
      <c r="J81" s="113"/>
      <c r="K81" s="113"/>
      <c r="L81" s="113"/>
      <c r="M81" s="113"/>
      <c r="N81" s="113"/>
      <c r="O81" s="192"/>
      <c r="P81" s="8"/>
      <c r="Q81" s="20"/>
    </row>
    <row r="82" spans="1:17" ht="20.100000000000001" customHeight="1">
      <c r="A82" s="315"/>
      <c r="B82" s="60" t="s">
        <v>119</v>
      </c>
      <c r="C82" s="61"/>
      <c r="D82" s="61"/>
      <c r="E82" s="61"/>
      <c r="F82" s="61"/>
      <c r="G82" s="61"/>
      <c r="H82" s="78"/>
      <c r="I82" s="61"/>
      <c r="J82" s="61"/>
      <c r="K82" s="61"/>
      <c r="L82" s="61"/>
      <c r="M82" s="61"/>
      <c r="N82" s="61"/>
      <c r="O82" s="62"/>
      <c r="P82" s="8"/>
      <c r="Q82" s="20"/>
    </row>
    <row r="83" spans="1:17" ht="20.100000000000001" customHeight="1">
      <c r="A83" s="315"/>
      <c r="B83" s="204"/>
      <c r="C83" s="205"/>
      <c r="D83" s="205"/>
      <c r="E83" s="206"/>
      <c r="F83" s="207"/>
      <c r="G83" s="208"/>
      <c r="H83" s="209"/>
      <c r="I83" s="208"/>
      <c r="J83" s="195"/>
      <c r="K83" s="210"/>
      <c r="L83" s="208"/>
      <c r="M83" s="195"/>
      <c r="N83" s="208"/>
      <c r="O83" s="198"/>
      <c r="P83" s="8"/>
      <c r="Q83" s="20"/>
    </row>
    <row r="84" spans="1:17" ht="15" customHeight="1">
      <c r="A84" s="315"/>
      <c r="B84" s="83"/>
      <c r="C84" s="52" t="s">
        <v>309</v>
      </c>
      <c r="D84" s="53"/>
      <c r="E84" s="54"/>
      <c r="F84" s="51" t="s">
        <v>217</v>
      </c>
      <c r="G84" s="231" t="str">
        <f>G$22</f>
        <v>Amount in thousand EUR</v>
      </c>
      <c r="H84" s="30"/>
      <c r="I84" s="35" t="str">
        <f>I$22</f>
        <v>Checks</v>
      </c>
      <c r="J84" s="8"/>
      <c r="K84" s="35" t="str">
        <f>K$22</f>
        <v>Remarks</v>
      </c>
      <c r="L84" s="35" t="str">
        <f>L$22</f>
        <v>Comments</v>
      </c>
      <c r="M84" s="8"/>
      <c r="N84" s="35" t="str">
        <f>N$22</f>
        <v>Supervisor Comments</v>
      </c>
      <c r="O84" s="82"/>
      <c r="P84" s="8"/>
      <c r="Q84" s="20"/>
    </row>
    <row r="85" spans="1:17" ht="15" customHeight="1">
      <c r="A85" s="315"/>
      <c r="B85" s="83"/>
      <c r="C85" s="55" t="s">
        <v>372</v>
      </c>
      <c r="D85" s="56"/>
      <c r="E85" s="57"/>
      <c r="F85" s="218">
        <v>1061</v>
      </c>
      <c r="G85" s="44">
        <v>45216659</v>
      </c>
      <c r="H85" s="30" t="s">
        <v>120</v>
      </c>
      <c r="I85" s="48" t="str">
        <f>IF(ISTEXT(G85),"No text please",IF(G85&lt;0,"No negatives please",IF(ISBLANK(G85),"Please enter a value",IF(AND(G85=0,ISERROR(FIND("zero",K85))),"Please confirm zero",IF(AND(G85&lt;&gt;0,K85="Confirmed zero"),"Value not zero"," ")))))</f>
        <v xml:space="preserve"> </v>
      </c>
      <c r="J85" s="8"/>
      <c r="K85" s="38"/>
      <c r="L85" s="227"/>
      <c r="M85" s="8"/>
      <c r="N85" s="228"/>
      <c r="O85" s="82"/>
      <c r="P85" s="8"/>
      <c r="Q85" s="20"/>
    </row>
    <row r="86" spans="1:17" ht="15" customHeight="1">
      <c r="A86" s="315"/>
      <c r="B86" s="83"/>
      <c r="C86" s="55" t="s">
        <v>373</v>
      </c>
      <c r="D86" s="56"/>
      <c r="E86" s="57"/>
      <c r="F86" s="218">
        <v>1062</v>
      </c>
      <c r="G86" s="44">
        <v>45102</v>
      </c>
      <c r="H86" s="30" t="s">
        <v>121</v>
      </c>
      <c r="I86" s="48" t="str">
        <f t="shared" ref="I86:I96" si="1">IF(ISTEXT(G86),"No text please",IF(G86&lt;0,"No negatives please",IF(ISBLANK(G86),"Please enter a value",IF(AND(G86=0,ISERROR(FIND("zero",K86))),"Please confirm zero",IF(AND(G86&lt;&gt;0,K86="Confirmed zero"),"Value not zero"," ")))))</f>
        <v xml:space="preserve"> </v>
      </c>
      <c r="J86" s="8"/>
      <c r="K86" s="38"/>
      <c r="L86" s="227"/>
      <c r="M86" s="8"/>
      <c r="N86" s="228"/>
      <c r="O86" s="82"/>
      <c r="P86" s="8"/>
      <c r="Q86" s="20"/>
    </row>
    <row r="87" spans="1:17" ht="15" customHeight="1">
      <c r="A87" s="315"/>
      <c r="B87" s="83"/>
      <c r="C87" s="55" t="s">
        <v>374</v>
      </c>
      <c r="D87" s="56"/>
      <c r="E87" s="57"/>
      <c r="F87" s="218">
        <v>1063</v>
      </c>
      <c r="G87" s="44">
        <v>19318233</v>
      </c>
      <c r="H87" s="30" t="s">
        <v>122</v>
      </c>
      <c r="I87" s="48" t="str">
        <f t="shared" si="1"/>
        <v xml:space="preserve"> </v>
      </c>
      <c r="J87" s="8"/>
      <c r="K87" s="38"/>
      <c r="L87" s="227"/>
      <c r="M87" s="8"/>
      <c r="N87" s="228"/>
      <c r="O87" s="82"/>
      <c r="P87" s="8"/>
      <c r="Q87" s="20"/>
    </row>
    <row r="88" spans="1:17" ht="15" customHeight="1">
      <c r="A88" s="315"/>
      <c r="B88" s="83"/>
      <c r="C88" s="55" t="s">
        <v>375</v>
      </c>
      <c r="D88" s="56"/>
      <c r="E88" s="57"/>
      <c r="F88" s="218">
        <v>1064</v>
      </c>
      <c r="G88" s="44">
        <v>1669647444</v>
      </c>
      <c r="H88" s="30" t="s">
        <v>123</v>
      </c>
      <c r="I88" s="48" t="str">
        <f t="shared" si="1"/>
        <v xml:space="preserve"> </v>
      </c>
      <c r="J88" s="8"/>
      <c r="K88" s="38"/>
      <c r="L88" s="227"/>
      <c r="M88" s="8"/>
      <c r="N88" s="228"/>
      <c r="O88" s="82"/>
      <c r="P88" s="8"/>
      <c r="Q88" s="20"/>
    </row>
    <row r="89" spans="1:17" ht="15" customHeight="1">
      <c r="A89" s="315"/>
      <c r="B89" s="83"/>
      <c r="C89" s="55" t="s">
        <v>376</v>
      </c>
      <c r="D89" s="56"/>
      <c r="E89" s="57"/>
      <c r="F89" s="218">
        <v>1065</v>
      </c>
      <c r="G89" s="44">
        <v>1245526</v>
      </c>
      <c r="H89" s="30" t="s">
        <v>124</v>
      </c>
      <c r="I89" s="48" t="str">
        <f t="shared" si="1"/>
        <v xml:space="preserve"> </v>
      </c>
      <c r="J89" s="8"/>
      <c r="K89" s="38"/>
      <c r="L89" s="227"/>
      <c r="M89" s="8"/>
      <c r="N89" s="228"/>
      <c r="O89" s="82"/>
      <c r="P89" s="8"/>
      <c r="Q89" s="20"/>
    </row>
    <row r="90" spans="1:17" ht="15" customHeight="1">
      <c r="A90" s="315"/>
      <c r="B90" s="83"/>
      <c r="C90" s="55" t="s">
        <v>377</v>
      </c>
      <c r="D90" s="56"/>
      <c r="E90" s="57"/>
      <c r="F90" s="218">
        <v>1066</v>
      </c>
      <c r="G90" s="44">
        <v>1587306612</v>
      </c>
      <c r="H90" s="30" t="s">
        <v>125</v>
      </c>
      <c r="I90" s="48" t="str">
        <f t="shared" si="1"/>
        <v xml:space="preserve"> </v>
      </c>
      <c r="J90" s="8"/>
      <c r="K90" s="38"/>
      <c r="L90" s="227"/>
      <c r="M90" s="8"/>
      <c r="N90" s="228"/>
      <c r="O90" s="82"/>
      <c r="P90" s="8"/>
      <c r="Q90" s="20"/>
    </row>
    <row r="91" spans="1:17" ht="15" customHeight="1">
      <c r="A91" s="315"/>
      <c r="B91" s="83"/>
      <c r="C91" s="55" t="s">
        <v>378</v>
      </c>
      <c r="D91" s="56"/>
      <c r="E91" s="57"/>
      <c r="F91" s="218">
        <v>1067</v>
      </c>
      <c r="G91" s="44">
        <v>83096274</v>
      </c>
      <c r="H91" s="30" t="s">
        <v>126</v>
      </c>
      <c r="I91" s="48" t="str">
        <f t="shared" si="1"/>
        <v xml:space="preserve"> </v>
      </c>
      <c r="J91" s="8"/>
      <c r="K91" s="38"/>
      <c r="L91" s="227"/>
      <c r="M91" s="8"/>
      <c r="N91" s="228"/>
      <c r="O91" s="82"/>
      <c r="P91" s="8"/>
      <c r="Q91" s="20"/>
    </row>
    <row r="92" spans="1:17" ht="15" customHeight="1">
      <c r="A92" s="315"/>
      <c r="B92" s="83"/>
      <c r="C92" s="55" t="s">
        <v>379</v>
      </c>
      <c r="D92" s="56"/>
      <c r="E92" s="57"/>
      <c r="F92" s="218">
        <v>1068</v>
      </c>
      <c r="G92" s="44">
        <v>45686043</v>
      </c>
      <c r="H92" s="30" t="s">
        <v>127</v>
      </c>
      <c r="I92" s="48" t="str">
        <f t="shared" si="1"/>
        <v xml:space="preserve"> </v>
      </c>
      <c r="J92" s="8"/>
      <c r="K92" s="38"/>
      <c r="L92" s="227"/>
      <c r="M92" s="8"/>
      <c r="N92" s="228"/>
      <c r="O92" s="82"/>
      <c r="P92" s="8"/>
      <c r="Q92" s="20"/>
    </row>
    <row r="93" spans="1:17" ht="15" customHeight="1">
      <c r="A93" s="315"/>
      <c r="B93" s="83"/>
      <c r="C93" s="55" t="s">
        <v>380</v>
      </c>
      <c r="D93" s="56"/>
      <c r="E93" s="57"/>
      <c r="F93" s="218">
        <v>1069</v>
      </c>
      <c r="G93" s="44">
        <v>58294</v>
      </c>
      <c r="H93" s="30" t="s">
        <v>128</v>
      </c>
      <c r="I93" s="48" t="str">
        <f t="shared" si="1"/>
        <v xml:space="preserve"> </v>
      </c>
      <c r="J93" s="8"/>
      <c r="K93" s="38"/>
      <c r="L93" s="227"/>
      <c r="M93" s="8"/>
      <c r="N93" s="228"/>
      <c r="O93" s="82"/>
      <c r="P93" s="8"/>
      <c r="Q93" s="20"/>
    </row>
    <row r="94" spans="1:17" ht="15" customHeight="1">
      <c r="A94" s="315"/>
      <c r="B94" s="83"/>
      <c r="C94" s="55" t="s">
        <v>381</v>
      </c>
      <c r="D94" s="56"/>
      <c r="E94" s="57"/>
      <c r="F94" s="218">
        <v>1070</v>
      </c>
      <c r="G94" s="44">
        <v>29515039</v>
      </c>
      <c r="H94" s="30" t="s">
        <v>129</v>
      </c>
      <c r="I94" s="48" t="str">
        <f t="shared" si="1"/>
        <v xml:space="preserve"> </v>
      </c>
      <c r="J94" s="8"/>
      <c r="K94" s="38"/>
      <c r="L94" s="227"/>
      <c r="M94" s="8"/>
      <c r="N94" s="228"/>
      <c r="O94" s="82"/>
      <c r="P94" s="8"/>
      <c r="Q94" s="20"/>
    </row>
    <row r="95" spans="1:17" ht="15" customHeight="1">
      <c r="A95" s="315"/>
      <c r="B95" s="83"/>
      <c r="C95" s="55" t="s">
        <v>700</v>
      </c>
      <c r="D95" s="56"/>
      <c r="E95" s="57"/>
      <c r="F95" s="218">
        <v>1071</v>
      </c>
      <c r="G95" s="44">
        <v>4525479</v>
      </c>
      <c r="H95" s="30" t="s">
        <v>130</v>
      </c>
      <c r="I95" s="311" t="str">
        <f t="shared" si="1"/>
        <v xml:space="preserve"> </v>
      </c>
      <c r="J95" s="8"/>
      <c r="K95" s="38"/>
      <c r="L95" s="227"/>
      <c r="M95" s="8"/>
      <c r="N95" s="228"/>
      <c r="O95" s="82"/>
      <c r="P95" s="8"/>
      <c r="Q95" s="20"/>
    </row>
    <row r="96" spans="1:17" ht="15" customHeight="1">
      <c r="A96" s="315"/>
      <c r="B96" s="83"/>
      <c r="C96" s="55" t="s">
        <v>701</v>
      </c>
      <c r="D96" s="56"/>
      <c r="E96" s="57"/>
      <c r="F96" s="218">
        <v>1072</v>
      </c>
      <c r="G96" s="44">
        <v>3258244834</v>
      </c>
      <c r="H96" s="30" t="s">
        <v>663</v>
      </c>
      <c r="I96" s="311" t="str">
        <f t="shared" si="1"/>
        <v xml:space="preserve"> </v>
      </c>
      <c r="J96" s="8"/>
      <c r="K96" s="38"/>
      <c r="L96" s="227"/>
      <c r="M96" s="8"/>
      <c r="N96" s="228"/>
      <c r="O96" s="82"/>
      <c r="P96" s="8"/>
      <c r="Q96" s="20"/>
    </row>
    <row r="97" spans="1:17" ht="15" customHeight="1">
      <c r="A97" s="315"/>
      <c r="B97" s="83"/>
      <c r="C97" s="237" t="s">
        <v>755</v>
      </c>
      <c r="D97" s="241"/>
      <c r="E97" s="242"/>
      <c r="F97" s="218">
        <v>1073</v>
      </c>
      <c r="G97" s="46">
        <f>IF(COUNTIF(G85:G96,"= ")+COUNTIF(I85:I96,"&lt;&gt; ")=0,SUM(G85:G96)," ")</f>
        <v>6743905539</v>
      </c>
      <c r="H97" s="30" t="s">
        <v>664</v>
      </c>
      <c r="I97" s="8"/>
      <c r="J97" s="8"/>
      <c r="K97" s="8"/>
      <c r="L97" s="8"/>
      <c r="M97" s="8"/>
      <c r="N97" s="8"/>
      <c r="O97" s="82"/>
      <c r="P97" s="8"/>
      <c r="Q97" s="20"/>
    </row>
    <row r="98" spans="1:17" ht="20.100000000000001" customHeight="1">
      <c r="A98" s="315"/>
      <c r="B98" s="88"/>
      <c r="C98" s="25"/>
      <c r="D98" s="25"/>
      <c r="E98" s="15"/>
      <c r="F98" s="36"/>
      <c r="G98" s="16"/>
      <c r="H98" s="24"/>
      <c r="I98" s="16"/>
      <c r="J98" s="8"/>
      <c r="K98" s="7"/>
      <c r="L98" s="16"/>
      <c r="M98" s="8"/>
      <c r="N98" s="16"/>
      <c r="O98" s="82"/>
      <c r="P98" s="8"/>
      <c r="Q98" s="20"/>
    </row>
    <row r="99" spans="1:17" ht="20.100000000000001" customHeight="1">
      <c r="A99" s="315"/>
      <c r="B99" s="88"/>
      <c r="C99" s="25"/>
      <c r="D99" s="25"/>
      <c r="E99" s="15"/>
      <c r="F99" s="36"/>
      <c r="G99" s="16"/>
      <c r="H99" s="24"/>
      <c r="I99" s="16"/>
      <c r="J99" s="8"/>
      <c r="K99" s="7"/>
      <c r="L99" s="16"/>
      <c r="M99" s="8"/>
      <c r="N99" s="16"/>
      <c r="O99" s="82"/>
      <c r="P99" s="8"/>
      <c r="Q99" s="20"/>
    </row>
    <row r="100" spans="1:17" ht="15" customHeight="1">
      <c r="A100" s="315"/>
      <c r="B100" s="81"/>
      <c r="C100" s="70" t="s">
        <v>310</v>
      </c>
      <c r="D100" s="76"/>
      <c r="E100" s="77"/>
      <c r="F100" s="68" t="s">
        <v>217</v>
      </c>
      <c r="G100" s="231" t="str">
        <f>G$22</f>
        <v>Amount in thousand EUR</v>
      </c>
      <c r="H100" s="30"/>
      <c r="I100" s="35" t="str">
        <f>I$22</f>
        <v>Checks</v>
      </c>
      <c r="J100" s="8"/>
      <c r="K100" s="35" t="str">
        <f>K$22</f>
        <v>Remarks</v>
      </c>
      <c r="L100" s="35" t="str">
        <f>L$22</f>
        <v>Comments</v>
      </c>
      <c r="M100" s="8"/>
      <c r="N100" s="35" t="str">
        <f>N$22</f>
        <v>Supervisor Comments</v>
      </c>
      <c r="O100" s="82"/>
      <c r="P100" s="8"/>
      <c r="Q100" s="20"/>
    </row>
    <row r="101" spans="1:17" ht="15" customHeight="1">
      <c r="A101" s="315"/>
      <c r="B101" s="89"/>
      <c r="C101" s="237" t="s">
        <v>551</v>
      </c>
      <c r="D101" s="223"/>
      <c r="E101" s="67"/>
      <c r="F101" s="218">
        <v>1074</v>
      </c>
      <c r="G101" s="44">
        <v>182523362</v>
      </c>
      <c r="H101" s="30" t="s">
        <v>552</v>
      </c>
      <c r="I101" s="48" t="str">
        <f>IF(ISTEXT(G101),"No text please",IF(G101&lt;0,"No negatives please",IF(ISBLANK(G101),"Please enter a value",IF(AND(G101=0,ISERROR(FIND("zero",K101))),"Please confirm zero",IF(AND(G101&lt;&gt;0,K101="Confirmed zero"),"Value not zero"," ")))))</f>
        <v xml:space="preserve"> </v>
      </c>
      <c r="J101" s="8"/>
      <c r="K101" s="38"/>
      <c r="L101" s="227"/>
      <c r="M101" s="8"/>
      <c r="N101" s="228"/>
      <c r="O101" s="82"/>
      <c r="P101" s="8"/>
      <c r="Q101" s="20"/>
    </row>
    <row r="102" spans="1:17" ht="30" customHeight="1">
      <c r="A102" s="315"/>
      <c r="B102" s="88"/>
      <c r="C102" s="25"/>
      <c r="D102" s="25"/>
      <c r="E102" s="15"/>
      <c r="F102" s="36"/>
      <c r="G102" s="16"/>
      <c r="H102" s="24"/>
      <c r="I102" s="16"/>
      <c r="J102" s="8"/>
      <c r="K102" s="7"/>
      <c r="L102" s="16"/>
      <c r="M102" s="8"/>
      <c r="N102" s="16"/>
      <c r="O102" s="82"/>
      <c r="P102" s="8"/>
      <c r="Q102" s="20"/>
    </row>
    <row r="103" spans="1:17" ht="15" customHeight="1">
      <c r="A103" s="315"/>
      <c r="B103" s="81"/>
      <c r="C103" s="52" t="s">
        <v>311</v>
      </c>
      <c r="D103" s="53"/>
      <c r="E103" s="54"/>
      <c r="F103" s="68" t="s">
        <v>217</v>
      </c>
      <c r="G103" s="231" t="str">
        <f>G$22</f>
        <v>Amount in thousand EUR</v>
      </c>
      <c r="H103" s="30"/>
      <c r="I103" s="35" t="str">
        <f>I$22</f>
        <v>Checks</v>
      </c>
      <c r="J103" s="8"/>
      <c r="K103" s="35" t="str">
        <f>K$22</f>
        <v>Remarks</v>
      </c>
      <c r="L103" s="35" t="str">
        <f>L$22</f>
        <v>Comments</v>
      </c>
      <c r="M103" s="8"/>
      <c r="N103" s="35" t="str">
        <f>N$22</f>
        <v>Supervisor Comments</v>
      </c>
      <c r="O103" s="82"/>
      <c r="P103" s="8"/>
      <c r="Q103" s="20"/>
    </row>
    <row r="104" spans="1:17" ht="15" customHeight="1">
      <c r="A104" s="315"/>
      <c r="B104" s="83"/>
      <c r="C104" s="55" t="s">
        <v>137</v>
      </c>
      <c r="D104" s="56"/>
      <c r="E104" s="57"/>
      <c r="F104" s="45">
        <v>1075</v>
      </c>
      <c r="G104" s="44">
        <v>30988</v>
      </c>
      <c r="H104" s="30" t="s">
        <v>139</v>
      </c>
      <c r="I104" s="48" t="str">
        <f>IF(ISTEXT(G104),"No text please",IF(G104&lt;0,"No negatives please",IF(ISBLANK(G104),"Please enter a value",IF(AND(G104=0,ISERROR(FIND("zero",K104))),"Please confirm zero",IF(AND(G104&lt;&gt;0,K104="Confirmed zero"),"Value not zero"," ")))))</f>
        <v xml:space="preserve"> </v>
      </c>
      <c r="J104" s="8"/>
      <c r="K104" s="38"/>
      <c r="L104" s="227" t="s">
        <v>761</v>
      </c>
      <c r="M104" s="8"/>
      <c r="N104" s="228"/>
      <c r="O104" s="82"/>
      <c r="P104" s="8"/>
      <c r="Q104" s="20"/>
    </row>
    <row r="105" spans="1:17" ht="15" customHeight="1">
      <c r="A105" s="315"/>
      <c r="B105" s="83"/>
      <c r="C105" s="108" t="s">
        <v>138</v>
      </c>
      <c r="D105" s="109"/>
      <c r="E105" s="57"/>
      <c r="F105" s="218">
        <v>1076</v>
      </c>
      <c r="G105" s="44">
        <v>2840086</v>
      </c>
      <c r="H105" s="30" t="s">
        <v>140</v>
      </c>
      <c r="I105" s="48" t="str">
        <f>IF(ISTEXT(G105),"No text please",IF(G105&lt;0,"No negatives please",IF(ISBLANK(G105),"Please enter a value",IF(AND(G105=0,ISERROR(FIND("zero",K105))),"Please confirm zero",IF(AND(G105&lt;&gt;0,K105="Confirmed zero"),"Value not zero"," ")))))</f>
        <v xml:space="preserve"> </v>
      </c>
      <c r="J105" s="8"/>
      <c r="K105" s="38"/>
      <c r="L105" s="227"/>
      <c r="M105" s="8"/>
      <c r="N105" s="228"/>
      <c r="O105" s="82"/>
      <c r="P105" s="8"/>
      <c r="Q105" s="20"/>
    </row>
    <row r="106" spans="1:17" ht="15" customHeight="1">
      <c r="A106" s="315"/>
      <c r="B106" s="83"/>
      <c r="C106" s="237" t="s">
        <v>553</v>
      </c>
      <c r="D106" s="220"/>
      <c r="E106" s="67"/>
      <c r="F106" s="218">
        <v>1077</v>
      </c>
      <c r="G106" s="46">
        <f>IF(COUNTIF(I104:I105,"&lt;&gt; ")=0,SUM(G104:G105),"")</f>
        <v>2871074</v>
      </c>
      <c r="H106" s="30" t="s">
        <v>554</v>
      </c>
      <c r="I106" s="8"/>
      <c r="J106" s="8"/>
      <c r="K106" s="8"/>
      <c r="L106" s="8"/>
      <c r="M106" s="8"/>
      <c r="N106" s="8"/>
      <c r="O106" s="82"/>
      <c r="P106" s="8"/>
      <c r="Q106" s="20"/>
    </row>
    <row r="107" spans="1:17" ht="20.100000000000001" customHeight="1">
      <c r="A107" s="315"/>
      <c r="B107" s="188"/>
      <c r="C107" s="189"/>
      <c r="D107" s="189"/>
      <c r="E107" s="113"/>
      <c r="F107" s="190"/>
      <c r="G107" s="113"/>
      <c r="H107" s="191"/>
      <c r="I107" s="113"/>
      <c r="J107" s="113"/>
      <c r="K107" s="113"/>
      <c r="L107" s="113"/>
      <c r="M107" s="113"/>
      <c r="N107" s="113"/>
      <c r="O107" s="192"/>
      <c r="P107" s="8"/>
      <c r="Q107" s="20"/>
    </row>
    <row r="108" spans="1:17" ht="20.100000000000001" customHeight="1">
      <c r="A108" s="315"/>
      <c r="B108" s="60" t="s">
        <v>141</v>
      </c>
      <c r="C108" s="61"/>
      <c r="D108" s="61"/>
      <c r="E108" s="61"/>
      <c r="F108" s="61"/>
      <c r="G108" s="61"/>
      <c r="H108" s="78"/>
      <c r="I108" s="61"/>
      <c r="J108" s="61"/>
      <c r="K108" s="61"/>
      <c r="L108" s="61"/>
      <c r="M108" s="61"/>
      <c r="N108" s="61"/>
      <c r="O108" s="62"/>
      <c r="P108" s="8"/>
      <c r="Q108" s="20"/>
    </row>
    <row r="109" spans="1:17" ht="20.100000000000001" customHeight="1">
      <c r="A109" s="315"/>
      <c r="B109" s="204"/>
      <c r="C109" s="205"/>
      <c r="D109" s="205"/>
      <c r="E109" s="206"/>
      <c r="F109" s="207"/>
      <c r="G109" s="208"/>
      <c r="H109" s="209"/>
      <c r="I109" s="208"/>
      <c r="J109" s="195"/>
      <c r="K109" s="210"/>
      <c r="L109" s="208"/>
      <c r="M109" s="195"/>
      <c r="N109" s="208"/>
      <c r="O109" s="198"/>
      <c r="P109" s="8"/>
      <c r="Q109" s="20"/>
    </row>
    <row r="110" spans="1:17" ht="15" customHeight="1">
      <c r="A110" s="315"/>
      <c r="B110" s="81"/>
      <c r="C110" s="52" t="s">
        <v>312</v>
      </c>
      <c r="D110" s="53"/>
      <c r="E110" s="63"/>
      <c r="F110" s="68" t="s">
        <v>217</v>
      </c>
      <c r="G110" s="231" t="str">
        <f>G$22</f>
        <v>Amount in thousand EUR</v>
      </c>
      <c r="H110" s="30"/>
      <c r="I110" s="35" t="str">
        <f>I$22</f>
        <v>Checks</v>
      </c>
      <c r="J110" s="8"/>
      <c r="K110" s="35" t="str">
        <f>K$22</f>
        <v>Remarks</v>
      </c>
      <c r="L110" s="35" t="str">
        <f>L$22</f>
        <v>Comments</v>
      </c>
      <c r="M110" s="8"/>
      <c r="N110" s="35" t="str">
        <f>N$22</f>
        <v>Supervisor Comments</v>
      </c>
      <c r="O110" s="82"/>
      <c r="P110" s="8"/>
      <c r="Q110" s="20"/>
    </row>
    <row r="111" spans="1:17" ht="15" customHeight="1">
      <c r="A111" s="315"/>
      <c r="B111" s="90"/>
      <c r="C111" s="55" t="s">
        <v>142</v>
      </c>
      <c r="D111" s="56"/>
      <c r="E111" s="57"/>
      <c r="F111" s="218">
        <v>1078</v>
      </c>
      <c r="G111" s="44">
        <v>55984215.585000001</v>
      </c>
      <c r="H111" s="30" t="s">
        <v>144</v>
      </c>
      <c r="I111" s="48" t="str">
        <f>IF(ISTEXT(G111),"No text please",IF(G111&lt;0,"No negatives please",IF(ISBLANK(G111),"Please enter a value",IF(AND(G111=0,ISERROR(FIND("zero",K111))),"Please confirm zero",IF(AND(G111&lt;&gt;0,K111="Confirmed zero"),"Value not zero"," ")))))</f>
        <v xml:space="preserve"> </v>
      </c>
      <c r="J111" s="8"/>
      <c r="K111" s="38"/>
      <c r="L111" s="227"/>
      <c r="M111" s="8"/>
      <c r="N111" s="228"/>
      <c r="O111" s="82"/>
      <c r="P111" s="8"/>
      <c r="Q111" s="20"/>
    </row>
    <row r="112" spans="1:17" ht="15" customHeight="1">
      <c r="A112" s="315"/>
      <c r="B112" s="90"/>
      <c r="C112" s="108" t="s">
        <v>143</v>
      </c>
      <c r="D112" s="109"/>
      <c r="E112" s="57"/>
      <c r="F112" s="218">
        <v>1079</v>
      </c>
      <c r="G112" s="44">
        <v>165635745.01499999</v>
      </c>
      <c r="H112" s="30" t="s">
        <v>145</v>
      </c>
      <c r="I112" s="48" t="str">
        <f>IF(ISTEXT(G112),"No text please",IF(G112&lt;0,"No negatives please",IF(ISBLANK(G112),"Please enter a value",IF(AND(G112=0,ISERROR(FIND("zero",K112))),"Please confirm zero",IF(AND(G112&lt;&gt;0,K112="Confirmed zero"),"Value not zero"," ")))))</f>
        <v xml:space="preserve"> </v>
      </c>
      <c r="J112" s="8"/>
      <c r="K112" s="38"/>
      <c r="L112" s="227"/>
      <c r="M112" s="8"/>
      <c r="N112" s="228"/>
      <c r="O112" s="82"/>
      <c r="P112" s="8"/>
      <c r="Q112" s="20"/>
    </row>
    <row r="113" spans="1:17" ht="15" customHeight="1">
      <c r="A113" s="315"/>
      <c r="B113" s="90"/>
      <c r="C113" s="237" t="s">
        <v>184</v>
      </c>
      <c r="D113" s="220"/>
      <c r="E113" s="67"/>
      <c r="F113" s="218">
        <v>1080</v>
      </c>
      <c r="G113" s="46">
        <f>IF(COUNTIF(I111:I112,"&lt;&gt; ")=0,SUM(G111:G112),"")</f>
        <v>221619960.59999999</v>
      </c>
      <c r="H113" s="30" t="s">
        <v>146</v>
      </c>
      <c r="I113" s="8"/>
      <c r="J113" s="8"/>
      <c r="K113" s="8"/>
      <c r="L113" s="8"/>
      <c r="M113" s="8"/>
      <c r="N113" s="8"/>
      <c r="O113" s="82"/>
      <c r="P113" s="8"/>
      <c r="Q113" s="20"/>
    </row>
    <row r="114" spans="1:17" ht="30" customHeight="1">
      <c r="A114" s="315"/>
      <c r="B114" s="88"/>
      <c r="C114" s="25"/>
      <c r="D114" s="25"/>
      <c r="E114" s="15"/>
      <c r="F114" s="36"/>
      <c r="G114" s="16"/>
      <c r="H114" s="24"/>
      <c r="I114" s="16"/>
      <c r="J114" s="8"/>
      <c r="K114" s="7"/>
      <c r="L114" s="16"/>
      <c r="M114" s="8"/>
      <c r="N114" s="16"/>
      <c r="O114" s="82"/>
      <c r="P114" s="8"/>
      <c r="Q114" s="20"/>
    </row>
    <row r="115" spans="1:17" ht="15" customHeight="1">
      <c r="A115" s="315"/>
      <c r="B115" s="81"/>
      <c r="C115" s="52" t="s">
        <v>313</v>
      </c>
      <c r="D115" s="53"/>
      <c r="E115" s="63"/>
      <c r="F115" s="68" t="s">
        <v>217</v>
      </c>
      <c r="G115" s="231" t="str">
        <f>G$22</f>
        <v>Amount in thousand EUR</v>
      </c>
      <c r="H115" s="30"/>
      <c r="I115" s="35" t="str">
        <f>I$22</f>
        <v>Checks</v>
      </c>
      <c r="J115" s="8"/>
      <c r="K115" s="35" t="str">
        <f>K$22</f>
        <v>Remarks</v>
      </c>
      <c r="L115" s="35" t="str">
        <f>L$22</f>
        <v>Comments</v>
      </c>
      <c r="M115" s="8"/>
      <c r="N115" s="35" t="str">
        <f>N$22</f>
        <v>Supervisor Comments</v>
      </c>
      <c r="O115" s="82"/>
      <c r="P115" s="8"/>
      <c r="Q115" s="20"/>
    </row>
    <row r="116" spans="1:17" ht="15" customHeight="1">
      <c r="A116" s="315"/>
      <c r="B116" s="83"/>
      <c r="C116" s="55" t="s">
        <v>147</v>
      </c>
      <c r="D116" s="56"/>
      <c r="E116" s="57"/>
      <c r="F116" s="218">
        <v>1081</v>
      </c>
      <c r="G116" s="226">
        <v>3622872.6515299999</v>
      </c>
      <c r="H116" s="30" t="s">
        <v>151</v>
      </c>
      <c r="I116" s="48" t="str">
        <f>IF(ISTEXT(G116),"No text please",IF(G116&lt;0,"No negatives please",IF(ISBLANK(G116),"Please enter a value",IF(AND(G116=0,ISERROR(FIND("zero",K116))),"Please confirm zero",IF(AND(G116&lt;&gt;0,K116="Confirmed zero"),"Value not zero",IF(SUM(G116:G117)&lt;SUM(G118:G119),"10.a. + 10.b. &lt; 10.c. + 10.d.",IF(SUM(G116:G117)&lt;G118+G119/0.85,"Value underreported?"," ")))))))</f>
        <v xml:space="preserve"> </v>
      </c>
      <c r="J116" s="8"/>
      <c r="K116" s="38"/>
      <c r="L116" s="227"/>
      <c r="M116" s="8"/>
      <c r="N116" s="228"/>
      <c r="O116" s="82"/>
      <c r="P116" s="8"/>
      <c r="Q116" s="20"/>
    </row>
    <row r="117" spans="1:17" ht="15" customHeight="1">
      <c r="A117" s="315"/>
      <c r="B117" s="83"/>
      <c r="C117" s="55" t="s">
        <v>148</v>
      </c>
      <c r="D117" s="56"/>
      <c r="E117" s="57"/>
      <c r="F117" s="218">
        <v>1082</v>
      </c>
      <c r="G117" s="44">
        <v>19422925.42419</v>
      </c>
      <c r="H117" s="30" t="s">
        <v>182</v>
      </c>
      <c r="I117" s="48" t="str">
        <f>IF(ISTEXT(G117),"No text please",IF(G117&lt;0,"No negatives please",IF(ISBLANK(G117),"Please enter a value",IF(AND(G117=0,ISERROR(FIND("zero",K117))),"Please confirm zero",IF(AND(G117&lt;&gt;0,K117="Confirmed zero"),"Value not zero",IF(SUM(G116:G117)&lt;SUM(G118:G119),"10.a. + 10.b. &lt; 10.c. + 10.d.",IF(SUM(G116:G117)&lt;G118+G119/0.85,"Value underreported?"," ")))))))</f>
        <v xml:space="preserve"> </v>
      </c>
      <c r="J117" s="8"/>
      <c r="K117" s="38"/>
      <c r="L117" s="227"/>
      <c r="M117" s="8"/>
      <c r="N117" s="228"/>
      <c r="O117" s="82"/>
      <c r="P117" s="8"/>
      <c r="Q117" s="20"/>
    </row>
    <row r="118" spans="1:17" ht="15" customHeight="1">
      <c r="A118" s="315"/>
      <c r="B118" s="83"/>
      <c r="C118" s="55" t="s">
        <v>149</v>
      </c>
      <c r="D118" s="56"/>
      <c r="E118" s="57"/>
      <c r="F118" s="218">
        <v>1083</v>
      </c>
      <c r="G118" s="44">
        <v>16594851.574011849</v>
      </c>
      <c r="H118" s="30" t="s">
        <v>152</v>
      </c>
      <c r="I118" s="48" t="str">
        <f>IF(ISTEXT(G118),"No text please",IF(G118&lt;0,"No negatives please",IF(ISBLANK(G118),"Please enter a value",IF(AND(G118=0,ISERROR(FIND("zero",K118))),"Please confirm zero",IF(AND(G118&lt;&gt;0,K118="Confirmed zero"),"Value not zero",IF(SUM(G116:G117)&lt;SUM(G118:G119),"10.a. + 10.b. &lt; 10.c. + 10.d."," "))))))</f>
        <v xml:space="preserve"> </v>
      </c>
      <c r="J118" s="8"/>
      <c r="K118" s="38"/>
      <c r="L118" s="227" t="s">
        <v>762</v>
      </c>
      <c r="M118" s="8"/>
      <c r="N118" s="228"/>
      <c r="O118" s="82"/>
      <c r="P118" s="20"/>
      <c r="Q118" s="20"/>
    </row>
    <row r="119" spans="1:17" ht="15" customHeight="1">
      <c r="A119" s="315"/>
      <c r="B119" s="83"/>
      <c r="C119" s="108" t="s">
        <v>216</v>
      </c>
      <c r="D119" s="109"/>
      <c r="E119" s="57"/>
      <c r="F119" s="218">
        <v>1084</v>
      </c>
      <c r="G119" s="226">
        <v>340797.34185188188</v>
      </c>
      <c r="H119" s="30" t="s">
        <v>153</v>
      </c>
      <c r="I119" s="48" t="str">
        <f>IF(ISTEXT(G119),"No text please",IF(G119&lt;0,"No negatives please",IF(ISBLANK(G119),"Please enter a value",IF(AND(G119=0,ISERROR(FIND("zero",K119))),"Please confirm zero",IF(AND(G119&lt;&gt;0,K119="Confirmed zero"),"Value not zero",IF(SUM(G116:G117)&lt;SUM(G118:G119),"10.a. + 10.b. &lt; 10.c. + 10.d.",IF(SUM(G116:G117)&lt;G118+G119/0.85,"Haircuts not applied?"," ")))))))</f>
        <v xml:space="preserve"> </v>
      </c>
      <c r="J119" s="8"/>
      <c r="K119" s="38"/>
      <c r="L119" s="227" t="s">
        <v>762</v>
      </c>
      <c r="M119" s="8"/>
      <c r="N119" s="228"/>
      <c r="O119" s="82"/>
      <c r="P119" s="20"/>
      <c r="Q119" s="20"/>
    </row>
    <row r="120" spans="1:17" ht="15" customHeight="1">
      <c r="A120" s="315"/>
      <c r="B120" s="83"/>
      <c r="C120" s="237" t="s">
        <v>555</v>
      </c>
      <c r="D120" s="220"/>
      <c r="E120" s="67"/>
      <c r="F120" s="218">
        <v>1085</v>
      </c>
      <c r="G120" s="46">
        <f>IF(COUNTIF(I116:I119,"&lt;&gt; ")=0,MAX(SUM(G116:G117)-SUM(G118:G119),0),"")</f>
        <v>6110149.159856271</v>
      </c>
      <c r="H120" s="30" t="s">
        <v>556</v>
      </c>
      <c r="I120" s="8"/>
      <c r="J120" s="8"/>
      <c r="K120" s="8"/>
      <c r="L120" s="8"/>
      <c r="M120" s="8"/>
      <c r="N120" s="8"/>
      <c r="O120" s="82"/>
      <c r="P120" s="20"/>
      <c r="Q120" s="20"/>
    </row>
    <row r="121" spans="1:17" ht="30" customHeight="1">
      <c r="A121" s="315"/>
      <c r="B121" s="88"/>
      <c r="C121" s="25"/>
      <c r="D121" s="25"/>
      <c r="E121" s="15"/>
      <c r="F121" s="36"/>
      <c r="G121" s="16"/>
      <c r="H121" s="24"/>
      <c r="I121" s="16"/>
      <c r="J121" s="8"/>
      <c r="K121" s="7"/>
      <c r="L121" s="16"/>
      <c r="M121" s="8"/>
      <c r="N121" s="16"/>
      <c r="O121" s="82"/>
      <c r="P121" s="8"/>
      <c r="Q121" s="20"/>
    </row>
    <row r="122" spans="1:17" ht="15" customHeight="1">
      <c r="A122" s="315"/>
      <c r="B122" s="81"/>
      <c r="C122" s="52" t="s">
        <v>314</v>
      </c>
      <c r="D122" s="53"/>
      <c r="E122" s="54"/>
      <c r="F122" s="68" t="s">
        <v>217</v>
      </c>
      <c r="G122" s="231" t="str">
        <f>G$22</f>
        <v>Amount in thousand EUR</v>
      </c>
      <c r="H122" s="30"/>
      <c r="I122" s="35" t="str">
        <f>I$22</f>
        <v>Checks</v>
      </c>
      <c r="J122" s="8"/>
      <c r="K122" s="35" t="str">
        <f>K$22</f>
        <v>Remarks</v>
      </c>
      <c r="L122" s="35" t="str">
        <f>L$22</f>
        <v>Comments</v>
      </c>
      <c r="M122" s="8"/>
      <c r="N122" s="35" t="str">
        <f>N$22</f>
        <v>Supervisor Comments</v>
      </c>
      <c r="O122" s="82"/>
      <c r="P122" s="8"/>
      <c r="Q122" s="20"/>
    </row>
    <row r="123" spans="1:17" ht="15" customHeight="1">
      <c r="A123" s="315"/>
      <c r="B123" s="83"/>
      <c r="C123" s="237" t="s">
        <v>482</v>
      </c>
      <c r="D123" s="223"/>
      <c r="E123" s="67"/>
      <c r="F123" s="218">
        <v>1086</v>
      </c>
      <c r="G123" s="44">
        <v>1012223.34535</v>
      </c>
      <c r="H123" s="30" t="s">
        <v>154</v>
      </c>
      <c r="I123" s="48" t="str">
        <f>IF(ISTEXT(G123),"No text please",IF(G123&lt;0,"No negatives please",IF(ISBLANK(G123),"Please enter a value",IF(AND(G123=0,ISERROR(FIND("zero",K123))),"Please confirm zero",IF(AND(G123&lt;&gt;0,K123="Confirmed zero"),"Value not zero"," ")))))</f>
        <v xml:space="preserve"> </v>
      </c>
      <c r="J123" s="8"/>
      <c r="K123" s="38"/>
      <c r="L123" s="227"/>
      <c r="M123" s="8"/>
      <c r="N123" s="228"/>
      <c r="O123" s="82"/>
      <c r="P123" s="20"/>
      <c r="Q123" s="20"/>
    </row>
    <row r="124" spans="1:17" ht="20.100000000000001" customHeight="1">
      <c r="A124" s="315"/>
      <c r="B124" s="188"/>
      <c r="C124" s="189"/>
      <c r="D124" s="189"/>
      <c r="E124" s="113"/>
      <c r="F124" s="190"/>
      <c r="G124" s="113"/>
      <c r="H124" s="191"/>
      <c r="I124" s="113"/>
      <c r="J124" s="113"/>
      <c r="K124" s="113"/>
      <c r="L124" s="113"/>
      <c r="M124" s="113"/>
      <c r="N124" s="113"/>
      <c r="O124" s="192"/>
      <c r="P124" s="8"/>
      <c r="Q124" s="20"/>
    </row>
    <row r="125" spans="1:17" ht="20.100000000000001" customHeight="1">
      <c r="A125" s="315"/>
      <c r="B125" s="60" t="s">
        <v>155</v>
      </c>
      <c r="C125" s="61"/>
      <c r="D125" s="61"/>
      <c r="E125" s="61"/>
      <c r="F125" s="61"/>
      <c r="G125" s="61"/>
      <c r="H125" s="78"/>
      <c r="I125" s="61"/>
      <c r="J125" s="61"/>
      <c r="K125" s="61"/>
      <c r="L125" s="61"/>
      <c r="M125" s="61"/>
      <c r="N125" s="61"/>
      <c r="O125" s="62"/>
      <c r="P125" s="20"/>
      <c r="Q125" s="20"/>
    </row>
    <row r="126" spans="1:17" ht="20.100000000000001" customHeight="1">
      <c r="A126" s="315"/>
      <c r="B126" s="204"/>
      <c r="C126" s="205"/>
      <c r="D126" s="205"/>
      <c r="E126" s="206"/>
      <c r="F126" s="207"/>
      <c r="G126" s="208"/>
      <c r="H126" s="209"/>
      <c r="I126" s="208"/>
      <c r="J126" s="195"/>
      <c r="K126" s="210"/>
      <c r="L126" s="208"/>
      <c r="M126" s="195"/>
      <c r="N126" s="208"/>
      <c r="O126" s="198"/>
      <c r="P126" s="8"/>
      <c r="Q126" s="20"/>
    </row>
    <row r="127" spans="1:17" ht="15" customHeight="1">
      <c r="A127" s="315"/>
      <c r="B127" s="81"/>
      <c r="C127" s="52" t="s">
        <v>315</v>
      </c>
      <c r="D127" s="53"/>
      <c r="E127" s="54"/>
      <c r="F127" s="68" t="s">
        <v>217</v>
      </c>
      <c r="G127" s="231" t="str">
        <f>G$22</f>
        <v>Amount in thousand EUR</v>
      </c>
      <c r="H127" s="30"/>
      <c r="I127" s="35" t="str">
        <f>I$22</f>
        <v>Checks</v>
      </c>
      <c r="J127" s="8"/>
      <c r="K127" s="35" t="str">
        <f>K$22</f>
        <v>Remarks</v>
      </c>
      <c r="L127" s="35" t="str">
        <f>L$22</f>
        <v>Comments</v>
      </c>
      <c r="M127" s="8"/>
      <c r="N127" s="35" t="str">
        <f>N$22</f>
        <v>Supervisor Comments</v>
      </c>
      <c r="O127" s="82"/>
      <c r="P127" s="8"/>
      <c r="Q127" s="20"/>
    </row>
    <row r="128" spans="1:17" ht="15" customHeight="1">
      <c r="A128" s="315"/>
      <c r="B128" s="83"/>
      <c r="C128" s="237" t="s">
        <v>329</v>
      </c>
      <c r="D128" s="223"/>
      <c r="E128" s="67"/>
      <c r="F128" s="218">
        <v>1087</v>
      </c>
      <c r="G128" s="44">
        <v>107440166</v>
      </c>
      <c r="H128" s="30" t="s">
        <v>557</v>
      </c>
      <c r="I128" s="48" t="str">
        <f>IF(ISTEXT(G128),"No text please",IF(G128&lt;0,"No negatives please",IF(ISBLANK(G128),"Please enter a value",IF(AND(G128=0,ISERROR(FIND("zero",K128))),"Please confirm zero",IF(AND(G128&lt;&gt;0,K128="Confirmed zero"),"Value not zero"," ")))))</f>
        <v xml:space="preserve"> </v>
      </c>
      <c r="J128" s="8"/>
      <c r="K128" s="38"/>
      <c r="L128" s="227"/>
      <c r="M128" s="8"/>
      <c r="N128" s="228"/>
      <c r="O128" s="82"/>
      <c r="P128" s="8"/>
      <c r="Q128" s="20"/>
    </row>
    <row r="129" spans="1:17" ht="30" customHeight="1">
      <c r="A129" s="315"/>
      <c r="B129" s="88"/>
      <c r="C129" s="25"/>
      <c r="D129" s="25"/>
      <c r="E129" s="15"/>
      <c r="F129" s="36"/>
      <c r="G129" s="16"/>
      <c r="H129" s="24"/>
      <c r="I129" s="16"/>
      <c r="J129" s="8"/>
      <c r="K129" s="7"/>
      <c r="L129" s="16"/>
      <c r="M129" s="8"/>
      <c r="N129" s="16"/>
      <c r="O129" s="82"/>
      <c r="P129" s="8"/>
      <c r="Q129" s="20"/>
    </row>
    <row r="130" spans="1:17" ht="15" customHeight="1">
      <c r="A130" s="315"/>
      <c r="B130" s="81"/>
      <c r="C130" s="52" t="s">
        <v>316</v>
      </c>
      <c r="D130" s="53"/>
      <c r="E130" s="54"/>
      <c r="F130" s="75" t="s">
        <v>217</v>
      </c>
      <c r="G130" s="231" t="str">
        <f>G$22</f>
        <v>Amount in thousand EUR</v>
      </c>
      <c r="H130" s="30"/>
      <c r="I130" s="35" t="str">
        <f>I$22</f>
        <v>Checks</v>
      </c>
      <c r="J130" s="8"/>
      <c r="K130" s="35" t="str">
        <f>K$22</f>
        <v>Remarks</v>
      </c>
      <c r="L130" s="35" t="str">
        <f>L$22</f>
        <v>Comments</v>
      </c>
      <c r="M130" s="8"/>
      <c r="N130" s="35" t="str">
        <f>N$22</f>
        <v>Supervisor Comments</v>
      </c>
      <c r="O130" s="82"/>
      <c r="P130" s="8"/>
      <c r="Q130" s="20"/>
    </row>
    <row r="131" spans="1:17" ht="15" customHeight="1">
      <c r="A131" s="315"/>
      <c r="B131" s="83"/>
      <c r="C131" s="55" t="s">
        <v>165</v>
      </c>
      <c r="D131" s="56"/>
      <c r="E131" s="57"/>
      <c r="F131" s="218">
        <v>1088</v>
      </c>
      <c r="G131" s="44">
        <v>32596902.67774</v>
      </c>
      <c r="H131" s="30" t="s">
        <v>156</v>
      </c>
      <c r="I131" s="48" t="str">
        <f>IF(ISTEXT(G131),"No text please",IF(G131&lt;0,"No negatives please",IF(ISBLANK(G131),"Please enter a value",IF(AND(G131=0,ISERROR(FIND("zero",K131))),"Please confirm zero",IF(AND(G131&lt;&gt;0,K131="Confirmed zero"),"Value not zero",IF(G131&lt;G132,"&lt; 13.a.(1)"," "))))))</f>
        <v xml:space="preserve"> </v>
      </c>
      <c r="J131" s="8"/>
      <c r="K131" s="38"/>
      <c r="L131" s="227"/>
      <c r="M131" s="8"/>
      <c r="N131" s="228"/>
      <c r="O131" s="82"/>
      <c r="P131" s="20"/>
      <c r="Q131" s="20"/>
    </row>
    <row r="132" spans="1:17" ht="15" customHeight="1">
      <c r="A132" s="315"/>
      <c r="B132" s="83"/>
      <c r="C132" s="219" t="s">
        <v>181</v>
      </c>
      <c r="D132" s="59"/>
      <c r="E132" s="57"/>
      <c r="F132" s="218">
        <v>1089</v>
      </c>
      <c r="G132" s="44">
        <v>3485528.1834100001</v>
      </c>
      <c r="H132" s="30" t="s">
        <v>158</v>
      </c>
      <c r="I132" s="48" t="str">
        <f>IF(ISTEXT(G132),"No text please",IF(G132&lt;0,"No negatives please",IF(ISBLANK(G132),"Please enter a value",IF(AND(G132=0,ISERROR(FIND("zero",K132))),"Please confirm zero",IF(AND(G132&lt;&gt;0,K132="Confirmed zero"),"Value not zero",IF(G131&lt;G132,"&gt; 13.a."," "))))))</f>
        <v xml:space="preserve"> </v>
      </c>
      <c r="J132" s="8"/>
      <c r="K132" s="38"/>
      <c r="L132" s="227"/>
      <c r="M132" s="8"/>
      <c r="N132" s="228"/>
      <c r="O132" s="82"/>
      <c r="P132" s="20"/>
      <c r="Q132" s="20"/>
    </row>
    <row r="133" spans="1:17" ht="15" customHeight="1">
      <c r="A133" s="315"/>
      <c r="B133" s="83"/>
      <c r="C133" s="55" t="s">
        <v>166</v>
      </c>
      <c r="D133" s="56"/>
      <c r="E133" s="57"/>
      <c r="F133" s="45">
        <v>1090</v>
      </c>
      <c r="G133" s="44">
        <v>59555709.900399998</v>
      </c>
      <c r="H133" s="30" t="s">
        <v>157</v>
      </c>
      <c r="I133" s="48" t="str">
        <f>IF(ISTEXT(G133),"No text please",IF(G133&lt;0,"No negatives please",IF(ISBLANK(G133),"Please enter a value",IF(AND(G133=0,ISERROR(FIND("zero",K133))),"Please confirm zero",IF(AND(G133&lt;&gt;0,K133="Confirmed zero"),"Value not zero"," ")))))</f>
        <v xml:space="preserve"> </v>
      </c>
      <c r="J133" s="8"/>
      <c r="K133" s="38"/>
      <c r="L133" s="227"/>
      <c r="M133" s="8"/>
      <c r="N133" s="228"/>
      <c r="O133" s="82"/>
      <c r="P133" s="20"/>
      <c r="Q133" s="20"/>
    </row>
    <row r="134" spans="1:17" ht="15" customHeight="1">
      <c r="A134" s="315"/>
      <c r="B134" s="83"/>
      <c r="C134" s="237" t="s">
        <v>558</v>
      </c>
      <c r="D134" s="220"/>
      <c r="E134" s="67"/>
      <c r="F134" s="218">
        <v>1091</v>
      </c>
      <c r="G134" s="46">
        <f>IF(COUNTIF(I131:I133,"&lt;&gt; ")=0,MAX(G131-G132,0)+G133,"")</f>
        <v>88667084.394730002</v>
      </c>
      <c r="H134" s="30" t="s">
        <v>559</v>
      </c>
      <c r="I134" s="8"/>
      <c r="J134" s="8"/>
      <c r="K134" s="8"/>
      <c r="L134" s="8"/>
      <c r="M134" s="8"/>
      <c r="N134" s="8"/>
      <c r="O134" s="82"/>
      <c r="P134" s="20"/>
      <c r="Q134" s="20"/>
    </row>
    <row r="135" spans="1:17" ht="20.100000000000001" customHeight="1">
      <c r="A135" s="315"/>
      <c r="B135" s="188"/>
      <c r="C135" s="189"/>
      <c r="D135" s="189"/>
      <c r="E135" s="113"/>
      <c r="F135" s="190"/>
      <c r="G135" s="113"/>
      <c r="H135" s="191"/>
      <c r="I135" s="113"/>
      <c r="J135" s="113"/>
      <c r="K135" s="113"/>
      <c r="L135" s="113"/>
      <c r="M135" s="113"/>
      <c r="N135" s="113"/>
      <c r="O135" s="192"/>
      <c r="P135" s="8"/>
      <c r="Q135" s="20"/>
    </row>
    <row r="136" spans="1:17" ht="20.100000000000001" customHeight="1">
      <c r="A136" s="315"/>
      <c r="B136" s="60" t="s">
        <v>253</v>
      </c>
      <c r="C136" s="61"/>
      <c r="D136" s="61"/>
      <c r="E136" s="61"/>
      <c r="F136" s="61"/>
      <c r="G136" s="61"/>
      <c r="H136" s="78"/>
      <c r="I136" s="61"/>
      <c r="J136" s="61"/>
      <c r="K136" s="61"/>
      <c r="L136" s="61"/>
      <c r="M136" s="61"/>
      <c r="N136" s="61"/>
      <c r="O136" s="62"/>
      <c r="P136" s="20"/>
      <c r="Q136" s="20"/>
    </row>
    <row r="137" spans="1:17" ht="20.100000000000001" customHeight="1">
      <c r="A137" s="315"/>
      <c r="B137" s="204"/>
      <c r="C137" s="205"/>
      <c r="D137" s="205"/>
      <c r="E137" s="206"/>
      <c r="F137" s="207"/>
      <c r="G137" s="208"/>
      <c r="H137" s="209"/>
      <c r="I137" s="208"/>
      <c r="J137" s="195"/>
      <c r="K137" s="210"/>
      <c r="L137" s="208"/>
      <c r="M137" s="195"/>
      <c r="N137" s="208"/>
      <c r="O137" s="198"/>
      <c r="P137" s="8"/>
      <c r="Q137" s="20"/>
    </row>
    <row r="138" spans="1:17" ht="15" customHeight="1">
      <c r="A138" s="315"/>
      <c r="B138" s="81"/>
      <c r="C138" s="52" t="s">
        <v>317</v>
      </c>
      <c r="D138" s="53"/>
      <c r="E138" s="54"/>
      <c r="F138" s="68" t="s">
        <v>217</v>
      </c>
      <c r="G138" s="231" t="str">
        <f>G$22</f>
        <v>Amount in thousand EUR</v>
      </c>
      <c r="H138" s="30"/>
      <c r="I138" s="35" t="str">
        <f>I$22</f>
        <v>Checks</v>
      </c>
      <c r="J138" s="8"/>
      <c r="K138" s="35" t="str">
        <f>K$22</f>
        <v>Remarks</v>
      </c>
      <c r="L138" s="35" t="str">
        <f>L$22</f>
        <v>Comments</v>
      </c>
      <c r="M138" s="8"/>
      <c r="N138" s="35" t="str">
        <f>N$22</f>
        <v>Supervisor Comments</v>
      </c>
      <c r="O138" s="82"/>
      <c r="P138" s="8"/>
      <c r="Q138" s="20"/>
    </row>
    <row r="139" spans="1:17" ht="15" customHeight="1">
      <c r="A139" s="315"/>
      <c r="B139" s="83"/>
      <c r="C139" s="55" t="s">
        <v>159</v>
      </c>
      <c r="D139" s="56"/>
      <c r="E139" s="57"/>
      <c r="F139" s="218">
        <v>1092</v>
      </c>
      <c r="G139" s="44">
        <v>191299885.3127</v>
      </c>
      <c r="H139" s="30" t="s">
        <v>167</v>
      </c>
      <c r="I139" s="48" t="str">
        <f>IF(ISTEXT(G139),"No text please",IF(G139&lt;0,"No negatives please",IF(ISBLANK(G139),"Please enter a value",IF(AND(G139=0,ISERROR(FIND("zero",K139))),"Please confirm zero",IF(AND(G139&lt;&gt;0,K139="Confirmed zero"),"Value not zero",IF(G139&lt;G140,"&lt; 14.b.",IF(AND(G70&lt;&gt;"",G139&lt;G70),"&lt; 4.e."," ")))))))</f>
        <v xml:space="preserve"> </v>
      </c>
      <c r="J139" s="8"/>
      <c r="K139" s="38"/>
      <c r="L139" s="227"/>
      <c r="M139" s="8"/>
      <c r="N139" s="228"/>
      <c r="O139" s="82"/>
      <c r="P139" s="20"/>
      <c r="Q139" s="20"/>
    </row>
    <row r="140" spans="1:17" ht="15" customHeight="1">
      <c r="A140" s="315"/>
      <c r="B140" s="83"/>
      <c r="C140" s="55" t="s">
        <v>160</v>
      </c>
      <c r="D140" s="56"/>
      <c r="E140" s="57"/>
      <c r="F140" s="218">
        <v>1093</v>
      </c>
      <c r="G140" s="44">
        <v>95881780</v>
      </c>
      <c r="H140" s="30" t="s">
        <v>168</v>
      </c>
      <c r="I140" s="48" t="str">
        <f>IF(ISTEXT(G140),"No text please",IF(G140&lt;0,"No negatives please",IF(ISBLANK(G140),"Please enter a value",IF(AND(G140=0,ISERROR(FIND("zero",K140))),"Please confirm zero",IF(AND(G140&lt;&gt;0,K140="Confirmed zero"),"Value not zero",IF(G139&lt;G140,"&gt; 14.a."," "))))))</f>
        <v xml:space="preserve"> </v>
      </c>
      <c r="J140" s="8"/>
      <c r="K140" s="38"/>
      <c r="L140" s="227"/>
      <c r="M140" s="8"/>
      <c r="N140" s="228"/>
      <c r="O140" s="82"/>
      <c r="P140" s="20"/>
      <c r="Q140" s="20"/>
    </row>
    <row r="141" spans="1:17" ht="15" customHeight="1">
      <c r="A141" s="315"/>
      <c r="B141" s="83"/>
      <c r="C141" s="55" t="s">
        <v>185</v>
      </c>
      <c r="D141" s="56"/>
      <c r="E141" s="57"/>
      <c r="F141" s="218">
        <v>1094</v>
      </c>
      <c r="G141" s="74">
        <f>IF(COUNTIF(I139:I140,"&lt;&gt; ")=0,(G139-G140)/G139,"")</f>
        <v>0.49878809470653346</v>
      </c>
      <c r="H141" s="30" t="s">
        <v>169</v>
      </c>
      <c r="I141" s="39"/>
      <c r="J141" s="8"/>
      <c r="K141" s="39"/>
      <c r="L141" s="39"/>
      <c r="M141" s="8"/>
      <c r="N141" s="39"/>
      <c r="O141" s="82"/>
      <c r="P141" s="20"/>
      <c r="Q141" s="20"/>
    </row>
    <row r="142" spans="1:17" ht="15" customHeight="1">
      <c r="A142" s="315"/>
      <c r="B142" s="83"/>
      <c r="C142" s="55" t="s">
        <v>334</v>
      </c>
      <c r="D142" s="56"/>
      <c r="E142" s="57"/>
      <c r="F142" s="218">
        <v>1095</v>
      </c>
      <c r="G142" s="226">
        <v>8848965.7383099999</v>
      </c>
      <c r="H142" s="30" t="s">
        <v>170</v>
      </c>
      <c r="I142" s="48" t="str">
        <f>IF(ISTEXT(G142),"No text please",IF(ISBLANK(G142),"Please enter a value",IF(AND(G142=0,ISERROR(FIND("zero",K142))),"Please confirm zero",IF(AND(G142&lt;&gt;0,K142="Confirmed zero"),"Value not zero"," "))))</f>
        <v xml:space="preserve"> </v>
      </c>
      <c r="J142" s="8"/>
      <c r="K142" s="38"/>
      <c r="L142" s="227"/>
      <c r="M142" s="8"/>
      <c r="N142" s="228"/>
      <c r="O142" s="82"/>
      <c r="P142" s="20"/>
      <c r="Q142" s="20"/>
    </row>
    <row r="143" spans="1:17" ht="15" customHeight="1">
      <c r="A143" s="315"/>
      <c r="B143" s="83"/>
      <c r="C143" s="55" t="s">
        <v>161</v>
      </c>
      <c r="D143" s="56"/>
      <c r="E143" s="57"/>
      <c r="F143" s="218">
        <v>1096</v>
      </c>
      <c r="G143" s="44">
        <v>6207066.8291600002</v>
      </c>
      <c r="H143" s="30" t="s">
        <v>171</v>
      </c>
      <c r="I143" s="48" t="str">
        <f>IF(ISTEXT(G143),"No text please",IF(ISBLANK(G143),"Please enter a value",IF(AND(G143=0,ISERROR(FIND("zero",K143))),"Please confirm zero",IF(AND(G143&lt;&gt;0,K143="Confirmed zero"),"Value not zero"," "))))</f>
        <v xml:space="preserve"> </v>
      </c>
      <c r="J143" s="8"/>
      <c r="K143" s="38"/>
      <c r="L143" s="227"/>
      <c r="M143" s="8"/>
      <c r="N143" s="228"/>
      <c r="O143" s="82"/>
      <c r="P143" s="20"/>
      <c r="Q143" s="20"/>
    </row>
    <row r="144" spans="1:17" ht="15" customHeight="1">
      <c r="A144" s="315"/>
      <c r="B144" s="83"/>
      <c r="C144" s="55" t="s">
        <v>335</v>
      </c>
      <c r="D144" s="56"/>
      <c r="E144" s="57"/>
      <c r="F144" s="218">
        <v>1097</v>
      </c>
      <c r="G144" s="44">
        <v>3643847.8510599998</v>
      </c>
      <c r="H144" s="30" t="s">
        <v>172</v>
      </c>
      <c r="I144" s="48" t="str">
        <f>IF(ISTEXT(G144),"No text please",IF(ISBLANK(G144),"Please enter a value",IF(AND(G144=0,ISERROR(FIND("zero",K144))),"Please confirm zero",IF(AND(G144&lt;&gt;0,K144="Confirmed zero"),"Value not zero"," "))))</f>
        <v xml:space="preserve"> </v>
      </c>
      <c r="J144" s="8"/>
      <c r="K144" s="38"/>
      <c r="L144" s="227"/>
      <c r="M144" s="8"/>
      <c r="N144" s="228"/>
      <c r="O144" s="82"/>
      <c r="P144" s="20"/>
      <c r="Q144" s="20"/>
    </row>
    <row r="145" spans="1:17" ht="15" customHeight="1">
      <c r="A145" s="315"/>
      <c r="B145" s="83"/>
      <c r="C145" s="55" t="s">
        <v>446</v>
      </c>
      <c r="D145" s="56"/>
      <c r="E145" s="57"/>
      <c r="F145" s="218">
        <v>1098</v>
      </c>
      <c r="G145" s="44">
        <v>6129237.4900000002</v>
      </c>
      <c r="H145" s="30" t="s">
        <v>173</v>
      </c>
      <c r="I145" s="48" t="str">
        <f>IF(ISTEXT(G145),"No text please",IF(G145&lt;0,"No negatives please",IF(ISBLANK(G145),"Please enter a value",IF(AND(G145=0,ISERROR(FIND("zero",K145))),"Please confirm zero",IF(AND(G145&lt;&gt;0,K145="Confirmed zero"),"Value not zero"," ")))))</f>
        <v xml:space="preserve"> </v>
      </c>
      <c r="J145" s="8"/>
      <c r="K145" s="38"/>
      <c r="L145" s="227"/>
      <c r="M145" s="8"/>
      <c r="N145" s="228"/>
      <c r="O145" s="82"/>
      <c r="P145" s="20"/>
      <c r="Q145" s="20"/>
    </row>
    <row r="146" spans="1:17" ht="15" customHeight="1">
      <c r="A146" s="315"/>
      <c r="B146" s="83"/>
      <c r="C146" s="55" t="s">
        <v>162</v>
      </c>
      <c r="D146" s="56"/>
      <c r="E146" s="57"/>
      <c r="F146" s="218">
        <v>1099</v>
      </c>
      <c r="G146" s="44">
        <v>6077144.4699999997</v>
      </c>
      <c r="H146" s="30" t="s">
        <v>174</v>
      </c>
      <c r="I146" s="48" t="str">
        <f>IF(ISTEXT(G146),"No text please",IF(G146&lt;0,"No negatives please",IF(ISBLANK(G146),"Please enter a value",IF(AND(G146=0,ISERROR(FIND("zero",K146))),"Please confirm zero",IF(AND(G146&lt;&gt;0,K146="Confirmed zero"),"Value not zero"," ")))))</f>
        <v xml:space="preserve"> </v>
      </c>
      <c r="J146" s="8"/>
      <c r="K146" s="38"/>
      <c r="L146" s="227"/>
      <c r="M146" s="8"/>
      <c r="N146" s="228"/>
      <c r="O146" s="82"/>
      <c r="P146" s="20"/>
      <c r="Q146" s="20"/>
    </row>
    <row r="147" spans="1:17" ht="15" customHeight="1">
      <c r="A147" s="315"/>
      <c r="B147" s="83"/>
      <c r="C147" s="55" t="s">
        <v>163</v>
      </c>
      <c r="D147" s="56"/>
      <c r="E147" s="57"/>
      <c r="F147" s="218">
        <v>1100</v>
      </c>
      <c r="G147" s="44">
        <v>5847578.727</v>
      </c>
      <c r="H147" s="30" t="s">
        <v>250</v>
      </c>
      <c r="I147" s="48" t="str">
        <f>IF(ISTEXT(G147),"No text please",IF(G147&lt;0,"No negatives please",IF(ISBLANK(G147),"Please enter a value",IF(AND(G147=0,ISERROR(FIND("zero",K147))),"Please confirm zero",IF(AND(G147&lt;&gt;0,K147="Confirmed zero"),"Value not zero"," ")))))</f>
        <v xml:space="preserve"> </v>
      </c>
      <c r="J147" s="8"/>
      <c r="K147" s="38"/>
      <c r="L147" s="227"/>
      <c r="M147" s="8"/>
      <c r="N147" s="228"/>
      <c r="O147" s="82"/>
      <c r="P147" s="20"/>
      <c r="Q147" s="20"/>
    </row>
    <row r="148" spans="1:17" ht="15" customHeight="1">
      <c r="A148" s="315"/>
      <c r="B148" s="83"/>
      <c r="C148" s="55" t="s">
        <v>249</v>
      </c>
      <c r="D148" s="56"/>
      <c r="E148" s="57"/>
      <c r="F148" s="218">
        <v>1101</v>
      </c>
      <c r="G148" s="44">
        <v>5564332.6619999995</v>
      </c>
      <c r="H148" s="30" t="s">
        <v>251</v>
      </c>
      <c r="I148" s="48" t="str">
        <f>IF(ISTEXT(G148),"No text please",IF(G148&lt;0,"No negatives please",IF(ISBLANK(G148),"Please enter a value",IF(AND(G148=0,ISERROR(FIND("zero",K148))),"Please confirm zero",IF(AND(G148&lt;&gt;0,K148="Confirmed zero"),"Value not zero"," ")))))</f>
        <v xml:space="preserve"> </v>
      </c>
      <c r="J148" s="8"/>
      <c r="K148" s="38"/>
      <c r="L148" s="227"/>
      <c r="M148" s="8"/>
      <c r="N148" s="228"/>
      <c r="O148" s="82"/>
      <c r="P148" s="20"/>
      <c r="Q148" s="20"/>
    </row>
    <row r="149" spans="1:17" ht="15" customHeight="1">
      <c r="A149" s="315"/>
      <c r="B149" s="83"/>
      <c r="C149" s="21"/>
      <c r="D149" s="21"/>
      <c r="E149" s="21"/>
      <c r="F149" s="37"/>
      <c r="G149" s="231"/>
      <c r="H149" s="209"/>
      <c r="I149" s="30"/>
      <c r="J149" s="8"/>
      <c r="K149" s="210"/>
      <c r="L149" s="30"/>
      <c r="M149" s="8"/>
      <c r="N149" s="30"/>
      <c r="O149" s="82"/>
      <c r="P149" s="20"/>
      <c r="Q149" s="20"/>
    </row>
    <row r="150" spans="1:17" ht="15" customHeight="1">
      <c r="A150" s="315"/>
      <c r="B150" s="83"/>
      <c r="C150" s="21"/>
      <c r="D150" s="21"/>
      <c r="E150" s="21"/>
      <c r="F150" s="37"/>
      <c r="G150" s="231" t="s">
        <v>180</v>
      </c>
      <c r="H150" s="30"/>
      <c r="I150" s="35" t="str">
        <f>I$22</f>
        <v>Checks</v>
      </c>
      <c r="J150" s="8"/>
      <c r="K150" s="35" t="str">
        <f>K$22</f>
        <v>Remarks</v>
      </c>
      <c r="L150" s="35" t="str">
        <f>L$22</f>
        <v>Comments</v>
      </c>
      <c r="M150" s="8"/>
      <c r="N150" s="35" t="str">
        <f>N$22</f>
        <v>Supervisor Comments</v>
      </c>
      <c r="O150" s="82"/>
      <c r="P150" s="20"/>
      <c r="Q150" s="20"/>
    </row>
    <row r="151" spans="1:17" ht="15" customHeight="1">
      <c r="A151" s="315"/>
      <c r="B151" s="83"/>
      <c r="C151" s="55" t="s">
        <v>164</v>
      </c>
      <c r="D151" s="56"/>
      <c r="E151" s="73"/>
      <c r="F151" s="218">
        <v>1102</v>
      </c>
      <c r="G151" s="72">
        <v>26</v>
      </c>
      <c r="H151" s="285" t="s">
        <v>175</v>
      </c>
      <c r="I151" s="48" t="str">
        <f>IF(ISTEXT(G151),"No text please",IF(G151&lt;0,"No negatives please",IF(ISBLANK(G151),"Please enter a value",IF(G151=0,"Cannot be zero",IF(AND(G151&lt;&gt;0,K151="Confirmed zero"),"Value not zero",IF(INT(G151)=G151," ","Integers only"))))))</f>
        <v xml:space="preserve"> </v>
      </c>
      <c r="J151" s="8"/>
      <c r="K151" s="38"/>
      <c r="L151" s="227"/>
      <c r="M151" s="8"/>
      <c r="N151" s="228"/>
      <c r="O151" s="82"/>
      <c r="P151" s="20"/>
      <c r="Q151" s="20"/>
    </row>
    <row r="152" spans="1:17" ht="30" customHeight="1">
      <c r="A152" s="315"/>
      <c r="B152" s="88"/>
      <c r="C152" s="25"/>
      <c r="D152" s="25"/>
      <c r="E152" s="15"/>
      <c r="F152" s="36"/>
      <c r="G152" s="16"/>
      <c r="H152" s="24"/>
      <c r="I152" s="16"/>
      <c r="J152" s="8"/>
      <c r="K152" s="7"/>
      <c r="L152" s="16"/>
      <c r="M152" s="8"/>
      <c r="N152" s="16"/>
      <c r="O152" s="82"/>
      <c r="P152" s="8"/>
      <c r="Q152" s="20"/>
    </row>
    <row r="153" spans="1:17" ht="15" customHeight="1">
      <c r="A153" s="315"/>
      <c r="B153" s="81"/>
      <c r="C153" s="52" t="s">
        <v>318</v>
      </c>
      <c r="D153" s="53"/>
      <c r="E153" s="63"/>
      <c r="F153" s="68" t="s">
        <v>217</v>
      </c>
      <c r="G153" s="231" t="str">
        <f>G$22</f>
        <v>Amount in thousand EUR</v>
      </c>
      <c r="H153" s="30"/>
      <c r="I153" s="35" t="str">
        <f>I$22</f>
        <v>Checks</v>
      </c>
      <c r="J153" s="8"/>
      <c r="K153" s="35" t="str">
        <f>K$22</f>
        <v>Remarks</v>
      </c>
      <c r="L153" s="35" t="str">
        <f>L$22</f>
        <v>Comments</v>
      </c>
      <c r="M153" s="8"/>
      <c r="N153" s="35" t="str">
        <f>N$22</f>
        <v>Supervisor Comments</v>
      </c>
      <c r="O153" s="82"/>
      <c r="P153" s="8"/>
      <c r="Q153" s="20"/>
    </row>
    <row r="154" spans="1:17" ht="15" customHeight="1">
      <c r="A154" s="315"/>
      <c r="B154" s="81"/>
      <c r="C154" s="265" t="s">
        <v>666</v>
      </c>
      <c r="D154" s="56"/>
      <c r="E154" s="57"/>
      <c r="F154" s="218">
        <v>1107</v>
      </c>
      <c r="G154" s="44">
        <v>19268758.512680002</v>
      </c>
      <c r="H154" s="270" t="s">
        <v>665</v>
      </c>
      <c r="I154" s="48" t="str">
        <f>IF(ISTEXT(G154),"No text please",IF(G154&lt;0,"No negatives please",IF(ISBLANK(G154),"Please enter a value",IF(AND(G154=0,ISERROR(FIND("zero",K154))),"Please confirm zero",IF(AND(G154&lt;&gt;0,K154="Confirmed zero"),"Value not zero"," ")))))</f>
        <v xml:space="preserve"> </v>
      </c>
      <c r="J154" s="8"/>
      <c r="K154" s="38"/>
      <c r="L154" s="227"/>
      <c r="M154" s="8"/>
      <c r="N154" s="228"/>
      <c r="O154" s="82"/>
      <c r="P154" s="20"/>
      <c r="Q154" s="20"/>
    </row>
    <row r="155" spans="1:17" ht="15" customHeight="1">
      <c r="A155" s="315"/>
      <c r="B155" s="81"/>
      <c r="C155" s="265" t="s">
        <v>667</v>
      </c>
      <c r="D155" s="56"/>
      <c r="E155" s="57"/>
      <c r="F155" s="40"/>
      <c r="G155" s="39"/>
      <c r="H155" s="270"/>
      <c r="I155" s="39"/>
      <c r="J155" s="8"/>
      <c r="K155" s="39"/>
      <c r="L155" s="39"/>
      <c r="M155" s="32"/>
      <c r="N155" s="39"/>
      <c r="O155" s="82"/>
      <c r="P155" s="8"/>
      <c r="Q155" s="20"/>
    </row>
    <row r="156" spans="1:17" ht="15" customHeight="1">
      <c r="A156" s="315"/>
      <c r="B156" s="81"/>
      <c r="C156" s="266" t="s">
        <v>382</v>
      </c>
      <c r="D156" s="56"/>
      <c r="E156" s="57"/>
      <c r="F156" s="218">
        <v>1108</v>
      </c>
      <c r="G156" s="226">
        <v>3281148</v>
      </c>
      <c r="H156" s="270" t="s">
        <v>704</v>
      </c>
      <c r="I156" s="48" t="str">
        <f>IF(ISTEXT(G156),"No text please",IF(G156&lt;0,"No negatives please",IF(ISBLANK(G156),"Please enter a value",IF(AND(G156=0,ISERROR(FIND("zero",K156))),"Please confirm zero",IF(AND(G156&lt;&gt;0,K156="Confirmed zero"),"Value not zero"," ")))))</f>
        <v xml:space="preserve"> </v>
      </c>
      <c r="J156" s="8"/>
      <c r="K156" s="38"/>
      <c r="L156" s="227"/>
      <c r="M156" s="8"/>
      <c r="N156" s="228"/>
      <c r="O156" s="82"/>
      <c r="P156" s="20"/>
      <c r="Q156" s="20"/>
    </row>
    <row r="157" spans="1:17" ht="15" customHeight="1">
      <c r="A157" s="315"/>
      <c r="B157" s="83"/>
      <c r="C157" s="266" t="s">
        <v>698</v>
      </c>
      <c r="D157" s="56"/>
      <c r="E157" s="57"/>
      <c r="F157" s="218">
        <v>1109</v>
      </c>
      <c r="G157" s="226">
        <v>699611</v>
      </c>
      <c r="H157" s="270" t="s">
        <v>696</v>
      </c>
      <c r="I157" s="48" t="str">
        <f>IF(ISTEXT(G157),"No text please",IF(G157&lt;0,"No negatives please",IF(ISBLANK(G157),"Please enter a value",IF(AND(G157=0,ISERROR(FIND("zero",K157))),"Please confirm zero",IF(AND(G157&lt;&gt;0,K157="Confirmed zero"),"Value not zero"," ")))))</f>
        <v xml:space="preserve"> </v>
      </c>
      <c r="J157" s="8"/>
      <c r="K157" s="38"/>
      <c r="L157" s="227"/>
      <c r="M157" s="8"/>
      <c r="N157" s="228"/>
      <c r="O157" s="82"/>
      <c r="P157" s="20"/>
      <c r="Q157" s="20"/>
    </row>
    <row r="158" spans="1:17" ht="15" customHeight="1">
      <c r="A158" s="315"/>
      <c r="B158" s="83"/>
      <c r="C158" s="266" t="s">
        <v>699</v>
      </c>
      <c r="D158" s="56"/>
      <c r="E158" s="57"/>
      <c r="F158" s="218">
        <v>1110</v>
      </c>
      <c r="G158" s="226">
        <v>402701</v>
      </c>
      <c r="H158" s="270" t="s">
        <v>697</v>
      </c>
      <c r="I158" s="48" t="str">
        <f>IF(ISTEXT(G158),"No text please",IF(G158&lt;0,"No negatives please",IF(ISBLANK(G158),"Please enter a value",IF(AND(G158=0,ISERROR(FIND("zero",K158))),"Please confirm zero",IF(AND(G158&lt;&gt;0,K158="Confirmed zero"),"Value not zero"," ")))))</f>
        <v xml:space="preserve"> </v>
      </c>
      <c r="J158" s="8"/>
      <c r="K158" s="38"/>
      <c r="L158" s="227"/>
      <c r="M158" s="8"/>
      <c r="N158" s="228"/>
      <c r="O158" s="82"/>
      <c r="P158" s="20"/>
      <c r="Q158" s="20"/>
    </row>
    <row r="159" spans="1:17" ht="20.100000000000001" customHeight="1">
      <c r="A159" s="315"/>
      <c r="B159" s="199"/>
      <c r="C159" s="111"/>
      <c r="D159" s="111"/>
      <c r="E159" s="111"/>
      <c r="F159" s="200"/>
      <c r="G159" s="111"/>
      <c r="H159" s="211"/>
      <c r="I159" s="111"/>
      <c r="J159" s="113"/>
      <c r="K159" s="113"/>
      <c r="L159" s="111"/>
      <c r="M159" s="113"/>
      <c r="N159" s="111"/>
      <c r="O159" s="192"/>
      <c r="P159" s="20"/>
      <c r="Q159" s="20"/>
    </row>
    <row r="160" spans="1:17" ht="20.100000000000001" customHeight="1">
      <c r="A160" s="315"/>
      <c r="B160" s="60" t="s">
        <v>252</v>
      </c>
      <c r="C160" s="61"/>
      <c r="D160" s="61"/>
      <c r="E160" s="61"/>
      <c r="F160" s="61"/>
      <c r="G160" s="61"/>
      <c r="H160" s="78"/>
      <c r="I160" s="61"/>
      <c r="J160" s="61"/>
      <c r="K160" s="61"/>
      <c r="L160" s="61"/>
      <c r="M160" s="61"/>
      <c r="N160" s="61"/>
      <c r="O160" s="62"/>
      <c r="P160" s="20"/>
      <c r="Q160" s="20"/>
    </row>
    <row r="161" spans="1:17" ht="20.100000000000001" customHeight="1">
      <c r="A161" s="315"/>
      <c r="B161" s="204"/>
      <c r="C161" s="205"/>
      <c r="D161" s="205"/>
      <c r="E161" s="206"/>
      <c r="F161" s="207"/>
      <c r="G161" s="208"/>
      <c r="H161" s="209"/>
      <c r="I161" s="208"/>
      <c r="J161" s="195"/>
      <c r="K161" s="210"/>
      <c r="L161" s="208"/>
      <c r="M161" s="195"/>
      <c r="N161" s="208"/>
      <c r="O161" s="198"/>
      <c r="P161" s="8"/>
      <c r="Q161" s="20"/>
    </row>
    <row r="162" spans="1:17" ht="15" customHeight="1">
      <c r="A162" s="315"/>
      <c r="B162" s="81"/>
      <c r="C162" s="52" t="s">
        <v>319</v>
      </c>
      <c r="D162" s="53"/>
      <c r="E162" s="54"/>
      <c r="F162" s="68" t="s">
        <v>217</v>
      </c>
      <c r="G162" s="231" t="str">
        <f>G$22</f>
        <v>Amount in thousand EUR</v>
      </c>
      <c r="H162" s="30"/>
      <c r="I162" s="35" t="str">
        <f>I$22</f>
        <v>Checks</v>
      </c>
      <c r="J162" s="8"/>
      <c r="K162" s="35" t="str">
        <f>K$22</f>
        <v>Remarks</v>
      </c>
      <c r="L162" s="35" t="s">
        <v>219</v>
      </c>
      <c r="M162" s="8"/>
      <c r="N162" s="35" t="str">
        <f>N$22</f>
        <v>Supervisor Comments</v>
      </c>
      <c r="O162" s="82"/>
      <c r="P162" s="8"/>
      <c r="Q162" s="20"/>
    </row>
    <row r="163" spans="1:17" ht="15" customHeight="1">
      <c r="A163" s="315"/>
      <c r="B163" s="83"/>
      <c r="C163" s="55" t="s">
        <v>516</v>
      </c>
      <c r="D163" s="56"/>
      <c r="E163" s="57"/>
      <c r="F163" s="218">
        <v>1202</v>
      </c>
      <c r="G163" s="226">
        <v>0</v>
      </c>
      <c r="H163" s="270" t="s">
        <v>254</v>
      </c>
      <c r="I163" s="48" t="str">
        <f>IF(ISTEXT(G163),"No text please",IF(G163&lt;0,"No negatives please",IF(ISBLANK(G163),"Please enter a value",IF(AND(G163=0,ISERROR(FIND("zero",K163))),"Please confirm zero",IF(AND(G163&lt;&gt;0,K163="Confirmed zero"),"Value not zero",IF(G163&gt;G171,"&gt; 16.e.(1)"," "))))))</f>
        <v xml:space="preserve"> </v>
      </c>
      <c r="J163" s="8"/>
      <c r="K163" s="38" t="s">
        <v>177</v>
      </c>
      <c r="L163" s="227" t="s">
        <v>758</v>
      </c>
      <c r="M163" s="8"/>
      <c r="N163" s="228"/>
      <c r="O163" s="82"/>
      <c r="P163" s="20"/>
      <c r="Q163" s="20"/>
    </row>
    <row r="164" spans="1:17" ht="15" customHeight="1">
      <c r="A164" s="315"/>
      <c r="B164" s="83"/>
      <c r="C164" s="55" t="s">
        <v>517</v>
      </c>
      <c r="D164" s="56"/>
      <c r="E164" s="57"/>
      <c r="F164" s="218">
        <v>1203</v>
      </c>
      <c r="G164" s="226">
        <v>0</v>
      </c>
      <c r="H164" s="270" t="s">
        <v>255</v>
      </c>
      <c r="I164" s="311" t="str">
        <f>IF(ISTEXT(G164),"No text please",IF(G164&lt;0,"No negatives please",IF(ISBLANK(G164),"Please enter a value",IF(AND(G164=0,ISERROR(FIND("zero",K164))),"Please confirm zero",IF(AND(G164&lt;&gt;0,K164="Confirmed zero"),"Value not zero",IF(G164&gt;G171,"&gt; 16.e.(1)"," "))))))</f>
        <v xml:space="preserve"> </v>
      </c>
      <c r="J164" s="8"/>
      <c r="K164" s="38" t="s">
        <v>177</v>
      </c>
      <c r="L164" s="227" t="s">
        <v>758</v>
      </c>
      <c r="M164" s="8"/>
      <c r="N164" s="228"/>
      <c r="O164" s="82"/>
      <c r="P164" s="20"/>
      <c r="Q164" s="20"/>
    </row>
    <row r="165" spans="1:17" ht="15" customHeight="1">
      <c r="A165" s="315"/>
      <c r="B165" s="83"/>
      <c r="C165" s="265" t="s">
        <v>736</v>
      </c>
      <c r="D165" s="267"/>
      <c r="E165" s="57"/>
      <c r="F165" s="218">
        <v>1260</v>
      </c>
      <c r="G165" s="226">
        <v>0</v>
      </c>
      <c r="H165" s="270" t="s">
        <v>256</v>
      </c>
      <c r="I165" s="311" t="str">
        <f>IF(ISTEXT(G165),"No text please",IF(G165&lt;0,"No negatives please",IF(ISBLANK(G165),"Please enter a value",IF(AND(G165=0,ISERROR(FIND("zero",K165))),"Please confirm zero",IF(AND(G165&lt;&gt;0,K165="Confirmed zero"),"Value not zero",IF(G165&gt;G171,"&gt; 16.e.(1)"," "))))))</f>
        <v xml:space="preserve"> </v>
      </c>
      <c r="J165" s="8"/>
      <c r="K165" s="38" t="s">
        <v>177</v>
      </c>
      <c r="L165" s="227" t="s">
        <v>758</v>
      </c>
      <c r="M165" s="8"/>
      <c r="N165" s="228"/>
      <c r="O165" s="82"/>
      <c r="P165" s="20"/>
      <c r="Q165" s="20"/>
    </row>
    <row r="166" spans="1:17" ht="15" customHeight="1">
      <c r="A166" s="315"/>
      <c r="B166" s="83"/>
      <c r="C166" s="265" t="s">
        <v>568</v>
      </c>
      <c r="D166" s="267"/>
      <c r="E166" s="57"/>
      <c r="F166" s="218">
        <v>1261</v>
      </c>
      <c r="G166" s="226">
        <v>0</v>
      </c>
      <c r="H166" s="270" t="s">
        <v>567</v>
      </c>
      <c r="I166" s="48" t="str">
        <f>IF(ISTEXT(G166),"No text please",IF(G166&lt;0,"No negatives please",IF(ISBLANK(G166),"Please enter a value",IF(AND(G166=0,ISERROR(FIND("zero",K166))),"Please confirm zero",IF(AND(G166&lt;&gt;0,K166="Confirmed zero"),"Value not zero",IF(G166&gt;G165,"&gt; 16.c., Please verify"," "))))))</f>
        <v xml:space="preserve"> </v>
      </c>
      <c r="J166" s="8"/>
      <c r="K166" s="38" t="s">
        <v>177</v>
      </c>
      <c r="L166" s="227" t="s">
        <v>758</v>
      </c>
      <c r="M166" s="8"/>
      <c r="N166" s="228"/>
      <c r="O166" s="82"/>
      <c r="P166" s="20"/>
      <c r="Q166" s="20"/>
    </row>
    <row r="167" spans="1:17" ht="15" customHeight="1">
      <c r="A167" s="315"/>
      <c r="B167" s="83"/>
      <c r="C167" s="265" t="s">
        <v>757</v>
      </c>
      <c r="D167" s="267"/>
      <c r="E167" s="57"/>
      <c r="F167" s="218">
        <v>1262</v>
      </c>
      <c r="G167" s="226">
        <v>0</v>
      </c>
      <c r="H167" s="270" t="s">
        <v>569</v>
      </c>
      <c r="I167" s="311" t="str">
        <f>IF(ISTEXT(G167),"No text please",IF(G167&lt;0,"No negatives please",IF(ISBLANK(G167),"Please enter a value",IF(AND(G167=0,ISERROR(FIND("zero",K167))),"Please confirm zero",IF(AND(G167&lt;&gt;0,K167="Confirmed zero"),"Value not zero",IF(G167&gt;G165,"&gt; 16.c., Please verify"," "))))))</f>
        <v xml:space="preserve"> </v>
      </c>
      <c r="J167" s="8"/>
      <c r="K167" s="38" t="s">
        <v>177</v>
      </c>
      <c r="L167" s="227" t="s">
        <v>758</v>
      </c>
      <c r="M167" s="8"/>
      <c r="N167" s="228"/>
      <c r="O167" s="82"/>
      <c r="P167" s="20"/>
      <c r="Q167" s="20"/>
    </row>
    <row r="168" spans="1:17" ht="15" customHeight="1">
      <c r="A168" s="315"/>
      <c r="B168" s="83"/>
      <c r="C168" s="265" t="s">
        <v>571</v>
      </c>
      <c r="D168" s="267"/>
      <c r="E168" s="57"/>
      <c r="F168" s="218">
        <v>1263</v>
      </c>
      <c r="G168" s="226">
        <v>0</v>
      </c>
      <c r="H168" s="270" t="s">
        <v>570</v>
      </c>
      <c r="I168" s="311" t="str">
        <f>IF(ISTEXT(G168),"No text please",IF(G168&lt;0,"No negatives please",IF(ISBLANK(G168),"Please enter a value",IF(AND(G168=0,ISERROR(FIND("zero",K168))),"Please confirm zero",IF(AND(G168&lt;&gt;0,K168="Confirmed zero"),"Value not zero",IF(G168&gt;G165,"&gt; 16.c., Please verify"," "))))))</f>
        <v xml:space="preserve"> </v>
      </c>
      <c r="J168" s="8"/>
      <c r="K168" s="38" t="s">
        <v>177</v>
      </c>
      <c r="L168" s="227" t="s">
        <v>758</v>
      </c>
      <c r="M168" s="8"/>
      <c r="N168" s="228"/>
      <c r="O168" s="82"/>
      <c r="P168" s="20"/>
      <c r="Q168" s="20"/>
    </row>
    <row r="169" spans="1:17" ht="15" customHeight="1">
      <c r="A169" s="315"/>
      <c r="B169" s="83"/>
      <c r="C169" s="265" t="s">
        <v>668</v>
      </c>
      <c r="D169" s="267"/>
      <c r="E169" s="57"/>
      <c r="F169" s="218">
        <v>1117</v>
      </c>
      <c r="G169" s="226">
        <f>+G38+G171+G172+G173+G174</f>
        <v>224874511.98176</v>
      </c>
      <c r="H169" s="270" t="s">
        <v>257</v>
      </c>
      <c r="I169" s="48" t="str">
        <f>IF(ISTEXT(G169),"No text please",IF(G169&lt;0,"No negatives please",IF(ISBLANK(G169),"Please enter a value",IF(AND(G169=0,ISERROR(FIND("zero",K169))),"Please confirm zero",IF(AND(G169&lt;&gt;0,K169="Confirmed zero"),"Value not zero",IF(AND($G169&lt;$G38,ISNUMBER($G38)),"&lt; 2.f",IF(($G169-(G38-G175))&lt;SUM($G171:$G174),"(16.e.(5)-16.d.)-2.f&lt;SUM[16.e.(1)-(4)]"," ")))))))</f>
        <v xml:space="preserve"> </v>
      </c>
      <c r="J169" s="8"/>
      <c r="K169" s="38"/>
      <c r="L169" s="227"/>
      <c r="M169" s="8"/>
      <c r="N169" s="228"/>
      <c r="O169" s="82"/>
      <c r="P169" s="20"/>
      <c r="Q169" s="20"/>
    </row>
    <row r="170" spans="1:17" ht="15" customHeight="1">
      <c r="A170" s="315"/>
      <c r="B170" s="83"/>
      <c r="C170" s="265" t="s">
        <v>669</v>
      </c>
      <c r="D170" s="267"/>
      <c r="E170" s="57"/>
      <c r="F170" s="40"/>
      <c r="G170" s="39"/>
      <c r="H170" s="270"/>
      <c r="I170" s="39"/>
      <c r="J170" s="8"/>
      <c r="K170" s="39"/>
      <c r="L170" s="39"/>
      <c r="M170" s="32"/>
      <c r="N170" s="39"/>
      <c r="O170" s="82"/>
      <c r="P170" s="20"/>
      <c r="Q170" s="20"/>
    </row>
    <row r="171" spans="1:17" ht="15" customHeight="1">
      <c r="A171" s="315"/>
      <c r="B171" s="83"/>
      <c r="C171" s="266" t="s">
        <v>518</v>
      </c>
      <c r="D171" s="267"/>
      <c r="E171" s="57"/>
      <c r="F171" s="218">
        <v>1204</v>
      </c>
      <c r="G171" s="226">
        <v>47086.587610000002</v>
      </c>
      <c r="H171" s="270" t="s">
        <v>650</v>
      </c>
      <c r="I171" s="48" t="str">
        <f>IF(ISTEXT(G171),"No text please",IF(G171&lt;0,"No negatives please",IF(ISBLANK(G171),"Please enter a value",IF(AND(G171=0,ISERROR(FIND("zero",K171))),"Please confirm zero",IF(AND(G171&lt;&gt;0,K171="Confirmed zero"),"Value not zero"," ")))))</f>
        <v xml:space="preserve"> </v>
      </c>
      <c r="J171" s="8"/>
      <c r="K171" s="38"/>
      <c r="L171" s="227"/>
      <c r="M171" s="8"/>
      <c r="N171" s="228"/>
      <c r="O171" s="82"/>
      <c r="P171" s="20"/>
      <c r="Q171" s="20"/>
    </row>
    <row r="172" spans="1:17" ht="15" customHeight="1">
      <c r="A172" s="315"/>
      <c r="B172" s="83"/>
      <c r="C172" s="266" t="s">
        <v>519</v>
      </c>
      <c r="D172" s="267"/>
      <c r="E172" s="57"/>
      <c r="F172" s="218">
        <v>1205</v>
      </c>
      <c r="G172" s="276">
        <v>0</v>
      </c>
      <c r="H172" s="270" t="s">
        <v>651</v>
      </c>
      <c r="I172" s="48" t="str">
        <f>IF(ISTEXT(G172),"No text please",IF(G172&lt;0,"No negatives please",IF(ISBLANK(G172),"Please enter a value",IF(AND(G172=0,ISERROR(FIND("zero",K172))),"Please confirm zero",IF(AND(G172&lt;&gt;0,K172="Confirmed zero"),"Value not zero"," ")))))</f>
        <v xml:space="preserve"> </v>
      </c>
      <c r="J172" s="8"/>
      <c r="K172" s="38" t="s">
        <v>177</v>
      </c>
      <c r="L172" s="323" t="s">
        <v>766</v>
      </c>
      <c r="M172" s="8"/>
      <c r="N172" s="228"/>
      <c r="O172" s="82"/>
      <c r="P172" s="20"/>
      <c r="Q172" s="20"/>
    </row>
    <row r="173" spans="1:17" ht="15" customHeight="1">
      <c r="A173" s="315"/>
      <c r="B173" s="83"/>
      <c r="C173" s="266" t="s">
        <v>520</v>
      </c>
      <c r="D173" s="267"/>
      <c r="E173" s="57"/>
      <c r="F173" s="218">
        <v>1206</v>
      </c>
      <c r="G173" s="226">
        <v>0</v>
      </c>
      <c r="H173" s="270" t="s">
        <v>652</v>
      </c>
      <c r="I173" s="48" t="str">
        <f>IF(ISTEXT(G173),"No text please",IF(G173&lt;0,"No negatives please",IF(ISBLANK(G173),"Please enter a value",IF(AND(G173=0,ISERROR(FIND("zero",K173))),"Please confirm zero",IF(AND(G173&lt;&gt;0,K173="Confirmed zero"),"Value not zero"," ")))))</f>
        <v xml:space="preserve"> </v>
      </c>
      <c r="J173" s="8"/>
      <c r="K173" s="38" t="s">
        <v>177</v>
      </c>
      <c r="L173" s="227"/>
      <c r="M173" s="8"/>
      <c r="N173" s="228"/>
      <c r="O173" s="82"/>
      <c r="P173" s="20"/>
      <c r="Q173" s="20"/>
    </row>
    <row r="174" spans="1:17" ht="15" customHeight="1">
      <c r="A174" s="315"/>
      <c r="B174" s="83"/>
      <c r="C174" s="266" t="s">
        <v>521</v>
      </c>
      <c r="D174" s="267"/>
      <c r="E174" s="57"/>
      <c r="F174" s="218">
        <v>1207</v>
      </c>
      <c r="G174" s="226">
        <v>0</v>
      </c>
      <c r="H174" s="270" t="s">
        <v>653</v>
      </c>
      <c r="I174" s="48" t="str">
        <f>IF(ISTEXT(G174),"No text please",IF(G174&lt;0,"No negatives please",IF(ISBLANK(G174),"Please enter a value",IF(AND(G174=0,ISERROR(FIND("zero",K174))),"Please confirm zero",IF(AND(G174&lt;&gt;0,K174="Confirmed zero"),"Value not zero"," ")))))</f>
        <v xml:space="preserve"> </v>
      </c>
      <c r="J174" s="8"/>
      <c r="K174" s="38" t="s">
        <v>177</v>
      </c>
      <c r="L174" s="227"/>
      <c r="M174" s="8"/>
      <c r="N174" s="228"/>
      <c r="O174" s="82"/>
      <c r="P174" s="20"/>
      <c r="Q174" s="20"/>
    </row>
    <row r="175" spans="1:17" ht="15" customHeight="1">
      <c r="A175" s="315"/>
      <c r="B175" s="83"/>
      <c r="C175" s="266" t="s">
        <v>522</v>
      </c>
      <c r="D175" s="267"/>
      <c r="E175" s="57"/>
      <c r="F175" s="218">
        <v>1208</v>
      </c>
      <c r="G175" s="226">
        <v>31463.78859</v>
      </c>
      <c r="H175" s="270" t="s">
        <v>654</v>
      </c>
      <c r="I175" s="48" t="str">
        <f>IF(ISTEXT(G175),"No text please",IF(G175&lt;0,"No negatives please",IF(ISBLANK(G175),"Please enter a value",IF(AND(G175=0,ISERROR(FIND("zero",K175))),"Please confirm zero",IF(AND(G175&lt;&gt;0,K175="Confirmed zero"),"Value not zero"," ")))))</f>
        <v xml:space="preserve"> </v>
      </c>
      <c r="J175" s="8"/>
      <c r="K175" s="38"/>
      <c r="L175" s="227"/>
      <c r="M175" s="8"/>
      <c r="N175" s="228"/>
      <c r="O175" s="82"/>
      <c r="P175" s="20"/>
      <c r="Q175" s="20"/>
    </row>
    <row r="176" spans="1:17" ht="15" customHeight="1">
      <c r="A176" s="315"/>
      <c r="B176" s="83"/>
      <c r="C176" s="21"/>
      <c r="D176" s="21"/>
      <c r="E176" s="21"/>
      <c r="F176" s="37"/>
      <c r="G176" s="231"/>
      <c r="H176" s="209"/>
      <c r="I176" s="30"/>
      <c r="J176" s="8"/>
      <c r="K176" s="30"/>
      <c r="L176" s="16"/>
      <c r="M176" s="8"/>
      <c r="N176" s="30"/>
      <c r="O176" s="82"/>
      <c r="P176" s="20"/>
      <c r="Q176" s="20"/>
    </row>
    <row r="177" spans="1:17" ht="15" customHeight="1">
      <c r="A177" s="315"/>
      <c r="B177" s="83"/>
      <c r="C177" s="52" t="s">
        <v>320</v>
      </c>
      <c r="D177" s="53"/>
      <c r="E177" s="54"/>
      <c r="F177" s="68" t="s">
        <v>217</v>
      </c>
      <c r="G177" s="231" t="str">
        <f>G$22</f>
        <v>Amount in thousand EUR</v>
      </c>
      <c r="H177" s="30"/>
      <c r="I177" s="35" t="str">
        <f>I$22</f>
        <v>Checks</v>
      </c>
      <c r="J177" s="8"/>
      <c r="K177" s="35" t="str">
        <f>K$22</f>
        <v>Remarks</v>
      </c>
      <c r="L177" s="35" t="str">
        <f>$L$162</f>
        <v>Comments</v>
      </c>
      <c r="M177" s="8"/>
      <c r="N177" s="35" t="str">
        <f>N$22</f>
        <v>Supervisor Comments</v>
      </c>
      <c r="O177" s="82"/>
      <c r="P177" s="20"/>
      <c r="Q177" s="20"/>
    </row>
    <row r="178" spans="1:17" ht="15" customHeight="1">
      <c r="A178" s="317"/>
      <c r="B178" s="261"/>
      <c r="C178" s="55" t="s">
        <v>702</v>
      </c>
      <c r="D178" s="56"/>
      <c r="E178" s="57"/>
      <c r="F178" s="218">
        <v>1209</v>
      </c>
      <c r="G178" s="39"/>
      <c r="H178" s="270" t="s">
        <v>278</v>
      </c>
      <c r="I178" s="48" t="str">
        <f>IF(OR(ISBLANK(L178),L178="&lt;&lt;See line item instructions.&gt;&gt;"),"Comment required"," ")</f>
        <v xml:space="preserve"> </v>
      </c>
      <c r="J178" s="8"/>
      <c r="K178" s="38"/>
      <c r="L178" s="310" t="s">
        <v>767</v>
      </c>
      <c r="M178" s="8"/>
      <c r="N178" s="228"/>
      <c r="O178" s="82"/>
      <c r="P178" s="20"/>
      <c r="Q178" s="20"/>
    </row>
    <row r="179" spans="1:17" ht="15" customHeight="1">
      <c r="A179" s="317"/>
      <c r="B179" s="261"/>
      <c r="C179" s="55" t="s">
        <v>703</v>
      </c>
      <c r="D179" s="56"/>
      <c r="E179" s="57"/>
      <c r="F179" s="218">
        <v>1210</v>
      </c>
      <c r="G179" s="39"/>
      <c r="H179" s="270" t="s">
        <v>279</v>
      </c>
      <c r="I179" s="48" t="str">
        <f>IF(OR(ISBLANK(L179),L179="&lt;&lt;See line item instructions.&gt;&gt;"),"Comment required"," ")</f>
        <v xml:space="preserve"> </v>
      </c>
      <c r="J179" s="8"/>
      <c r="K179" s="38"/>
      <c r="L179" s="310" t="s">
        <v>767</v>
      </c>
      <c r="M179" s="8"/>
      <c r="N179" s="228"/>
      <c r="O179" s="82"/>
      <c r="P179" s="20"/>
      <c r="Q179" s="20"/>
    </row>
    <row r="180" spans="1:17" ht="15" customHeight="1">
      <c r="A180" s="316"/>
      <c r="B180" s="261"/>
      <c r="C180" s="55" t="s">
        <v>745</v>
      </c>
      <c r="D180" s="56"/>
      <c r="E180" s="57"/>
      <c r="F180" s="218">
        <v>1042</v>
      </c>
      <c r="G180" s="226">
        <v>2955395.102</v>
      </c>
      <c r="H180" s="270" t="s">
        <v>280</v>
      </c>
      <c r="I180" s="311" t="str">
        <f t="shared" ref="I180" si="2">IF(ISTEXT(G180),"No text please",IF(G180&lt;0,"No negatives please",IF(ISBLANK(G180),"Please enter a value",IF(AND(G180=0,ISERROR(FIND("zero",K180))),"Please confirm zero",IF(AND(G180&lt;&gt;0,K180="Confirmed zero"),"Value not zero"," ")))))</f>
        <v xml:space="preserve"> </v>
      </c>
      <c r="J180" s="8"/>
      <c r="K180" s="38"/>
      <c r="L180" s="227"/>
      <c r="M180" s="8"/>
      <c r="N180" s="228"/>
      <c r="O180" s="82"/>
      <c r="P180" s="20"/>
      <c r="Q180" s="20"/>
    </row>
    <row r="181" spans="1:17" ht="15" customHeight="1">
      <c r="A181" s="316"/>
      <c r="B181" s="261"/>
      <c r="C181" s="55" t="s">
        <v>748</v>
      </c>
      <c r="D181" s="56"/>
      <c r="E181" s="57"/>
      <c r="F181" s="218">
        <v>1049</v>
      </c>
      <c r="G181" s="226">
        <v>1313975.588</v>
      </c>
      <c r="H181" s="270" t="s">
        <v>480</v>
      </c>
      <c r="I181" s="311" t="str">
        <f>IF(ISTEXT(G181),"No text please",IF(G181&lt;0,"No negatives please",IF(ISBLANK(G181),"Please enter a value",IF(AND(G181=0,ISERROR(FIND("zero",K181))),"Please confirm zero",IF(AND(G181&lt;&gt;0,K181="Confirmed zero"),"Value not zero"," ")))))</f>
        <v xml:space="preserve"> </v>
      </c>
      <c r="J181" s="8"/>
      <c r="K181" s="38"/>
      <c r="L181" s="227"/>
      <c r="M181" s="8"/>
      <c r="N181" s="228"/>
      <c r="O181" s="82"/>
      <c r="P181" s="20"/>
      <c r="Q181" s="20"/>
    </row>
    <row r="182" spans="1:17" ht="15" customHeight="1">
      <c r="A182" s="315"/>
      <c r="B182" s="83"/>
      <c r="C182" s="265" t="s">
        <v>716</v>
      </c>
      <c r="D182" s="267"/>
      <c r="E182" s="57"/>
      <c r="F182" s="218">
        <v>1215</v>
      </c>
      <c r="G182" s="46">
        <f>IF(COUNTIF($I$183:$I$189,"&lt;&gt; ")=0,SUM($G$183:$G$189)-G186-G187,"")</f>
        <v>18246115.110047217</v>
      </c>
      <c r="H182" s="270" t="s">
        <v>481</v>
      </c>
      <c r="I182" s="48" t="str">
        <f>IF(ISTEXT(G182),"Please fill in Section 17.e.",IF(G182&lt;0,"No negatives please",IF(ISBLANK(G182),"Please enter a value",IF(AND(G182=0,ISERROR(FIND("zero",K182))),"Please confirm zero",IF(AND(G182&lt;&gt;0,K182="Confirmed zero",),"Value not zero",IF(AND(G182&lt;G58,ISERROR(FIND("Intragroups",K182))),"&lt; 3.f. please confirm due to intragroup"," "))))))</f>
        <v xml:space="preserve"> </v>
      </c>
      <c r="J182" s="8"/>
      <c r="K182" s="38"/>
      <c r="L182" s="39"/>
      <c r="M182" s="32"/>
      <c r="N182" s="39"/>
      <c r="O182" s="82"/>
      <c r="P182" s="20"/>
      <c r="Q182" s="20"/>
    </row>
    <row r="183" spans="1:17" ht="15" customHeight="1">
      <c r="A183" s="315"/>
      <c r="B183" s="83"/>
      <c r="C183" s="266" t="s">
        <v>529</v>
      </c>
      <c r="D183" s="267"/>
      <c r="E183" s="57"/>
      <c r="F183" s="218">
        <v>1216</v>
      </c>
      <c r="G183" s="226">
        <f>0+G43</f>
        <v>7616556.7812299998</v>
      </c>
      <c r="H183" s="270" t="s">
        <v>705</v>
      </c>
      <c r="I183" s="48" t="str">
        <f t="shared" ref="I183:I189" si="3">IF(ISTEXT(G183),"No text please",IF(G183&lt;0,"No negatives please",IF(ISBLANK(G183),"Please enter a value",IF(AND(G183=0,ISERROR(FIND("zero",K183))),"Please confirm zero",IF(AND(G183&lt;&gt;0,K183="Confirmed zero"),"Value not zero"," ")))))</f>
        <v xml:space="preserve"> </v>
      </c>
      <c r="J183" s="8"/>
      <c r="K183" s="38"/>
      <c r="L183" s="227"/>
      <c r="M183" s="8"/>
      <c r="N183" s="228"/>
      <c r="O183" s="82"/>
      <c r="P183" s="20"/>
      <c r="Q183" s="20"/>
    </row>
    <row r="184" spans="1:17" ht="15" customHeight="1">
      <c r="A184" s="315"/>
      <c r="B184" s="83"/>
      <c r="C184" s="266" t="s">
        <v>530</v>
      </c>
      <c r="D184" s="267"/>
      <c r="E184" s="57"/>
      <c r="F184" s="218">
        <v>1217</v>
      </c>
      <c r="G184" s="226">
        <f>0+G45</f>
        <v>1557065.07155</v>
      </c>
      <c r="H184" s="270" t="s">
        <v>706</v>
      </c>
      <c r="I184" s="48" t="str">
        <f t="shared" si="3"/>
        <v xml:space="preserve"> </v>
      </c>
      <c r="J184" s="8"/>
      <c r="K184" s="38"/>
      <c r="L184" s="227"/>
      <c r="M184" s="8"/>
      <c r="N184" s="228"/>
      <c r="O184" s="82"/>
      <c r="P184" s="20"/>
      <c r="Q184" s="20"/>
    </row>
    <row r="185" spans="1:17" ht="15" customHeight="1">
      <c r="A185" s="315"/>
      <c r="B185" s="83"/>
      <c r="C185" s="266" t="s">
        <v>533</v>
      </c>
      <c r="D185" s="267"/>
      <c r="E185" s="57"/>
      <c r="F185" s="218">
        <v>1218</v>
      </c>
      <c r="G185" s="226">
        <v>4409133.1232672194</v>
      </c>
      <c r="H185" s="270" t="s">
        <v>707</v>
      </c>
      <c r="I185" s="48" t="str">
        <f t="shared" si="3"/>
        <v xml:space="preserve"> </v>
      </c>
      <c r="J185" s="8"/>
      <c r="K185" s="38"/>
      <c r="L185" s="325" t="s">
        <v>563</v>
      </c>
      <c r="M185" s="8"/>
      <c r="N185" s="228"/>
      <c r="O185" s="82"/>
      <c r="P185" s="20"/>
      <c r="Q185" s="20"/>
    </row>
    <row r="186" spans="1:17" ht="15" customHeight="1">
      <c r="A186" s="315"/>
      <c r="B186" s="83"/>
      <c r="C186" s="286" t="s">
        <v>564</v>
      </c>
      <c r="D186" s="266"/>
      <c r="E186" s="266"/>
      <c r="F186" s="218">
        <v>1264</v>
      </c>
      <c r="G186" s="226">
        <v>0</v>
      </c>
      <c r="H186" s="270" t="s">
        <v>708</v>
      </c>
      <c r="I186" s="48" t="str">
        <f>IF(ISTEXT(G186),"No text please",IF(G186&lt;0,"No negatives please",IF(ISBLANK(G186),"Please enter a value",IF(AND(G186=0,ISERROR(FIND("zero",K186))),"Please confirm zero",IF(AND(G186&lt;&gt;0,K186="Confirmed zero"),"Value not zero",IF(G186&gt;G185,"&gt; 17.e.(3)."," "))))))</f>
        <v xml:space="preserve"> </v>
      </c>
      <c r="J186" s="8"/>
      <c r="K186" s="38" t="s">
        <v>177</v>
      </c>
      <c r="L186" s="325" t="s">
        <v>563</v>
      </c>
      <c r="M186" s="8"/>
      <c r="N186" s="228"/>
      <c r="O186" s="82"/>
      <c r="P186" s="20"/>
      <c r="Q186" s="20"/>
    </row>
    <row r="187" spans="1:17" ht="15" customHeight="1">
      <c r="A187" s="315"/>
      <c r="B187" s="83"/>
      <c r="C187" s="286" t="s">
        <v>579</v>
      </c>
      <c r="D187" s="266"/>
      <c r="E187" s="266"/>
      <c r="F187" s="218">
        <v>1265</v>
      </c>
      <c r="G187" s="226">
        <v>0</v>
      </c>
      <c r="H187" s="270" t="s">
        <v>709</v>
      </c>
      <c r="I187" s="48" t="str">
        <f>IF(ISTEXT(G187),"No text please",IF(G187&lt;0,"No negatives please",IF(ISBLANK(G187),"Please enter a value",IF(AND(G187=0,ISERROR(FIND("zero",K187))),"Please confirm zero",IF(AND(G187&lt;&gt;0,K187="Confirmed zero"),"Value not zero",IF($G187&gt;$G185,"&gt; 17.e.(3)."," "))))))</f>
        <v xml:space="preserve"> </v>
      </c>
      <c r="J187" s="8"/>
      <c r="K187" s="38" t="s">
        <v>177</v>
      </c>
      <c r="L187" s="325" t="s">
        <v>563</v>
      </c>
      <c r="M187" s="8"/>
      <c r="N187" s="228"/>
      <c r="O187" s="82"/>
      <c r="P187" s="20"/>
      <c r="Q187" s="20"/>
    </row>
    <row r="188" spans="1:17" ht="15" customHeight="1">
      <c r="A188" s="315"/>
      <c r="B188" s="83"/>
      <c r="C188" s="266" t="s">
        <v>531</v>
      </c>
      <c r="D188" s="267"/>
      <c r="E188" s="57"/>
      <c r="F188" s="218">
        <v>1219</v>
      </c>
      <c r="G188" s="226">
        <v>34484.677000000003</v>
      </c>
      <c r="H188" s="270" t="s">
        <v>710</v>
      </c>
      <c r="I188" s="48" t="str">
        <f t="shared" si="3"/>
        <v xml:space="preserve"> </v>
      </c>
      <c r="J188" s="8"/>
      <c r="K188" s="38"/>
      <c r="L188" s="227"/>
      <c r="M188" s="8"/>
      <c r="N188" s="228"/>
      <c r="O188" s="82"/>
      <c r="P188" s="20"/>
      <c r="Q188" s="20"/>
    </row>
    <row r="189" spans="1:17" ht="15" customHeight="1">
      <c r="A189" s="315"/>
      <c r="B189" s="83"/>
      <c r="C189" s="266" t="s">
        <v>532</v>
      </c>
      <c r="D189" s="267"/>
      <c r="E189" s="57"/>
      <c r="F189" s="218">
        <v>1220</v>
      </c>
      <c r="G189" s="226">
        <f>1971238.06+G56</f>
        <v>4628875.4570000004</v>
      </c>
      <c r="H189" s="270" t="s">
        <v>711</v>
      </c>
      <c r="I189" s="48" t="str">
        <f t="shared" si="3"/>
        <v xml:space="preserve"> </v>
      </c>
      <c r="J189" s="8"/>
      <c r="K189" s="38"/>
      <c r="L189" s="227"/>
      <c r="M189" s="8"/>
      <c r="N189" s="228"/>
      <c r="O189" s="82"/>
      <c r="P189" s="20"/>
      <c r="Q189" s="20"/>
    </row>
    <row r="190" spans="1:17" ht="15" customHeight="1">
      <c r="A190" s="315"/>
      <c r="B190" s="83"/>
      <c r="C190" s="265" t="s">
        <v>717</v>
      </c>
      <c r="D190" s="267"/>
      <c r="E190" s="57"/>
      <c r="F190" s="218">
        <v>1221</v>
      </c>
      <c r="G190" s="46">
        <f>IF(COUNTIF($I$191:$I$194,"&lt;&gt; ")=0,SUM($G$191:$G$194),"")</f>
        <v>24580002.214579999</v>
      </c>
      <c r="H190" s="270" t="s">
        <v>483</v>
      </c>
      <c r="I190" s="48" t="str">
        <f>IF(ISTEXT(G190),"Please fill in Section 17.f.",IF(G190&lt;0,"No negatives please",IF(ISBLANK(G190),"Please enter a value",IF(AND(G190=0,ISERROR(FIND("zero",K190))),"Please confirm zero",IF(AND(G190&lt;&gt;0,K190="Confirmed zero",),"Value not zero",IF(AND(G190&lt;G70,ISERROR(FIND("Intragroups",K190))),"&lt;  4.e. please confirm  due to intragroup "," "))))))</f>
        <v xml:space="preserve"> </v>
      </c>
      <c r="J190" s="8"/>
      <c r="K190" s="38"/>
      <c r="L190" s="39"/>
      <c r="M190" s="32"/>
      <c r="N190" s="39"/>
      <c r="O190" s="82"/>
      <c r="P190" s="20"/>
      <c r="Q190" s="20"/>
    </row>
    <row r="191" spans="1:17" ht="15" customHeight="1">
      <c r="A191" s="315"/>
      <c r="B191" s="83"/>
      <c r="C191" s="266" t="s">
        <v>534</v>
      </c>
      <c r="D191" s="267"/>
      <c r="E191" s="57"/>
      <c r="F191" s="218">
        <v>1222</v>
      </c>
      <c r="G191" s="226">
        <f>+G62+G63+G64</f>
        <v>20264808.012019999</v>
      </c>
      <c r="H191" s="270" t="s">
        <v>712</v>
      </c>
      <c r="I191" s="48" t="str">
        <f t="shared" ref="I191:I193" si="4">IF(ISTEXT(G191),"No text please",IF(G191&lt;0,"No negatives please",IF(ISBLANK(G191),"Please enter a value",IF(AND(G191=0,ISERROR(FIND("zero",K191))),"Please confirm zero",IF(AND(G191&lt;&gt;0,K191="Confirmed zero"),"Value not zero"," ")))))</f>
        <v xml:space="preserve"> </v>
      </c>
      <c r="J191" s="8"/>
      <c r="K191" s="38"/>
      <c r="L191" s="227"/>
      <c r="M191" s="8"/>
      <c r="N191" s="228"/>
      <c r="O191" s="82"/>
      <c r="P191" s="20"/>
      <c r="Q191" s="20"/>
    </row>
    <row r="192" spans="1:17" ht="15" customHeight="1">
      <c r="A192" s="315"/>
      <c r="B192" s="83"/>
      <c r="C192" s="266" t="s">
        <v>535</v>
      </c>
      <c r="D192" s="267"/>
      <c r="E192" s="57"/>
      <c r="F192" s="218">
        <v>1223</v>
      </c>
      <c r="G192" s="226">
        <f>0+G65</f>
        <v>375374.44756</v>
      </c>
      <c r="H192" s="270" t="s">
        <v>713</v>
      </c>
      <c r="I192" s="48" t="str">
        <f t="shared" si="4"/>
        <v xml:space="preserve"> </v>
      </c>
      <c r="J192" s="8"/>
      <c r="K192" s="38"/>
      <c r="L192" s="227"/>
      <c r="M192" s="8"/>
      <c r="N192" s="228"/>
      <c r="O192" s="82"/>
      <c r="P192" s="20"/>
      <c r="Q192" s="20"/>
    </row>
    <row r="193" spans="1:21" ht="15" customHeight="1">
      <c r="A193" s="315"/>
      <c r="B193" s="83"/>
      <c r="C193" s="266" t="s">
        <v>536</v>
      </c>
      <c r="D193" s="267"/>
      <c r="E193" s="57"/>
      <c r="F193" s="218">
        <v>1224</v>
      </c>
      <c r="G193" s="226">
        <v>1331194.7239999999</v>
      </c>
      <c r="H193" s="270" t="s">
        <v>714</v>
      </c>
      <c r="I193" s="48" t="str">
        <f t="shared" si="4"/>
        <v xml:space="preserve"> </v>
      </c>
      <c r="J193" s="8"/>
      <c r="K193" s="38"/>
      <c r="L193" s="227"/>
      <c r="M193" s="8"/>
      <c r="N193" s="228"/>
      <c r="O193" s="82"/>
      <c r="P193" s="20"/>
      <c r="Q193" s="20"/>
    </row>
    <row r="194" spans="1:21" ht="15" customHeight="1">
      <c r="A194" s="315"/>
      <c r="B194" s="83"/>
      <c r="C194" s="266" t="s">
        <v>537</v>
      </c>
      <c r="D194" s="267"/>
      <c r="E194" s="57"/>
      <c r="F194" s="218">
        <v>1225</v>
      </c>
      <c r="G194" s="226">
        <f>2059480.977+G69</f>
        <v>2608625.031</v>
      </c>
      <c r="H194" s="270" t="s">
        <v>715</v>
      </c>
      <c r="I194" s="48" t="str">
        <f>IF(ISTEXT(G194),"No text please",IF(G194&lt;0,"No negatives please",IF(ISBLANK(G194),"Please enter a value",IF(AND(G194=0,ISERROR(FIND("zero",K194))),"Please confirm zero",IF(AND(G194&lt;&gt;0,K194="Confirmed zero"),"Value not zero"," ")))))</f>
        <v xml:space="preserve"> </v>
      </c>
      <c r="J194" s="8"/>
      <c r="K194" s="38"/>
      <c r="L194" s="227"/>
      <c r="M194" s="8"/>
      <c r="N194" s="228"/>
      <c r="O194" s="82"/>
      <c r="P194" s="20"/>
      <c r="Q194" s="20"/>
    </row>
    <row r="195" spans="1:21" ht="15" customHeight="1">
      <c r="A195" s="315"/>
      <c r="B195" s="83"/>
      <c r="C195" s="265" t="s">
        <v>718</v>
      </c>
      <c r="D195" s="267"/>
      <c r="E195" s="57"/>
      <c r="F195" s="218">
        <v>1226</v>
      </c>
      <c r="G195" s="226">
        <v>39345593.942330003</v>
      </c>
      <c r="H195" s="270" t="s">
        <v>484</v>
      </c>
      <c r="I195" s="48" t="str">
        <f>IF(ISTEXT(G195),"No text please",IF(G195&lt;0,"No negatives please",IF(ISBLANK(G195),"Please enter a value",IF(AND(G195=0,ISERROR(FIND("zero",K195))),"Please confirm zero",IF(AND(G195&lt;&gt;0,K195="Confirmed zero",),"Value not zero",IF(AND(G195&lt;G80,ISERROR(FIND("Intragroups",K195))),"&lt;  5.h. please confirm due to intragroup"," "))))))</f>
        <v xml:space="preserve"> </v>
      </c>
      <c r="J195" s="8"/>
      <c r="K195" s="38"/>
      <c r="L195" s="227"/>
      <c r="M195" s="8"/>
      <c r="N195" s="228"/>
      <c r="O195" s="82"/>
      <c r="P195" s="20"/>
      <c r="Q195" s="20"/>
      <c r="T195" s="13"/>
      <c r="U195" s="13"/>
    </row>
    <row r="196" spans="1:21" ht="15" customHeight="1">
      <c r="A196" s="315"/>
      <c r="B196" s="83"/>
      <c r="C196" s="21"/>
      <c r="D196" s="21"/>
      <c r="E196" s="21"/>
      <c r="F196" s="37"/>
      <c r="G196" s="231"/>
      <c r="H196" s="209"/>
      <c r="I196" s="30"/>
      <c r="J196" s="8"/>
      <c r="K196" s="30"/>
      <c r="L196" s="16"/>
      <c r="M196" s="8"/>
      <c r="N196" s="30"/>
      <c r="O196" s="82"/>
      <c r="P196" s="20"/>
      <c r="Q196" s="20"/>
      <c r="T196" s="13"/>
      <c r="U196" s="13"/>
    </row>
    <row r="197" spans="1:21" ht="15" customHeight="1">
      <c r="A197" s="315"/>
      <c r="B197" s="88"/>
      <c r="C197" s="52" t="s">
        <v>321</v>
      </c>
      <c r="D197" s="53"/>
      <c r="E197" s="54"/>
      <c r="F197" s="51" t="s">
        <v>217</v>
      </c>
      <c r="G197" s="231" t="str">
        <f>G$22</f>
        <v>Amount in thousand EUR</v>
      </c>
      <c r="H197" s="8"/>
      <c r="I197" s="35" t="str">
        <f>I$22</f>
        <v>Checks</v>
      </c>
      <c r="J197" s="8"/>
      <c r="K197" s="35" t="str">
        <f>K$22</f>
        <v>Remarks</v>
      </c>
      <c r="L197" s="35" t="str">
        <f>$L$162</f>
        <v>Comments</v>
      </c>
      <c r="M197" s="8"/>
      <c r="N197" s="35" t="str">
        <f>N$22</f>
        <v>Supervisor Comments</v>
      </c>
      <c r="O197" s="82"/>
      <c r="P197" s="8"/>
      <c r="Q197" s="20"/>
      <c r="T197" s="13"/>
      <c r="U197" s="13"/>
    </row>
    <row r="198" spans="1:21" ht="15" customHeight="1">
      <c r="A198" s="315"/>
      <c r="B198" s="88"/>
      <c r="C198" s="265" t="s">
        <v>340</v>
      </c>
      <c r="D198" s="56"/>
      <c r="E198" s="57"/>
      <c r="F198" s="39"/>
      <c r="G198" s="39"/>
      <c r="H198" s="319"/>
      <c r="I198" s="39"/>
      <c r="J198" s="8"/>
      <c r="K198" s="39"/>
      <c r="L198" s="39"/>
      <c r="M198" s="32"/>
      <c r="N198" s="39"/>
      <c r="O198" s="82"/>
      <c r="P198" s="8"/>
      <c r="Q198" s="20"/>
      <c r="T198" s="13"/>
      <c r="U198" s="13"/>
    </row>
    <row r="199" spans="1:21" ht="15" customHeight="1">
      <c r="A199" s="315"/>
      <c r="B199" s="83"/>
      <c r="C199" s="266" t="s">
        <v>383</v>
      </c>
      <c r="D199" s="56"/>
      <c r="E199" s="57"/>
      <c r="F199" s="218">
        <v>1121</v>
      </c>
      <c r="G199" s="226">
        <v>72358</v>
      </c>
      <c r="H199" s="270" t="s">
        <v>281</v>
      </c>
      <c r="I199" s="311" t="str">
        <f t="shared" ref="I199:I213" si="5">IF(ISTEXT(G199),"No text please",IF(G199&lt;0,"No negatives please",IF(ISBLANK(G199),"Please enter a value",IF(AND(G199=0,ISERROR(FIND("zero",K199))),"Please confirm zero",IF(AND(G199&lt;&gt;0,K199="Confirmed zero"),"Value not zero"," ")))))</f>
        <v xml:space="preserve"> </v>
      </c>
      <c r="J199" s="8"/>
      <c r="K199" s="38"/>
      <c r="L199" s="227"/>
      <c r="M199" s="8"/>
      <c r="N199" s="228"/>
      <c r="O199" s="82"/>
      <c r="P199" s="20"/>
      <c r="Q199" s="20"/>
    </row>
    <row r="200" spans="1:21" ht="15" customHeight="1">
      <c r="A200" s="315"/>
      <c r="B200" s="83"/>
      <c r="C200" s="266" t="s">
        <v>384</v>
      </c>
      <c r="D200" s="56"/>
      <c r="E200" s="57"/>
      <c r="F200" s="218">
        <v>1122</v>
      </c>
      <c r="G200" s="226">
        <v>0</v>
      </c>
      <c r="H200" s="270" t="s">
        <v>282</v>
      </c>
      <c r="I200" s="311" t="str">
        <f t="shared" si="5"/>
        <v xml:space="preserve"> </v>
      </c>
      <c r="J200" s="8"/>
      <c r="K200" s="38" t="s">
        <v>177</v>
      </c>
      <c r="L200" s="227"/>
      <c r="M200" s="8"/>
      <c r="N200" s="228"/>
      <c r="O200" s="82"/>
      <c r="P200" s="20"/>
      <c r="Q200" s="20"/>
    </row>
    <row r="201" spans="1:21" ht="15" customHeight="1">
      <c r="A201" s="315"/>
      <c r="B201" s="83"/>
      <c r="C201" s="266" t="s">
        <v>385</v>
      </c>
      <c r="D201" s="56"/>
      <c r="E201" s="57"/>
      <c r="F201" s="218">
        <v>1123</v>
      </c>
      <c r="G201" s="226">
        <v>55207</v>
      </c>
      <c r="H201" s="270" t="s">
        <v>283</v>
      </c>
      <c r="I201" s="311" t="str">
        <f t="shared" si="5"/>
        <v xml:space="preserve"> </v>
      </c>
      <c r="J201" s="8"/>
      <c r="K201" s="38"/>
      <c r="L201" s="227"/>
      <c r="M201" s="8"/>
      <c r="N201" s="228"/>
      <c r="O201" s="82"/>
      <c r="P201" s="20"/>
      <c r="Q201" s="20"/>
    </row>
    <row r="202" spans="1:21" ht="15" customHeight="1">
      <c r="A202" s="315"/>
      <c r="B202" s="83"/>
      <c r="C202" s="266" t="s">
        <v>386</v>
      </c>
      <c r="D202" s="56"/>
      <c r="E202" s="57"/>
      <c r="F202" s="218">
        <v>1124</v>
      </c>
      <c r="G202" s="226">
        <v>338585</v>
      </c>
      <c r="H202" s="270" t="s">
        <v>284</v>
      </c>
      <c r="I202" s="311" t="str">
        <f t="shared" si="5"/>
        <v xml:space="preserve"> </v>
      </c>
      <c r="J202" s="8"/>
      <c r="K202" s="38"/>
      <c r="L202" s="227"/>
      <c r="M202" s="8"/>
      <c r="N202" s="228"/>
      <c r="O202" s="82"/>
      <c r="P202" s="20"/>
      <c r="Q202" s="20"/>
    </row>
    <row r="203" spans="1:21" ht="15" customHeight="1">
      <c r="A203" s="315"/>
      <c r="B203" s="83"/>
      <c r="C203" s="266" t="s">
        <v>387</v>
      </c>
      <c r="D203" s="56"/>
      <c r="E203" s="57"/>
      <c r="F203" s="218">
        <v>1125</v>
      </c>
      <c r="G203" s="226">
        <v>271</v>
      </c>
      <c r="H203" s="270" t="s">
        <v>285</v>
      </c>
      <c r="I203" s="311" t="str">
        <f t="shared" si="5"/>
        <v xml:space="preserve"> </v>
      </c>
      <c r="J203" s="8"/>
      <c r="K203" s="38"/>
      <c r="L203" s="227"/>
      <c r="M203" s="8"/>
      <c r="N203" s="228"/>
      <c r="O203" s="82"/>
      <c r="P203" s="20"/>
      <c r="Q203" s="20"/>
    </row>
    <row r="204" spans="1:21" ht="15" customHeight="1">
      <c r="A204" s="315"/>
      <c r="B204" s="83"/>
      <c r="C204" s="266" t="s">
        <v>388</v>
      </c>
      <c r="D204" s="56"/>
      <c r="E204" s="57"/>
      <c r="F204" s="218">
        <v>1126</v>
      </c>
      <c r="G204" s="226">
        <v>58789119</v>
      </c>
      <c r="H204" s="270" t="s">
        <v>286</v>
      </c>
      <c r="I204" s="311" t="str">
        <f t="shared" si="5"/>
        <v xml:space="preserve"> </v>
      </c>
      <c r="J204" s="8"/>
      <c r="K204" s="38"/>
      <c r="L204" s="227"/>
      <c r="M204" s="8"/>
      <c r="N204" s="228"/>
      <c r="O204" s="82"/>
      <c r="P204" s="20"/>
      <c r="Q204" s="20"/>
    </row>
    <row r="205" spans="1:21" ht="15" customHeight="1">
      <c r="A205" s="315"/>
      <c r="B205" s="83"/>
      <c r="C205" s="266" t="s">
        <v>389</v>
      </c>
      <c r="D205" s="56"/>
      <c r="E205" s="57"/>
      <c r="F205" s="218">
        <v>1127</v>
      </c>
      <c r="G205" s="226">
        <v>820241</v>
      </c>
      <c r="H205" s="270" t="s">
        <v>287</v>
      </c>
      <c r="I205" s="311" t="str">
        <f t="shared" si="5"/>
        <v xml:space="preserve"> </v>
      </c>
      <c r="J205" s="8"/>
      <c r="K205" s="38"/>
      <c r="L205" s="227"/>
      <c r="M205" s="8"/>
      <c r="N205" s="228"/>
      <c r="O205" s="82"/>
      <c r="P205" s="20"/>
      <c r="Q205" s="20"/>
    </row>
    <row r="206" spans="1:21" ht="15" customHeight="1">
      <c r="A206" s="315"/>
      <c r="B206" s="83"/>
      <c r="C206" s="266" t="s">
        <v>390</v>
      </c>
      <c r="D206" s="56"/>
      <c r="E206" s="57"/>
      <c r="F206" s="218">
        <v>1128</v>
      </c>
      <c r="G206" s="226">
        <v>32045</v>
      </c>
      <c r="H206" s="270" t="s">
        <v>288</v>
      </c>
      <c r="I206" s="311" t="str">
        <f t="shared" si="5"/>
        <v xml:space="preserve"> </v>
      </c>
      <c r="J206" s="8"/>
      <c r="K206" s="38"/>
      <c r="L206" s="227"/>
      <c r="M206" s="8"/>
      <c r="N206" s="228"/>
      <c r="O206" s="82"/>
      <c r="P206" s="20"/>
      <c r="Q206" s="20"/>
    </row>
    <row r="207" spans="1:21" ht="15" customHeight="1">
      <c r="A207" s="315"/>
      <c r="B207" s="83"/>
      <c r="C207" s="266" t="s">
        <v>391</v>
      </c>
      <c r="D207" s="56"/>
      <c r="E207" s="57"/>
      <c r="F207" s="218">
        <v>1129</v>
      </c>
      <c r="G207" s="226">
        <v>203</v>
      </c>
      <c r="H207" s="270" t="s">
        <v>289</v>
      </c>
      <c r="I207" s="311" t="str">
        <f t="shared" si="5"/>
        <v xml:space="preserve"> </v>
      </c>
      <c r="J207" s="8"/>
      <c r="K207" s="38"/>
      <c r="L207" s="227"/>
      <c r="M207" s="8"/>
      <c r="N207" s="228"/>
      <c r="O207" s="82"/>
      <c r="P207" s="20"/>
      <c r="Q207" s="20"/>
    </row>
    <row r="208" spans="1:21" ht="15" customHeight="1">
      <c r="A208" s="315"/>
      <c r="B208" s="83"/>
      <c r="C208" s="266" t="s">
        <v>392</v>
      </c>
      <c r="D208" s="56"/>
      <c r="E208" s="57"/>
      <c r="F208" s="218">
        <v>1130</v>
      </c>
      <c r="G208" s="226">
        <v>104071</v>
      </c>
      <c r="H208" s="270" t="s">
        <v>290</v>
      </c>
      <c r="I208" s="311" t="str">
        <f t="shared" si="5"/>
        <v xml:space="preserve"> </v>
      </c>
      <c r="J208" s="8"/>
      <c r="K208" s="38"/>
      <c r="L208" s="227"/>
      <c r="M208" s="8"/>
      <c r="N208" s="228"/>
      <c r="O208" s="82"/>
      <c r="P208" s="20"/>
      <c r="Q208" s="20"/>
    </row>
    <row r="209" spans="1:17" ht="15" customHeight="1">
      <c r="A209" s="315"/>
      <c r="B209" s="83"/>
      <c r="C209" s="266" t="s">
        <v>393</v>
      </c>
      <c r="D209" s="56"/>
      <c r="E209" s="57"/>
      <c r="F209" s="218">
        <v>1131</v>
      </c>
      <c r="G209" s="226">
        <v>49742</v>
      </c>
      <c r="H209" s="270" t="s">
        <v>291</v>
      </c>
      <c r="I209" s="311" t="str">
        <f t="shared" si="5"/>
        <v xml:space="preserve"> </v>
      </c>
      <c r="J209" s="8"/>
      <c r="K209" s="38"/>
      <c r="L209" s="227"/>
      <c r="M209" s="8"/>
      <c r="N209" s="228"/>
      <c r="O209" s="82"/>
      <c r="P209" s="20"/>
      <c r="Q209" s="20"/>
    </row>
    <row r="210" spans="1:17" ht="15" customHeight="1">
      <c r="A210" s="315"/>
      <c r="B210" s="83"/>
      <c r="C210" s="266" t="s">
        <v>394</v>
      </c>
      <c r="D210" s="56"/>
      <c r="E210" s="57"/>
      <c r="F210" s="218">
        <v>1132</v>
      </c>
      <c r="G210" s="226">
        <v>3825937</v>
      </c>
      <c r="H210" s="270" t="s">
        <v>292</v>
      </c>
      <c r="I210" s="311" t="str">
        <f t="shared" si="5"/>
        <v xml:space="preserve"> </v>
      </c>
      <c r="J210" s="8"/>
      <c r="K210" s="38"/>
      <c r="L210" s="227"/>
      <c r="M210" s="8"/>
      <c r="N210" s="228"/>
      <c r="O210" s="82"/>
      <c r="P210" s="20"/>
      <c r="Q210" s="20"/>
    </row>
    <row r="211" spans="1:17" ht="15" customHeight="1">
      <c r="A211" s="315"/>
      <c r="B211" s="83"/>
      <c r="C211" s="266" t="s">
        <v>395</v>
      </c>
      <c r="D211" s="56"/>
      <c r="E211" s="57"/>
      <c r="F211" s="218">
        <v>1133</v>
      </c>
      <c r="G211" s="226">
        <v>0</v>
      </c>
      <c r="H211" s="270" t="s">
        <v>293</v>
      </c>
      <c r="I211" s="311" t="str">
        <f t="shared" si="5"/>
        <v xml:space="preserve"> </v>
      </c>
      <c r="J211" s="8"/>
      <c r="K211" s="38" t="s">
        <v>177</v>
      </c>
      <c r="L211" s="227"/>
      <c r="M211" s="8"/>
      <c r="N211" s="228"/>
      <c r="O211" s="82"/>
      <c r="P211" s="20"/>
      <c r="Q211" s="20"/>
    </row>
    <row r="212" spans="1:17" ht="15" customHeight="1">
      <c r="A212" s="315"/>
      <c r="B212" s="83"/>
      <c r="C212" s="266" t="s">
        <v>396</v>
      </c>
      <c r="D212" s="56"/>
      <c r="E212" s="57"/>
      <c r="F212" s="218">
        <v>1134</v>
      </c>
      <c r="G212" s="226">
        <v>1682</v>
      </c>
      <c r="H212" s="270" t="s">
        <v>331</v>
      </c>
      <c r="I212" s="311" t="str">
        <f t="shared" si="5"/>
        <v xml:space="preserve"> </v>
      </c>
      <c r="J212" s="8"/>
      <c r="K212" s="38"/>
      <c r="L212" s="227"/>
      <c r="M212" s="8"/>
      <c r="N212" s="228"/>
      <c r="O212" s="82"/>
      <c r="P212" s="20"/>
      <c r="Q212" s="20"/>
    </row>
    <row r="213" spans="1:17" ht="15" customHeight="1">
      <c r="A213" s="315"/>
      <c r="B213" s="83"/>
      <c r="C213" s="266" t="s">
        <v>397</v>
      </c>
      <c r="D213" s="56"/>
      <c r="E213" s="57"/>
      <c r="F213" s="218">
        <v>1135</v>
      </c>
      <c r="G213" s="226">
        <v>181793</v>
      </c>
      <c r="H213" s="270" t="s">
        <v>322</v>
      </c>
      <c r="I213" s="311" t="str">
        <f t="shared" si="5"/>
        <v xml:space="preserve"> </v>
      </c>
      <c r="J213" s="8"/>
      <c r="K213" s="38"/>
      <c r="L213" s="227"/>
      <c r="M213" s="8"/>
      <c r="N213" s="228"/>
      <c r="O213" s="82"/>
      <c r="P213" s="20"/>
      <c r="Q213" s="20"/>
    </row>
    <row r="214" spans="1:17" ht="15" customHeight="1">
      <c r="A214" s="316"/>
      <c r="B214" s="83"/>
      <c r="C214" s="265" t="s">
        <v>731</v>
      </c>
      <c r="D214" s="56"/>
      <c r="E214" s="57"/>
      <c r="F214" s="218">
        <v>1136</v>
      </c>
      <c r="G214" s="226">
        <v>145534087.816356</v>
      </c>
      <c r="H214" s="270" t="s">
        <v>682</v>
      </c>
      <c r="I214" s="48" t="str">
        <f t="shared" ref="I214:I222" si="6">IF(ISTEXT(G214),"No text please",IF(G214&lt;0,"No negatives please",IF(ISBLANK(G214),"Please enter a value",IF(AND(G214=0,ISERROR(FIND("zero",K214))),"Please confirm zero",IF(AND(G214&lt;&gt;0,K214="Confirmed zero"),"Value not zero"," ")))))</f>
        <v xml:space="preserve"> </v>
      </c>
      <c r="J214" s="8"/>
      <c r="K214" s="38"/>
      <c r="L214" s="227"/>
      <c r="M214" s="8"/>
      <c r="N214" s="228"/>
      <c r="O214" s="82"/>
      <c r="P214" s="20"/>
      <c r="Q214" s="20"/>
    </row>
    <row r="215" spans="1:17" ht="15" customHeight="1">
      <c r="A215" s="316"/>
      <c r="B215" s="83"/>
      <c r="C215" s="266" t="s">
        <v>637</v>
      </c>
      <c r="D215" s="56"/>
      <c r="E215" s="57"/>
      <c r="F215" s="218">
        <v>1266</v>
      </c>
      <c r="G215" s="226">
        <v>30132389.706151899</v>
      </c>
      <c r="H215" s="270" t="s">
        <v>683</v>
      </c>
      <c r="I215" s="48" t="str">
        <f>IF(ISTEXT(G215),"No text please",IF(G215&lt;0,"No negatives please",IF(ISBLANK(G215),"Please enter a value",IF(AND(G215=0,ISERROR(FIND("zero",K215))),"Please confirm zero",IF(AND(G215&lt;&gt;0,K215="Confirmed zero"),"Value not zero",IF(G215&gt;G214,"&gt; 18.b."," "))))))</f>
        <v xml:space="preserve"> </v>
      </c>
      <c r="J215" s="8"/>
      <c r="K215" s="38"/>
      <c r="L215" s="227"/>
      <c r="M215" s="8"/>
      <c r="N215" s="228"/>
      <c r="O215" s="82"/>
      <c r="P215" s="20"/>
      <c r="Q215" s="20"/>
    </row>
    <row r="216" spans="1:17" ht="15" customHeight="1">
      <c r="A216" s="316"/>
      <c r="B216" s="83"/>
      <c r="C216" s="284" t="s">
        <v>692</v>
      </c>
      <c r="D216" s="56"/>
      <c r="E216" s="57"/>
      <c r="F216" s="218">
        <v>1137</v>
      </c>
      <c r="G216" s="226">
        <v>457880.04687507497</v>
      </c>
      <c r="H216" s="270" t="s">
        <v>684</v>
      </c>
      <c r="I216" s="48" t="str">
        <f t="shared" si="6"/>
        <v xml:space="preserve"> </v>
      </c>
      <c r="J216" s="8"/>
      <c r="K216" s="38"/>
      <c r="L216" s="227"/>
      <c r="M216" s="8"/>
      <c r="N216" s="228"/>
      <c r="O216" s="82"/>
      <c r="P216" s="20"/>
      <c r="Q216" s="20"/>
    </row>
    <row r="217" spans="1:17" ht="15" customHeight="1">
      <c r="A217" s="316"/>
      <c r="B217" s="83"/>
      <c r="C217" s="266" t="s">
        <v>638</v>
      </c>
      <c r="D217" s="56"/>
      <c r="E217" s="57"/>
      <c r="F217" s="218">
        <v>1267</v>
      </c>
      <c r="G217" s="226">
        <v>35035.630740411696</v>
      </c>
      <c r="H217" s="270" t="s">
        <v>685</v>
      </c>
      <c r="I217" s="48" t="str">
        <f>IF(ISTEXT(G217),"No text please",IF(G217&lt;0,"No negatives please",IF(ISBLANK(G217),"Please enter a value",IF(AND(G217=0,ISERROR(FIND("zero",K217))),"Please confirm zero",IF(AND(G217&lt;&gt;0,K217="Confirmed zero"),"Value not zero",IF($G217&gt;$G216,"&gt; 18.c."," "))))))</f>
        <v xml:space="preserve"> </v>
      </c>
      <c r="J217" s="8"/>
      <c r="K217" s="38"/>
      <c r="L217" s="227"/>
      <c r="M217" s="8"/>
      <c r="N217" s="228"/>
      <c r="O217" s="82"/>
      <c r="P217" s="20"/>
      <c r="Q217" s="20"/>
    </row>
    <row r="218" spans="1:17" ht="15" customHeight="1">
      <c r="A218" s="316"/>
      <c r="B218" s="83"/>
      <c r="C218" s="284" t="s">
        <v>693</v>
      </c>
      <c r="D218" s="56"/>
      <c r="E218" s="57"/>
      <c r="F218" s="218">
        <v>1138</v>
      </c>
      <c r="G218" s="226">
        <v>71268300.109488398</v>
      </c>
      <c r="H218" s="270" t="s">
        <v>686</v>
      </c>
      <c r="I218" s="48" t="str">
        <f t="shared" si="6"/>
        <v xml:space="preserve"> </v>
      </c>
      <c r="J218" s="8"/>
      <c r="K218" s="38"/>
      <c r="L218" s="227"/>
      <c r="M218" s="8"/>
      <c r="N218" s="228"/>
      <c r="O218" s="82"/>
      <c r="P218" s="20"/>
      <c r="Q218" s="20"/>
    </row>
    <row r="219" spans="1:17" ht="15" customHeight="1">
      <c r="A219" s="316"/>
      <c r="B219" s="83"/>
      <c r="C219" s="266" t="s">
        <v>639</v>
      </c>
      <c r="D219" s="56"/>
      <c r="E219" s="57"/>
      <c r="F219" s="218">
        <v>1268</v>
      </c>
      <c r="G219" s="226">
        <v>5618192.31995402</v>
      </c>
      <c r="H219" s="270" t="s">
        <v>687</v>
      </c>
      <c r="I219" s="48" t="str">
        <f>IF(ISTEXT(G219),"No text please",IF(G219&lt;0,"No negatives please",IF(ISBLANK(G219),"Please enter a value",IF(AND(G219=0,ISERROR(FIND("zero",K219))),"Please confirm zero",IF(AND(G219&lt;&gt;0,K219="Confirmed zero"),"Value not zero",IF($G219&gt;$G218,"&gt; 18.d."," "))))))</f>
        <v xml:space="preserve"> </v>
      </c>
      <c r="J219" s="8"/>
      <c r="K219" s="38"/>
      <c r="L219" s="227"/>
      <c r="M219" s="8"/>
      <c r="N219" s="228"/>
      <c r="O219" s="82"/>
      <c r="P219" s="20"/>
      <c r="Q219" s="20"/>
    </row>
    <row r="220" spans="1:17" ht="15" customHeight="1">
      <c r="A220" s="316"/>
      <c r="B220" s="83"/>
      <c r="C220" s="284" t="s">
        <v>694</v>
      </c>
      <c r="D220" s="56"/>
      <c r="E220" s="57"/>
      <c r="F220" s="218">
        <v>1139</v>
      </c>
      <c r="G220" s="226">
        <v>20203992.0594256</v>
      </c>
      <c r="H220" s="270" t="s">
        <v>688</v>
      </c>
      <c r="I220" s="48" t="str">
        <f t="shared" si="6"/>
        <v xml:space="preserve"> </v>
      </c>
      <c r="J220" s="8"/>
      <c r="K220" s="38"/>
      <c r="L220" s="227"/>
      <c r="M220" s="8"/>
      <c r="N220" s="228"/>
      <c r="O220" s="82"/>
      <c r="P220" s="20"/>
      <c r="Q220" s="20"/>
    </row>
    <row r="221" spans="1:17" ht="15" customHeight="1">
      <c r="A221" s="316"/>
      <c r="B221" s="83"/>
      <c r="C221" s="266" t="s">
        <v>640</v>
      </c>
      <c r="D221" s="56"/>
      <c r="E221" s="57"/>
      <c r="F221" s="218">
        <v>1269</v>
      </c>
      <c r="G221" s="226">
        <v>1351800.8748046099</v>
      </c>
      <c r="H221" s="270" t="s">
        <v>689</v>
      </c>
      <c r="I221" s="48" t="str">
        <f>IF(ISTEXT(G221),"No text please",IF(G221&lt;0,"No negatives please",IF(ISBLANK(G221),"Please enter a value",IF(AND(G221=0,ISERROR(FIND("zero",K221))),"Please confirm zero",IF(AND(G221&lt;&gt;0,K221="Confirmed zero"),"Value not zero",IF($G221&gt;$G220,"&gt; 18.e."," "))))))</f>
        <v xml:space="preserve"> </v>
      </c>
      <c r="J221" s="8"/>
      <c r="K221" s="38"/>
      <c r="L221" s="227"/>
      <c r="M221" s="8"/>
      <c r="N221" s="228"/>
      <c r="O221" s="82"/>
      <c r="P221" s="20"/>
      <c r="Q221" s="20"/>
    </row>
    <row r="222" spans="1:17" ht="15" customHeight="1">
      <c r="A222" s="316"/>
      <c r="B222" s="83"/>
      <c r="C222" s="284" t="s">
        <v>695</v>
      </c>
      <c r="D222" s="56"/>
      <c r="E222" s="57"/>
      <c r="F222" s="218">
        <v>1140</v>
      </c>
      <c r="G222" s="226">
        <v>30860382.617619701</v>
      </c>
      <c r="H222" s="270" t="s">
        <v>690</v>
      </c>
      <c r="I222" s="48" t="str">
        <f t="shared" si="6"/>
        <v xml:space="preserve"> </v>
      </c>
      <c r="J222" s="8"/>
      <c r="K222" s="38"/>
      <c r="L222" s="227"/>
      <c r="M222" s="8"/>
      <c r="N222" s="228"/>
      <c r="O222" s="82"/>
      <c r="P222" s="20"/>
      <c r="Q222" s="20"/>
    </row>
    <row r="223" spans="1:17" ht="15" customHeight="1">
      <c r="A223" s="316"/>
      <c r="B223" s="83"/>
      <c r="C223" s="266" t="s">
        <v>735</v>
      </c>
      <c r="D223" s="56"/>
      <c r="E223" s="57"/>
      <c r="F223" s="218">
        <v>1270</v>
      </c>
      <c r="G223" s="226">
        <v>0</v>
      </c>
      <c r="H223" s="270" t="s">
        <v>691</v>
      </c>
      <c r="I223" s="48" t="str">
        <f>IF(ISTEXT(G223),"No text please",IF(G223&lt;0,"No negatives please",IF(ISBLANK(G223),"Please enter a value",IF(AND(G223=0,ISERROR(FIND("zero",K223))),"Please confirm zero",IF(AND(G223&lt;&gt;0,K223="Confirmed zero"),"Value not zero",IF($G223&gt;$G222,"&gt; 18.f."," "))))))</f>
        <v xml:space="preserve"> </v>
      </c>
      <c r="J223" s="8"/>
      <c r="K223" s="38" t="s">
        <v>177</v>
      </c>
      <c r="L223" s="227"/>
      <c r="M223" s="8"/>
      <c r="N223" s="228"/>
      <c r="O223" s="82"/>
      <c r="P223" s="20"/>
      <c r="Q223" s="20"/>
    </row>
    <row r="224" spans="1:17" ht="15" customHeight="1">
      <c r="A224" s="316"/>
      <c r="B224" s="83"/>
      <c r="C224" s="265" t="s">
        <v>328</v>
      </c>
      <c r="D224" s="267"/>
      <c r="E224" s="57"/>
      <c r="F224" s="218">
        <v>1141</v>
      </c>
      <c r="G224" s="226">
        <v>93612</v>
      </c>
      <c r="H224" s="270" t="s">
        <v>294</v>
      </c>
      <c r="I224" s="311" t="str">
        <f t="shared" ref="I224:I228" si="7">IF(ISTEXT(G224),"No text please",IF(G224&lt;0,"No negatives please",IF(ISBLANK(G224),"Please enter a value",IF(AND(G224=0,ISERROR(FIND("zero",K224))),"Please confirm zero",IF(AND(G224&lt;&gt;0,K224="Confirmed zero"),"Value not zero"," ")))))</f>
        <v xml:space="preserve"> </v>
      </c>
      <c r="J224" s="8"/>
      <c r="K224" s="38"/>
      <c r="L224" s="227"/>
      <c r="M224" s="8"/>
      <c r="N224" s="228"/>
      <c r="O224" s="82"/>
      <c r="P224" s="20"/>
      <c r="Q224" s="20"/>
    </row>
    <row r="225" spans="1:17" ht="15" customHeight="1">
      <c r="A225" s="316"/>
      <c r="B225" s="83"/>
      <c r="C225" s="265" t="s">
        <v>323</v>
      </c>
      <c r="D225" s="267"/>
      <c r="E225" s="57"/>
      <c r="F225" s="218">
        <v>1142</v>
      </c>
      <c r="G225" s="226">
        <v>121117</v>
      </c>
      <c r="H225" s="270" t="s">
        <v>295</v>
      </c>
      <c r="I225" s="311" t="str">
        <f t="shared" si="7"/>
        <v xml:space="preserve"> </v>
      </c>
      <c r="J225" s="8"/>
      <c r="K225" s="38"/>
      <c r="L225" s="227"/>
      <c r="M225" s="8"/>
      <c r="N225" s="228"/>
      <c r="O225" s="82"/>
      <c r="P225" s="20"/>
      <c r="Q225" s="20"/>
    </row>
    <row r="226" spans="1:17" ht="15" customHeight="1">
      <c r="A226" s="316"/>
      <c r="B226" s="83"/>
      <c r="C226" s="265" t="s">
        <v>324</v>
      </c>
      <c r="D226" s="267"/>
      <c r="E226" s="57"/>
      <c r="F226" s="218">
        <v>1143</v>
      </c>
      <c r="G226" s="226">
        <v>17900</v>
      </c>
      <c r="H226" s="270" t="s">
        <v>296</v>
      </c>
      <c r="I226" s="311" t="str">
        <f t="shared" si="7"/>
        <v xml:space="preserve"> </v>
      </c>
      <c r="J226" s="8"/>
      <c r="K226" s="38"/>
      <c r="L226" s="227"/>
      <c r="M226" s="8"/>
      <c r="N226" s="228"/>
      <c r="O226" s="82"/>
      <c r="P226" s="20"/>
      <c r="Q226" s="20"/>
    </row>
    <row r="227" spans="1:17" ht="15" customHeight="1">
      <c r="A227" s="316"/>
      <c r="B227" s="83"/>
      <c r="C227" s="265" t="s">
        <v>325</v>
      </c>
      <c r="D227" s="267"/>
      <c r="E227" s="57"/>
      <c r="F227" s="218">
        <v>1144</v>
      </c>
      <c r="G227" s="226">
        <v>0</v>
      </c>
      <c r="H227" s="270" t="s">
        <v>259</v>
      </c>
      <c r="I227" s="311" t="str">
        <f t="shared" si="7"/>
        <v xml:space="preserve"> </v>
      </c>
      <c r="J227" s="8"/>
      <c r="K227" s="38" t="s">
        <v>177</v>
      </c>
      <c r="L227" s="227"/>
      <c r="M227" s="8"/>
      <c r="N227" s="228"/>
      <c r="O227" s="82"/>
      <c r="P227" s="20"/>
      <c r="Q227" s="20"/>
    </row>
    <row r="228" spans="1:17" ht="15" customHeight="1">
      <c r="A228" s="316"/>
      <c r="B228" s="83"/>
      <c r="C228" s="265" t="s">
        <v>326</v>
      </c>
      <c r="D228" s="267"/>
      <c r="E228" s="57"/>
      <c r="F228" s="218">
        <v>1145</v>
      </c>
      <c r="G228" s="226">
        <v>2200121</v>
      </c>
      <c r="H228" s="270" t="s">
        <v>260</v>
      </c>
      <c r="I228" s="311" t="str">
        <f t="shared" si="7"/>
        <v xml:space="preserve"> </v>
      </c>
      <c r="J228" s="8"/>
      <c r="K228" s="38"/>
      <c r="L228" s="227"/>
      <c r="M228" s="8"/>
      <c r="N228" s="228"/>
      <c r="O228" s="82"/>
      <c r="P228" s="20"/>
      <c r="Q228" s="20"/>
    </row>
    <row r="229" spans="1:17" ht="15" customHeight="1">
      <c r="A229" s="315"/>
      <c r="B229" s="83"/>
      <c r="C229" s="21"/>
      <c r="D229" s="21"/>
      <c r="E229" s="21"/>
      <c r="F229" s="37"/>
      <c r="G229" s="231"/>
      <c r="H229" s="209"/>
      <c r="I229" s="30"/>
      <c r="J229" s="8"/>
      <c r="K229" s="30"/>
      <c r="L229" s="16"/>
      <c r="M229" s="8"/>
      <c r="N229" s="30"/>
      <c r="O229" s="82"/>
      <c r="P229" s="20"/>
      <c r="Q229" s="20"/>
    </row>
    <row r="230" spans="1:17" ht="15" customHeight="1">
      <c r="A230" s="315"/>
      <c r="B230" s="83"/>
      <c r="C230" s="52" t="s">
        <v>491</v>
      </c>
      <c r="D230" s="53"/>
      <c r="E230" s="54"/>
      <c r="F230" s="68" t="s">
        <v>217</v>
      </c>
      <c r="G230" s="231" t="str">
        <f>G$22</f>
        <v>Amount in thousand EUR</v>
      </c>
      <c r="H230" s="30"/>
      <c r="I230" s="35" t="str">
        <f>I$22</f>
        <v>Checks</v>
      </c>
      <c r="J230" s="8"/>
      <c r="K230" s="35" t="str">
        <f>K$22</f>
        <v>Remarks</v>
      </c>
      <c r="L230" s="35" t="str">
        <f>$L$162</f>
        <v>Comments</v>
      </c>
      <c r="M230" s="8"/>
      <c r="N230" s="35" t="str">
        <f>N$22</f>
        <v>Supervisor Comments</v>
      </c>
      <c r="O230" s="82"/>
      <c r="P230" s="20"/>
      <c r="Q230" s="20"/>
    </row>
    <row r="231" spans="1:17" ht="15" customHeight="1">
      <c r="A231" s="315"/>
      <c r="B231" s="83"/>
      <c r="C231" s="265" t="s">
        <v>539</v>
      </c>
      <c r="D231" s="267"/>
      <c r="E231" s="57"/>
      <c r="F231" s="218">
        <v>1227</v>
      </c>
      <c r="G231" s="226">
        <v>221619960.59999999</v>
      </c>
      <c r="H231" s="270" t="s">
        <v>298</v>
      </c>
      <c r="I231" s="311" t="str">
        <f>IF(ISTEXT(G231),"No text please",IF(G231&lt;0,"No negatives please",IF(ISBLANK(G231),"Please enter a value",IF(AND(G231=0,ISERROR(FIND("zero",K231))),"Please confirm zero",IF(AND(G231&lt;&gt;0,K231="Confirmed zero",),"Value not zero",IF(AND(G231&lt;G113,ISERROR(FIND("Intragroups",K231))),"&lt;  9.c. please confirm due to intragroup"," "))))))</f>
        <v xml:space="preserve"> </v>
      </c>
      <c r="J231" s="8"/>
      <c r="K231" s="38"/>
      <c r="L231" s="227"/>
      <c r="M231" s="8"/>
      <c r="N231" s="228"/>
      <c r="O231" s="82"/>
      <c r="P231" s="20"/>
      <c r="Q231" s="20"/>
    </row>
    <row r="232" spans="1:17" ht="15" customHeight="1">
      <c r="A232" s="315"/>
      <c r="B232" s="83"/>
      <c r="C232" s="265" t="s">
        <v>737</v>
      </c>
      <c r="D232" s="267"/>
      <c r="E232" s="57"/>
      <c r="F232" s="218">
        <v>1300</v>
      </c>
      <c r="G232" s="226">
        <v>23326000</v>
      </c>
      <c r="H232" s="270" t="s">
        <v>299</v>
      </c>
      <c r="I232" s="311" t="str">
        <f>IF(ISTEXT(G232),"No text please",IF(G232&lt;0,"No negatives please",IF(ISBLANK(G232),"Please enter a value",IF(AND(G232=0,ISERROR(FIND("zero",K232))),"Please confirm zero",IF(AND(G232&lt;&gt;0,K232="Confirmed zero",),"Value not zero",IF(AND(G232&lt;SUM(G116:G117),ISERROR(FIND("Intragroups",K232))),"&lt;  10.a.+10.b. please confirm due to intragroup"," "))))))</f>
        <v xml:space="preserve"> </v>
      </c>
      <c r="J232" s="8"/>
      <c r="K232" s="38"/>
      <c r="L232" s="227"/>
      <c r="M232" s="8"/>
      <c r="N232" s="228"/>
      <c r="O232" s="82"/>
      <c r="P232" s="20"/>
      <c r="Q232" s="20"/>
    </row>
    <row r="233" spans="1:17" ht="15" customHeight="1">
      <c r="A233" s="316"/>
      <c r="B233" s="83"/>
      <c r="C233" s="265" t="s">
        <v>580</v>
      </c>
      <c r="D233" s="267"/>
      <c r="E233" s="57"/>
      <c r="F233" s="218">
        <v>1271</v>
      </c>
      <c r="G233" s="226">
        <v>16594851.574011849</v>
      </c>
      <c r="H233" s="270" t="s">
        <v>582</v>
      </c>
      <c r="I233" s="311" t="str">
        <f>IF(ISTEXT(G233),"No text please",IF(G233&lt;0,"No negatives please",IF(ISBLANK(G233),"Please enter a value",IF(AND(G233=0,ISERROR(FIND("zero",K233))),"Please confirm zero",IF(AND(G233&lt;&gt;0,K233="Confirmed zero",),"Value not zero",IF(AND(G233&lt;G118,ISERROR(FIND("Intragroups",K233))),"&lt;  10.c. please confirm due to intragroup"," "))))))</f>
        <v xml:space="preserve"> </v>
      </c>
      <c r="J233" s="8"/>
      <c r="K233" s="38"/>
      <c r="L233" s="325" t="s">
        <v>762</v>
      </c>
      <c r="M233" s="8"/>
      <c r="N233" s="228"/>
      <c r="O233" s="82"/>
      <c r="P233" s="20"/>
      <c r="Q233" s="20"/>
    </row>
    <row r="234" spans="1:17" ht="15" customHeight="1">
      <c r="A234" s="316"/>
      <c r="B234" s="83"/>
      <c r="C234" s="284" t="s">
        <v>581</v>
      </c>
      <c r="D234" s="287"/>
      <c r="E234" s="57"/>
      <c r="F234" s="218">
        <v>1272</v>
      </c>
      <c r="G234" s="226">
        <v>340797.34185188188</v>
      </c>
      <c r="H234" s="270" t="s">
        <v>546</v>
      </c>
      <c r="I234" s="311" t="str">
        <f>IF(ISTEXT(G234),"No text please",IF(G234&lt;0,"No negatives please",IF(ISBLANK(G234),"Please enter a value",IF(AND(G234=0,ISERROR(FIND("zero",K234))),"Please confirm zero",IF(AND(G234&lt;&gt;0,K234="Confirmed zero",),"Value not zero",IF(AND(G234&lt;G119,ISERROR(FIND("Intragroups",K234))),"&lt;  10.d. please confirm due to intragroup"," "))))))</f>
        <v xml:space="preserve"> </v>
      </c>
      <c r="J234" s="8"/>
      <c r="K234" s="38"/>
      <c r="L234" s="325" t="s">
        <v>762</v>
      </c>
      <c r="M234" s="8"/>
      <c r="N234" s="228"/>
      <c r="O234" s="82"/>
      <c r="P234" s="20"/>
      <c r="Q234" s="20"/>
    </row>
    <row r="235" spans="1:17">
      <c r="A235" s="315"/>
      <c r="B235" s="83"/>
      <c r="C235" s="265" t="s">
        <v>583</v>
      </c>
      <c r="D235" s="267"/>
      <c r="E235" s="57"/>
      <c r="F235" s="218">
        <v>1273</v>
      </c>
      <c r="G235" s="226">
        <v>0</v>
      </c>
      <c r="H235" s="270" t="s">
        <v>527</v>
      </c>
      <c r="I235" s="48" t="str">
        <f>IF(ISTEXT(G235),"No text please",IF(G235&lt;0,"No negatives please",IF(ISBLANK(G235),"Please enter a value",IF(AND(G235=0,ISERROR(FIND("zero",K235))),"Please confirm zero",IF(AND(G235&lt;&gt;0,K235="Confirmed zero"),"Value not zero",IF(G235&gt;(G233+G234),"&gt; (19.c.+19.d.)"," "))))))</f>
        <v xml:space="preserve"> </v>
      </c>
      <c r="J235" s="8"/>
      <c r="K235" s="38" t="s">
        <v>177</v>
      </c>
      <c r="L235" s="227"/>
      <c r="M235" s="8"/>
      <c r="N235" s="228"/>
      <c r="O235" s="82"/>
      <c r="P235" s="20"/>
      <c r="Q235" s="20"/>
    </row>
    <row r="236" spans="1:17">
      <c r="A236" s="315"/>
      <c r="B236" s="83"/>
      <c r="C236" s="265" t="s">
        <v>584</v>
      </c>
      <c r="D236" s="267"/>
      <c r="E236" s="57"/>
      <c r="F236" s="218">
        <v>1274</v>
      </c>
      <c r="G236" s="226">
        <v>0</v>
      </c>
      <c r="H236" s="270" t="s">
        <v>732</v>
      </c>
      <c r="I236" s="48" t="str">
        <f>IF(ISTEXT(G236),"No text please",IF(G236&lt;0,"No negatives please",IF(ISBLANK(G236),"Please enter a value",IF(AND(G236=0,ISERROR(FIND("zero",K236))),"Please confirm zero",IF(AND(G236&lt;&gt;0,K236="Confirmed zero"),"Value not zero",IF(G236&gt;(G233+G234),"&gt; (19.c.+19.d.)"," "))))))</f>
        <v xml:space="preserve"> </v>
      </c>
      <c r="J236" s="8"/>
      <c r="K236" s="38" t="s">
        <v>177</v>
      </c>
      <c r="L236" s="227"/>
      <c r="M236" s="8"/>
      <c r="N236" s="228"/>
      <c r="O236" s="82"/>
      <c r="P236" s="20"/>
      <c r="Q236" s="20"/>
    </row>
    <row r="237" spans="1:17">
      <c r="A237" s="315"/>
      <c r="B237" s="83"/>
      <c r="C237" s="265" t="s">
        <v>585</v>
      </c>
      <c r="D237" s="267"/>
      <c r="E237" s="57"/>
      <c r="F237" s="218">
        <v>1275</v>
      </c>
      <c r="G237" s="226">
        <v>0</v>
      </c>
      <c r="H237" s="270" t="s">
        <v>586</v>
      </c>
      <c r="I237" s="48" t="str">
        <f>IF(ISTEXT(G237),"No text please",IF(G237&lt;0,"No negatives please",IF(ISBLANK(G237),"Please enter a value",IF(AND(G237=0,ISERROR(FIND("zero",K237))),"Please confirm zero",IF(AND(G237&lt;&gt;0,K237="Confirmed zero"),"Value not zero",IF(G237&gt;G232,"&gt; 19.b."," "))))))</f>
        <v xml:space="preserve"> </v>
      </c>
      <c r="J237" s="8"/>
      <c r="K237" s="38" t="s">
        <v>177</v>
      </c>
      <c r="L237" s="227"/>
      <c r="M237" s="8"/>
      <c r="N237" s="228"/>
      <c r="O237" s="82"/>
      <c r="P237" s="20"/>
      <c r="Q237" s="20"/>
    </row>
    <row r="238" spans="1:17">
      <c r="A238" s="315"/>
      <c r="B238" s="83"/>
      <c r="C238" s="266" t="s">
        <v>641</v>
      </c>
      <c r="D238" s="267"/>
      <c r="E238" s="57"/>
      <c r="F238" s="218">
        <v>1276</v>
      </c>
      <c r="G238" s="226">
        <v>0</v>
      </c>
      <c r="H238" s="270" t="s">
        <v>733</v>
      </c>
      <c r="I238" s="48" t="str">
        <f>IF(ISTEXT(G238),"No text please",IF(G238&lt;0,"No negatives please",IF(ISBLANK(G238),"Please enter a value",IF(AND(G238=0,ISERROR(FIND("zero",K238))),"Please confirm zero",IF(AND(G238&lt;&gt;0,K238="Confirmed zero"),"Value not zero",IF(G238&gt;G237,"&gt; 19.g."," "))))))</f>
        <v xml:space="preserve"> </v>
      </c>
      <c r="J238" s="8"/>
      <c r="K238" s="38" t="s">
        <v>177</v>
      </c>
      <c r="L238" s="227"/>
      <c r="M238" s="8"/>
      <c r="N238" s="228"/>
      <c r="O238" s="82"/>
      <c r="P238" s="20"/>
      <c r="Q238" s="20"/>
    </row>
    <row r="239" spans="1:17">
      <c r="A239" s="315"/>
      <c r="B239" s="83"/>
      <c r="C239" s="266" t="s">
        <v>642</v>
      </c>
      <c r="D239" s="267"/>
      <c r="E239" s="57"/>
      <c r="F239" s="218">
        <v>1277</v>
      </c>
      <c r="G239" s="226">
        <v>0</v>
      </c>
      <c r="H239" s="270" t="s">
        <v>734</v>
      </c>
      <c r="I239" s="48" t="str">
        <f>IF(ISTEXT(G239),"No text please",IF(G239&lt;0,"No negatives please",IF(ISBLANK(G239),"Please enter a value",IF(AND(G239=0,ISERROR(FIND("zero",K239))),"Please confirm zero",IF(AND(G239&lt;&gt;0,K239="Confirmed zero"),"Value not zero",IF(G239&gt;G237,"&gt; 19.g."," "))))))</f>
        <v xml:space="preserve"> </v>
      </c>
      <c r="J239" s="8"/>
      <c r="K239" s="38" t="s">
        <v>177</v>
      </c>
      <c r="L239" s="227"/>
      <c r="M239" s="8"/>
      <c r="N239" s="228"/>
      <c r="O239" s="82"/>
      <c r="P239" s="20"/>
      <c r="Q239" s="20"/>
    </row>
    <row r="240" spans="1:17" ht="15" customHeight="1">
      <c r="A240" s="315"/>
      <c r="B240" s="83"/>
      <c r="C240" s="265" t="s">
        <v>670</v>
      </c>
      <c r="D240" s="267"/>
      <c r="E240" s="57"/>
      <c r="F240" s="218">
        <v>1229</v>
      </c>
      <c r="G240" s="226">
        <v>1034000</v>
      </c>
      <c r="H240" s="312" t="s">
        <v>671</v>
      </c>
      <c r="I240" s="311" t="str">
        <f>IF(ISTEXT(G240),"No text please",IF(G240&lt;0,"No negatives please",IF(ISBLANK(G240),"Please enter a value",IF(AND(G240=0,ISERROR(FIND("zero",K240))),"Please confirm zero",IF(AND(G240&lt;&gt;0,K240="Confirmed zero",),"Value not zero",IF(AND(G240&lt;G123,ISERROR(FIND("Intragroups",K240))),"&lt;  11.a. please confirmdue to intragroup"," "))))))</f>
        <v xml:space="preserve"> </v>
      </c>
      <c r="J240" s="8"/>
      <c r="K240" s="38"/>
      <c r="L240" s="227"/>
      <c r="M240" s="8"/>
      <c r="N240" s="228"/>
      <c r="O240" s="82"/>
      <c r="P240" s="20"/>
      <c r="Q240" s="20"/>
    </row>
    <row r="241" spans="1:17" ht="15" customHeight="1">
      <c r="A241" s="315"/>
      <c r="B241" s="83"/>
      <c r="C241" s="266" t="s">
        <v>587</v>
      </c>
      <c r="D241" s="267"/>
      <c r="E241" s="57"/>
      <c r="F241" s="218">
        <v>1278</v>
      </c>
      <c r="G241" s="226">
        <v>0</v>
      </c>
      <c r="H241" s="270" t="s">
        <v>588</v>
      </c>
      <c r="I241" s="48" t="str">
        <f>IF(ISTEXT(G241),"No text please",IF(G241&lt;0,"No negatives please",IF(ISBLANK(G241),"Please enter a value",IF(AND(G241=0,ISERROR(FIND("zero",K241))),"Please confirm zero",IF(AND(G241&lt;&gt;0,K241="Confirmed zero"),"Value not zero",IF($G241&gt;$G240,"&gt; 19.h."," "))))))</f>
        <v xml:space="preserve"> </v>
      </c>
      <c r="J241" s="8"/>
      <c r="K241" s="38" t="s">
        <v>177</v>
      </c>
      <c r="L241" s="227"/>
      <c r="M241" s="8"/>
      <c r="N241" s="228"/>
      <c r="O241" s="82"/>
      <c r="P241" s="20"/>
      <c r="Q241" s="20"/>
    </row>
    <row r="242" spans="1:17" ht="15" customHeight="1">
      <c r="A242" s="315"/>
      <c r="B242" s="83"/>
      <c r="C242" s="21"/>
      <c r="D242" s="21"/>
      <c r="E242" s="21"/>
      <c r="F242" s="37"/>
      <c r="G242" s="231"/>
      <c r="H242" s="209"/>
      <c r="I242" s="30"/>
      <c r="J242" s="8"/>
      <c r="K242" s="30"/>
      <c r="L242" s="16"/>
      <c r="M242" s="8"/>
      <c r="N242" s="30"/>
      <c r="O242" s="82"/>
      <c r="P242" s="20"/>
      <c r="Q242" s="20"/>
    </row>
    <row r="243" spans="1:17" ht="15" customHeight="1">
      <c r="A243" s="315"/>
      <c r="B243" s="83"/>
      <c r="C243" s="52" t="s">
        <v>490</v>
      </c>
      <c r="D243" s="53"/>
      <c r="E243" s="54"/>
      <c r="F243" s="68" t="s">
        <v>217</v>
      </c>
      <c r="G243" s="231" t="str">
        <f>G$22</f>
        <v>Amount in thousand EUR</v>
      </c>
      <c r="H243" s="30"/>
      <c r="I243" s="35" t="str">
        <f>I$22</f>
        <v>Checks</v>
      </c>
      <c r="J243" s="8"/>
      <c r="K243" s="35" t="str">
        <f>K$22</f>
        <v>Remarks</v>
      </c>
      <c r="L243" s="35" t="str">
        <f>$L$162</f>
        <v>Comments</v>
      </c>
      <c r="M243" s="8"/>
      <c r="N243" s="35" t="str">
        <f>N$22</f>
        <v>Supervisor Comments</v>
      </c>
      <c r="O243" s="82"/>
      <c r="P243" s="20"/>
      <c r="Q243" s="20"/>
    </row>
    <row r="244" spans="1:17" ht="15" customHeight="1">
      <c r="A244" s="315"/>
      <c r="B244" s="83"/>
      <c r="C244" s="265" t="s">
        <v>297</v>
      </c>
      <c r="D244" s="56"/>
      <c r="E244" s="57"/>
      <c r="F244" s="218">
        <v>1146</v>
      </c>
      <c r="G244" s="226">
        <v>5556147.4009999996</v>
      </c>
      <c r="H244" s="270" t="s">
        <v>261</v>
      </c>
      <c r="I244" s="48" t="str">
        <f>IF(ISTEXT(G244),"No text please",IF(G244&lt;0,"No negatives please",IF(ISBLANK(G244),"Please enter a value",IF(AND(G244=0,ISERROR(FIND("zero",K244))),"Please confirm zero",IF(AND(G244&lt;&gt;0,K244="Confirmed zero"),"Value not zero"," ")))))</f>
        <v xml:space="preserve"> </v>
      </c>
      <c r="J244" s="8"/>
      <c r="K244" s="38"/>
      <c r="L244" s="227"/>
      <c r="M244" s="8"/>
      <c r="N244" s="228"/>
      <c r="O244" s="82"/>
      <c r="P244" s="20"/>
      <c r="Q244" s="20"/>
    </row>
    <row r="245" spans="1:17" ht="15" customHeight="1">
      <c r="A245" s="315"/>
      <c r="B245" s="83"/>
      <c r="C245" s="265" t="s">
        <v>545</v>
      </c>
      <c r="D245" s="56"/>
      <c r="E245" s="57"/>
      <c r="F245" s="218">
        <v>1148</v>
      </c>
      <c r="G245" s="226">
        <v>89007113.233790129</v>
      </c>
      <c r="H245" s="270" t="s">
        <v>262</v>
      </c>
      <c r="I245" s="48" t="str">
        <f>IF(ISTEXT(G245),"No text please",IF(G245&lt;0,"No negatives please",IF(ISBLANK(G245),"Please enter a value",IF(AND(G245=0,ISERROR(FIND("zero",K245))),"Please confirm zero",IF(AND(G245&lt;&gt;0,K245="Confirmed zero"),"Value not zero",IF(G245&lt;G246,"&lt; 20.a."," "))))))</f>
        <v xml:space="preserve"> </v>
      </c>
      <c r="J245" s="8"/>
      <c r="K245" s="38" t="s">
        <v>178</v>
      </c>
      <c r="L245" s="227"/>
      <c r="M245" s="8"/>
      <c r="N245" s="228"/>
      <c r="O245" s="82"/>
      <c r="P245" s="20"/>
      <c r="Q245" s="20"/>
    </row>
    <row r="246" spans="1:17" ht="15" customHeight="1">
      <c r="A246" s="315"/>
      <c r="B246" s="83"/>
      <c r="C246" s="266" t="s">
        <v>460</v>
      </c>
      <c r="D246" s="56"/>
      <c r="E246" s="57"/>
      <c r="F246" s="218">
        <v>1149</v>
      </c>
      <c r="G246" s="226">
        <v>5354733.1355099902</v>
      </c>
      <c r="H246" s="270" t="s">
        <v>544</v>
      </c>
      <c r="I246" s="48" t="str">
        <f>IF(ISTEXT(G246),"No text please",IF(G246&lt;0,"No negatives please",IF(ISBLANK(G246),"Please enter a value",IF(AND(G246=0,ISERROR(FIND("zero",K246))),"Please confirm zero",IF(AND(G246&lt;&gt;0,K246="Confirmed zero"),"Value not zero",IF(G245&lt;G246,"&gt; 20.b."," "))))))</f>
        <v xml:space="preserve"> </v>
      </c>
      <c r="J246" s="8"/>
      <c r="K246" s="38"/>
      <c r="L246" s="227"/>
      <c r="M246" s="8"/>
      <c r="N246" s="228"/>
      <c r="O246" s="82"/>
      <c r="P246" s="20"/>
      <c r="Q246" s="20"/>
    </row>
    <row r="247" spans="1:17" ht="15" customHeight="1">
      <c r="A247" s="315"/>
      <c r="B247" s="83"/>
      <c r="C247" s="265" t="s">
        <v>576</v>
      </c>
      <c r="D247" s="282"/>
      <c r="E247" s="283"/>
      <c r="F247" s="218">
        <v>1279</v>
      </c>
      <c r="G247" s="226">
        <v>47522951.663369939</v>
      </c>
      <c r="H247" s="270" t="s">
        <v>263</v>
      </c>
      <c r="I247" s="48" t="str">
        <f>IF(ISTEXT(G247),"No text please",IF(G247&lt;0,"No negatives please",IF(ISBLANK(G247),"Please enter a value",IF(AND(G247=0,ISERROR(FIND("zero",K247))),"Please confirm zero",IF(AND(G247&lt;&gt;0,K247="Confirmed zero"),"Value not zero",IF(G247&gt;G128,"&gt; 12.a."," "))))))</f>
        <v xml:space="preserve"> </v>
      </c>
      <c r="J247" s="8"/>
      <c r="K247" s="38" t="s">
        <v>178</v>
      </c>
      <c r="L247" s="227"/>
      <c r="M247" s="8"/>
      <c r="N247" s="228"/>
      <c r="O247" s="82"/>
      <c r="P247" s="20"/>
      <c r="Q247" s="20"/>
    </row>
    <row r="248" spans="1:17" ht="15" customHeight="1">
      <c r="A248" s="315"/>
      <c r="B248" s="83"/>
      <c r="C248" s="265" t="s">
        <v>599</v>
      </c>
      <c r="D248" s="282"/>
      <c r="E248" s="283"/>
      <c r="F248" s="218">
        <v>1280</v>
      </c>
      <c r="G248" s="226">
        <v>64290355.529509261</v>
      </c>
      <c r="H248" s="270" t="s">
        <v>264</v>
      </c>
      <c r="I248" s="48" t="str">
        <f>IF(ISTEXT(G248),"No text please",IF(G248&lt;0,"No negatives please",IF(ISBLANK(G248),"Please enter a value",IF(AND(G248=0,ISERROR(FIND("zero",K248))),"Please confirm zero",IF(AND(G248&lt;&gt;0,K248="Confirmed zero"),"Value not zero",IF(G248&gt;G128,"&gt; 12.a."," "))))))</f>
        <v xml:space="preserve"> </v>
      </c>
      <c r="J248" s="8"/>
      <c r="K248" s="38" t="s">
        <v>178</v>
      </c>
      <c r="L248" s="227"/>
      <c r="M248" s="8"/>
      <c r="N248" s="228"/>
      <c r="O248" s="82"/>
      <c r="P248" s="8"/>
      <c r="Q248" s="20"/>
    </row>
    <row r="249" spans="1:17" ht="15" customHeight="1">
      <c r="A249" s="315"/>
      <c r="B249" s="83"/>
      <c r="C249" s="265" t="s">
        <v>631</v>
      </c>
      <c r="D249" s="282"/>
      <c r="E249" s="283"/>
      <c r="F249" s="218">
        <v>1281</v>
      </c>
      <c r="G249" s="226">
        <v>3780045.30806001</v>
      </c>
      <c r="H249" s="270" t="s">
        <v>265</v>
      </c>
      <c r="I249" s="48" t="str">
        <f>IF(ISTEXT(G249),"No text please",IF(G249&lt;0,"No negatives please",IF(ISBLANK(G249),"Please enter a value",IF(AND(G249=0,ISERROR(FIND("zero",K249))),"Please confirm zero",IF(AND(G249&lt;&gt;0,K249="Confirmed zero"),"Value not zero",IF(G249&gt;G244,"&gt; 20.a."," "))))))</f>
        <v xml:space="preserve"> </v>
      </c>
      <c r="J249" s="8"/>
      <c r="K249" s="38"/>
      <c r="L249" s="227"/>
      <c r="M249" s="8"/>
      <c r="N249" s="228"/>
      <c r="O249" s="82"/>
      <c r="P249" s="8"/>
      <c r="Q249" s="20"/>
    </row>
    <row r="250" spans="1:17" ht="15" customHeight="1">
      <c r="A250" s="315"/>
      <c r="B250" s="83"/>
      <c r="C250" s="265" t="s">
        <v>595</v>
      </c>
      <c r="D250" s="282"/>
      <c r="E250" s="283"/>
      <c r="F250" s="218">
        <v>1282</v>
      </c>
      <c r="G250" s="226">
        <v>67745942.779060036</v>
      </c>
      <c r="H250" s="270" t="s">
        <v>266</v>
      </c>
      <c r="I250" s="48" t="str">
        <f>IF(ISTEXT(G250),"No text please",IF(G250&lt;0,"No negatives please",IF(ISBLANK(G250),"Please enter a value",IF(AND(G250=0,ISERROR(FIND("zero",K250))),"Please confirm zero",IF(AND(G250&lt;&gt;0,K250="Confirmed zero"),"Value not zero",IF(G250&gt;G245,"&gt; 20.b."," "))))))</f>
        <v xml:space="preserve"> </v>
      </c>
      <c r="J250" s="8"/>
      <c r="K250" s="38" t="s">
        <v>178</v>
      </c>
      <c r="L250" s="227"/>
      <c r="M250" s="8"/>
      <c r="N250" s="228"/>
      <c r="O250" s="82"/>
      <c r="P250" s="8"/>
      <c r="Q250" s="20"/>
    </row>
    <row r="251" spans="1:17" ht="15" customHeight="1">
      <c r="A251" s="315"/>
      <c r="B251" s="83"/>
      <c r="C251" s="266" t="s">
        <v>596</v>
      </c>
      <c r="D251" s="282"/>
      <c r="E251" s="283"/>
      <c r="F251" s="218">
        <v>1283</v>
      </c>
      <c r="G251" s="276">
        <v>3711976.68218</v>
      </c>
      <c r="H251" s="270" t="s">
        <v>591</v>
      </c>
      <c r="I251" s="48" t="str">
        <f>IF(ISTEXT(G251),"No text please",IF(G251&lt;0,"No negatives please",IF(ISBLANK(G251),"Please enter a value",IF(AND(G251=0,ISERROR(FIND("zero",K251))),"Please confirm zero",IF(AND(G251&lt;&gt;0,K251="Confirmed zero"),"Value not zero",IF(G251&gt;G246,"&gt; 20.b.(1)"," "))))))</f>
        <v xml:space="preserve"> </v>
      </c>
      <c r="J251" s="8"/>
      <c r="K251" s="38"/>
      <c r="L251" s="227"/>
      <c r="M251" s="8"/>
      <c r="N251" s="228"/>
      <c r="O251" s="82"/>
      <c r="P251" s="8"/>
      <c r="Q251" s="20"/>
    </row>
    <row r="252" spans="1:17" ht="15" customHeight="1">
      <c r="A252" s="315"/>
      <c r="B252" s="83"/>
      <c r="C252" s="265" t="s">
        <v>597</v>
      </c>
      <c r="D252" s="282"/>
      <c r="E252" s="283"/>
      <c r="F252" s="218">
        <v>1284</v>
      </c>
      <c r="G252" s="226">
        <v>36350417.211869977</v>
      </c>
      <c r="H252" s="270" t="s">
        <v>267</v>
      </c>
      <c r="I252" s="48" t="str">
        <f>IF(ISTEXT(G252),"No text please",IF(G252&lt;0,"No negatives please",IF(ISBLANK(G252),"Please enter a value",IF(AND(G252=0,ISERROR(FIND("zero",K252))),"Please confirm zero",IF(AND(G252&lt;&gt;0,K252="Confirmed zero"),"Value not zero",IF(G252&gt;G247,"&gt; 20.c."," "))))))</f>
        <v xml:space="preserve"> </v>
      </c>
      <c r="J252" s="8"/>
      <c r="K252" s="38" t="s">
        <v>178</v>
      </c>
      <c r="L252" s="227"/>
      <c r="M252" s="8"/>
      <c r="N252" s="228"/>
      <c r="O252" s="82"/>
      <c r="P252" s="20"/>
      <c r="Q252" s="20"/>
    </row>
    <row r="253" spans="1:17" ht="15" customHeight="1">
      <c r="A253" s="315"/>
      <c r="B253" s="83"/>
      <c r="C253" s="265" t="s">
        <v>643</v>
      </c>
      <c r="D253" s="282"/>
      <c r="E253" s="283"/>
      <c r="F253" s="218">
        <v>1285</v>
      </c>
      <c r="G253" s="226">
        <v>17994590.340219993</v>
      </c>
      <c r="H253" s="270" t="s">
        <v>589</v>
      </c>
      <c r="I253" s="48" t="str">
        <f>IF(ISTEXT(G253),"No text please",IF(G253&lt;0,"No negatives please",IF(ISBLANK(G253),"Please enter a value",IF(AND(G253=0,ISERROR(FIND("zero",K253))),"Please confirm zero",IF(AND(G253&lt;&gt;0,K253="Confirmed zero"),"Value not zero",IF(G253&gt;G131,"&gt; 13.a."," "))))))</f>
        <v xml:space="preserve"> </v>
      </c>
      <c r="J253" s="8"/>
      <c r="K253" s="38" t="s">
        <v>178</v>
      </c>
      <c r="L253" s="227"/>
      <c r="M253" s="8"/>
      <c r="N253" s="228"/>
      <c r="O253" s="82"/>
      <c r="P253" s="8"/>
      <c r="Q253" s="20"/>
    </row>
    <row r="254" spans="1:17" ht="15" customHeight="1">
      <c r="A254" s="315"/>
      <c r="B254" s="83"/>
      <c r="C254" s="266" t="s">
        <v>607</v>
      </c>
      <c r="D254" s="282"/>
      <c r="E254" s="283"/>
      <c r="F254" s="218">
        <v>1286</v>
      </c>
      <c r="G254" s="226">
        <v>0</v>
      </c>
      <c r="H254" s="270" t="s">
        <v>592</v>
      </c>
      <c r="I254" s="48" t="str">
        <f>IF(ISTEXT(G254),"No text please",IF(G254&lt;0,"No negatives please",IF(ISBLANK(G254),"Please enter a value",IF(AND(G254=0,ISERROR(FIND("zero",K254))),"Please confirm zero",IF(AND(G254&lt;&gt;0,K254="Confirmed zero"),"Value not zero",IF(G254&gt;G132,"&gt; 13.a.(1)"," "))))))</f>
        <v xml:space="preserve"> </v>
      </c>
      <c r="J254" s="8"/>
      <c r="K254" s="38" t="s">
        <v>177</v>
      </c>
      <c r="L254" s="227"/>
      <c r="M254" s="8"/>
      <c r="N254" s="228"/>
      <c r="O254" s="82"/>
      <c r="P254" s="8"/>
      <c r="Q254" s="20"/>
    </row>
    <row r="255" spans="1:17" ht="15" customHeight="1">
      <c r="A255" s="315"/>
      <c r="B255" s="83"/>
      <c r="C255" s="265" t="s">
        <v>598</v>
      </c>
      <c r="D255" s="282"/>
      <c r="E255" s="283"/>
      <c r="F255" s="218">
        <v>1287</v>
      </c>
      <c r="G255" s="226">
        <v>46209883.086659998</v>
      </c>
      <c r="H255" s="270" t="s">
        <v>590</v>
      </c>
      <c r="I255" s="48" t="str">
        <f>IF(ISTEXT(G255),"No text please",IF(G255&lt;0,"No negatives please",IF(ISBLANK(G255),"Please enter a value",IF(AND(G255=0,ISERROR(FIND("zero",K255))),"Please confirm zero",IF(AND(G255&lt;&gt;0,K255="Confirmed zero"),"Value not zero",IF(G255&gt;G133,"&gt; 13.b."," "))))))</f>
        <v xml:space="preserve"> </v>
      </c>
      <c r="J255" s="8"/>
      <c r="K255" s="38" t="s">
        <v>178</v>
      </c>
      <c r="L255" s="227"/>
      <c r="M255" s="8"/>
      <c r="N255" s="228"/>
      <c r="O255" s="82"/>
      <c r="P255" s="8"/>
      <c r="Q255" s="20"/>
    </row>
    <row r="256" spans="1:17" ht="15" customHeight="1">
      <c r="A256" s="315"/>
      <c r="B256" s="83"/>
      <c r="C256" s="265" t="s">
        <v>600</v>
      </c>
      <c r="D256" s="282"/>
      <c r="E256" s="283"/>
      <c r="F256" s="218">
        <v>1288</v>
      </c>
      <c r="G256" s="226">
        <v>6465958.5518215252</v>
      </c>
      <c r="H256" s="270" t="s">
        <v>672</v>
      </c>
      <c r="I256" s="48" t="str">
        <f>IF(ISTEXT(G256),"No text please",IF(G256&lt;0,"No negatives please",IF(ISBLANK(G256),"Please enter a value",IF(AND(G256=0,ISERROR(FIND("zero",K256))),"Please confirm zero",IF(AND(G256&lt;&gt;0,K256="Confirmed zero"),"Value not zero",IF(G256&gt;G128,"&gt; 12.a."," "))))))</f>
        <v xml:space="preserve"> </v>
      </c>
      <c r="J256" s="8"/>
      <c r="K256" s="38" t="s">
        <v>178</v>
      </c>
      <c r="L256" s="227"/>
      <c r="M256" s="8"/>
      <c r="N256" s="228"/>
      <c r="O256" s="82"/>
      <c r="P256" s="8"/>
      <c r="Q256" s="20"/>
    </row>
    <row r="257" spans="1:17" ht="15" customHeight="1">
      <c r="A257" s="315"/>
      <c r="B257" s="83"/>
      <c r="C257" s="265" t="s">
        <v>646</v>
      </c>
      <c r="D257" s="282"/>
      <c r="E257" s="283"/>
      <c r="F257" s="218">
        <v>1289</v>
      </c>
      <c r="G257" s="226">
        <v>148548.51706000001</v>
      </c>
      <c r="H257" s="270" t="s">
        <v>673</v>
      </c>
      <c r="I257" s="48" t="str">
        <f>IF(ISTEXT(G257),"No text please",IF(G257&lt;0,"No negatives please",IF(ISBLANK(G257),"Please enter a value",IF(AND(G257=0,ISERROR(FIND("zero",K257))),"Please confirm zero",IF(AND(G257&lt;&gt;0,K257="Confirmed zero"),"Value not zero",IF(G257&gt;G244,"&gt; 20.a."," "))))))</f>
        <v xml:space="preserve"> </v>
      </c>
      <c r="J257" s="8"/>
      <c r="K257" s="38"/>
      <c r="L257" s="227"/>
      <c r="M257" s="8"/>
      <c r="N257" s="228"/>
      <c r="O257" s="82"/>
      <c r="P257" s="8"/>
      <c r="Q257" s="20"/>
    </row>
    <row r="258" spans="1:17" ht="15" customHeight="1">
      <c r="A258" s="315"/>
      <c r="B258" s="83"/>
      <c r="C258" s="265" t="s">
        <v>647</v>
      </c>
      <c r="D258" s="282"/>
      <c r="E258" s="283"/>
      <c r="F258" s="218">
        <v>1290</v>
      </c>
      <c r="G258" s="226">
        <v>6334699.3947699973</v>
      </c>
      <c r="H258" s="270" t="s">
        <v>674</v>
      </c>
      <c r="I258" s="48" t="str">
        <f>IF(ISTEXT(G258),"No text please",IF(G258&lt;0,"No negatives please",IF(ISBLANK(G258),"Please enter a value",IF(AND(G258=0,ISERROR(FIND("zero",K258))),"Please confirm zero",IF(AND(G258&lt;&gt;0,K258="Confirmed zero"),"Value not zero",IF(G258&gt;G245,"&gt; 20.b."," "))))))</f>
        <v xml:space="preserve"> </v>
      </c>
      <c r="J258" s="8"/>
      <c r="K258" s="38" t="s">
        <v>178</v>
      </c>
      <c r="L258" s="227"/>
      <c r="M258" s="8"/>
      <c r="N258" s="228"/>
      <c r="O258" s="82"/>
      <c r="P258" s="8"/>
      <c r="Q258" s="20"/>
    </row>
    <row r="259" spans="1:17" ht="15" customHeight="1">
      <c r="A259" s="315"/>
      <c r="B259" s="83"/>
      <c r="C259" s="266" t="s">
        <v>594</v>
      </c>
      <c r="D259" s="282"/>
      <c r="E259" s="283"/>
      <c r="F259" s="218">
        <v>1291</v>
      </c>
      <c r="G259" s="276">
        <v>190922.98063000001</v>
      </c>
      <c r="H259" s="270" t="s">
        <v>645</v>
      </c>
      <c r="I259" s="48" t="str">
        <f>IF(ISTEXT(G259),"No text please",IF(G259&lt;0,"No negatives please",IF(ISBLANK(G259),"Please enter a value",IF(AND(G259=0,ISERROR(FIND("zero",K259))),"Please confirm zero",IF(AND(G259&lt;&gt;0,K259="Confirmed zero"),"Value not zero",IF(G259&gt;G246,"&gt; 20.b.(1)"," "))))))</f>
        <v xml:space="preserve"> </v>
      </c>
      <c r="J259" s="8"/>
      <c r="K259" s="38"/>
      <c r="L259" s="227"/>
      <c r="M259" s="8"/>
      <c r="N259" s="228"/>
      <c r="O259" s="82"/>
      <c r="P259" s="8"/>
      <c r="Q259" s="20"/>
    </row>
    <row r="260" spans="1:17" ht="15" customHeight="1">
      <c r="A260" s="315"/>
      <c r="B260" s="83"/>
      <c r="C260" s="265" t="s">
        <v>648</v>
      </c>
      <c r="D260" s="282"/>
      <c r="E260" s="283"/>
      <c r="F260" s="218">
        <v>1292</v>
      </c>
      <c r="G260" s="226">
        <v>2107937.1539100008</v>
      </c>
      <c r="H260" s="270" t="s">
        <v>675</v>
      </c>
      <c r="I260" s="48" t="str">
        <f>IF(ISTEXT(G260),"No text please",IF(G260&lt;0,"No negatives please",IF(ISBLANK(G260),"Please enter a value",IF(AND(G260=0,ISERROR(FIND("zero",K260))),"Please confirm zero",IF(AND(G260&lt;&gt;0,K260="Confirmed zero"),"Value not zero",IF(G260&gt;G247,"&gt; 20.c."," "))))))</f>
        <v xml:space="preserve"> </v>
      </c>
      <c r="J260" s="8"/>
      <c r="K260" s="38" t="s">
        <v>178</v>
      </c>
      <c r="L260" s="227"/>
      <c r="M260" s="8"/>
      <c r="N260" s="228"/>
      <c r="O260" s="82"/>
      <c r="P260" s="8"/>
      <c r="Q260" s="20"/>
    </row>
    <row r="261" spans="1:17" ht="15" customHeight="1">
      <c r="A261" s="315"/>
      <c r="B261" s="83"/>
      <c r="C261" s="265" t="s">
        <v>756</v>
      </c>
      <c r="D261" s="282"/>
      <c r="E261" s="283"/>
      <c r="F261" s="218">
        <v>1293</v>
      </c>
      <c r="G261" s="226">
        <v>4266914.7835800014</v>
      </c>
      <c r="H261" s="270" t="s">
        <v>676</v>
      </c>
      <c r="I261" s="48" t="str">
        <f>IF(ISTEXT(G261),"No text please",IF(G261&lt;0,"No negatives please",IF(ISBLANK(G261),"Please enter a value",IF(AND(G261=0,ISERROR(FIND("zero",K261))),"Please confirm zero",IF(AND(G261&lt;&gt;0,K261="Confirmed zero"),"Value not zero",IF(G261&gt;G131,"&gt; 13.a."," "))))))</f>
        <v xml:space="preserve"> </v>
      </c>
      <c r="J261" s="8"/>
      <c r="K261" s="38" t="s">
        <v>178</v>
      </c>
      <c r="L261" s="227"/>
      <c r="M261" s="8"/>
      <c r="N261" s="228"/>
      <c r="O261" s="82"/>
      <c r="P261" s="8"/>
      <c r="Q261" s="20"/>
    </row>
    <row r="262" spans="1:17" ht="15" customHeight="1">
      <c r="A262" s="315"/>
      <c r="B262" s="83"/>
      <c r="C262" s="266" t="s">
        <v>743</v>
      </c>
      <c r="D262" s="282"/>
      <c r="E262" s="283"/>
      <c r="F262" s="218">
        <v>1294</v>
      </c>
      <c r="G262" s="226">
        <v>0</v>
      </c>
      <c r="H262" s="270" t="s">
        <v>593</v>
      </c>
      <c r="I262" s="48" t="str">
        <f>IF(ISTEXT(G262),"No text please",IF(G262&lt;0,"No negatives please",IF(ISBLANK(G262),"Please enter a value",IF(AND(G262=0,ISERROR(FIND("zero",K262))),"Please confirm zero",IF(AND(G262&lt;&gt;0,K262="Confirmed zero"),"Value not zero",IF(G262&gt;G132,"&gt; 13.a.(1)"," "))))))</f>
        <v xml:space="preserve"> </v>
      </c>
      <c r="J262" s="8"/>
      <c r="K262" s="38" t="s">
        <v>177</v>
      </c>
      <c r="L262" s="227"/>
      <c r="M262" s="8"/>
      <c r="N262" s="228"/>
      <c r="O262" s="82"/>
      <c r="P262" s="8"/>
      <c r="Q262" s="20"/>
    </row>
    <row r="263" spans="1:17" ht="15" customHeight="1">
      <c r="A263" s="315"/>
      <c r="B263" s="83"/>
      <c r="C263" s="265" t="s">
        <v>649</v>
      </c>
      <c r="D263" s="282"/>
      <c r="E263" s="283"/>
      <c r="F263" s="218">
        <v>1295</v>
      </c>
      <c r="G263" s="226">
        <v>1980659.00449</v>
      </c>
      <c r="H263" s="270" t="s">
        <v>677</v>
      </c>
      <c r="I263" s="48" t="str">
        <f>IF(ISTEXT(G263),"No text please",IF(G263&lt;0,"No negatives please",IF(ISBLANK(G263),"Please enter a value",IF(AND(G263=0,ISERROR(FIND("zero",K263))),"Please confirm zero",IF(AND(G263&lt;&gt;0,K263="Confirmed zero"),"Value not zero",IF(G263&gt;G133,"&gt; 13.b."," "))))))</f>
        <v xml:space="preserve"> </v>
      </c>
      <c r="J263" s="8"/>
      <c r="K263" s="38" t="s">
        <v>178</v>
      </c>
      <c r="L263" s="227"/>
      <c r="M263" s="8"/>
      <c r="N263" s="228"/>
      <c r="O263" s="82"/>
      <c r="P263" s="8"/>
      <c r="Q263" s="20"/>
    </row>
    <row r="264" spans="1:17" ht="15" customHeight="1">
      <c r="A264" s="315"/>
      <c r="B264" s="83"/>
      <c r="C264" s="21"/>
      <c r="D264" s="21"/>
      <c r="E264" s="21"/>
      <c r="F264" s="37"/>
      <c r="G264" s="231"/>
      <c r="H264" s="209"/>
      <c r="I264" s="30"/>
      <c r="J264" s="8"/>
      <c r="K264" s="30"/>
      <c r="L264" s="16"/>
      <c r="M264" s="8"/>
      <c r="N264" s="30"/>
      <c r="O264" s="82"/>
      <c r="P264" s="20"/>
      <c r="Q264" s="20"/>
    </row>
    <row r="265" spans="1:17" ht="15" customHeight="1">
      <c r="A265" s="315"/>
      <c r="B265" s="83"/>
      <c r="C265" s="52" t="s">
        <v>492</v>
      </c>
      <c r="D265" s="53"/>
      <c r="E265" s="54"/>
      <c r="F265" s="68" t="s">
        <v>217</v>
      </c>
      <c r="G265" s="231" t="str">
        <f>G$22</f>
        <v>Amount in thousand EUR</v>
      </c>
      <c r="H265" s="30"/>
      <c r="I265" s="35" t="str">
        <f>I$22</f>
        <v>Checks</v>
      </c>
      <c r="J265" s="8"/>
      <c r="K265" s="35" t="str">
        <f>K$22</f>
        <v>Remarks</v>
      </c>
      <c r="L265" s="35" t="str">
        <f>$L$162</f>
        <v>Comments</v>
      </c>
      <c r="M265" s="8"/>
      <c r="N265" s="35" t="str">
        <f>N$22</f>
        <v>Supervisor Comments</v>
      </c>
      <c r="O265" s="82"/>
      <c r="P265" s="20"/>
      <c r="Q265" s="20"/>
    </row>
    <row r="266" spans="1:17" s="275" customFormat="1" ht="15" customHeight="1">
      <c r="A266" s="318"/>
      <c r="B266" s="261"/>
      <c r="C266" s="265" t="s">
        <v>461</v>
      </c>
      <c r="D266" s="267"/>
      <c r="E266" s="57"/>
      <c r="F266" s="268"/>
      <c r="G266" s="269"/>
      <c r="H266" s="270"/>
      <c r="I266" s="269"/>
      <c r="J266" s="271"/>
      <c r="K266" s="269"/>
      <c r="L266" s="269"/>
      <c r="M266" s="272"/>
      <c r="N266" s="269"/>
      <c r="O266" s="273"/>
      <c r="P266" s="274"/>
      <c r="Q266" s="274"/>
    </row>
    <row r="267" spans="1:17" s="275" customFormat="1" ht="15" customHeight="1">
      <c r="A267" s="318"/>
      <c r="B267" s="261"/>
      <c r="C267" s="266" t="s">
        <v>462</v>
      </c>
      <c r="D267" s="267"/>
      <c r="E267" s="57"/>
      <c r="F267" s="45">
        <v>1178</v>
      </c>
      <c r="G267" s="276">
        <v>1334033</v>
      </c>
      <c r="H267" s="270" t="s">
        <v>493</v>
      </c>
      <c r="I267" s="48" t="str">
        <f t="shared" ref="I267:I272" si="8">IF(ISTEXT(G267),"No text please",IF(G267&lt;0,"No negatives please",IF(ISBLANK(G267),"Please enter a value",IF(AND(G267=0,ISERROR(FIND("zero",K267))),"Please confirm zero",IF(AND(G267&lt;&gt;0,K267="Confirmed zero"),"Value not zero"," ")))))</f>
        <v xml:space="preserve"> </v>
      </c>
      <c r="J267" s="271"/>
      <c r="K267" s="38"/>
      <c r="L267" s="325" t="s">
        <v>763</v>
      </c>
      <c r="M267" s="271"/>
      <c r="N267" s="277"/>
      <c r="O267" s="273"/>
      <c r="P267" s="274"/>
      <c r="Q267" s="274"/>
    </row>
    <row r="268" spans="1:17" s="275" customFormat="1" ht="15" customHeight="1">
      <c r="A268" s="318"/>
      <c r="B268" s="261"/>
      <c r="C268" s="266" t="s">
        <v>463</v>
      </c>
      <c r="D268" s="267"/>
      <c r="E268" s="57"/>
      <c r="F268" s="45">
        <v>1179</v>
      </c>
      <c r="G268" s="276">
        <v>0</v>
      </c>
      <c r="H268" s="270" t="s">
        <v>494</v>
      </c>
      <c r="I268" s="48" t="str">
        <f t="shared" si="8"/>
        <v xml:space="preserve"> </v>
      </c>
      <c r="J268" s="271"/>
      <c r="K268" s="38" t="s">
        <v>177</v>
      </c>
      <c r="L268" s="325" t="s">
        <v>763</v>
      </c>
      <c r="M268" s="271"/>
      <c r="N268" s="277"/>
      <c r="O268" s="273"/>
      <c r="P268" s="274"/>
      <c r="Q268" s="274"/>
    </row>
    <row r="269" spans="1:17" s="275" customFormat="1" ht="15" customHeight="1">
      <c r="A269" s="318"/>
      <c r="B269" s="261"/>
      <c r="C269" s="266" t="s">
        <v>464</v>
      </c>
      <c r="D269" s="267"/>
      <c r="E269" s="57"/>
      <c r="F269" s="45">
        <v>1180</v>
      </c>
      <c r="G269" s="276">
        <v>0</v>
      </c>
      <c r="H269" s="270" t="s">
        <v>495</v>
      </c>
      <c r="I269" s="48" t="str">
        <f t="shared" si="8"/>
        <v xml:space="preserve"> </v>
      </c>
      <c r="J269" s="271"/>
      <c r="K269" s="38" t="s">
        <v>177</v>
      </c>
      <c r="L269" s="325" t="s">
        <v>763</v>
      </c>
      <c r="M269" s="271"/>
      <c r="N269" s="277"/>
      <c r="O269" s="273"/>
      <c r="P269" s="274"/>
      <c r="Q269" s="274"/>
    </row>
    <row r="270" spans="1:17" s="275" customFormat="1" ht="15" customHeight="1">
      <c r="A270" s="318"/>
      <c r="B270" s="261"/>
      <c r="C270" s="266" t="s">
        <v>465</v>
      </c>
      <c r="D270" s="267"/>
      <c r="E270" s="57"/>
      <c r="F270" s="45">
        <v>1181</v>
      </c>
      <c r="G270" s="276">
        <v>10545</v>
      </c>
      <c r="H270" s="270" t="s">
        <v>496</v>
      </c>
      <c r="I270" s="48" t="str">
        <f t="shared" si="8"/>
        <v xml:space="preserve"> </v>
      </c>
      <c r="J270" s="271"/>
      <c r="K270" s="38"/>
      <c r="L270" s="325" t="s">
        <v>763</v>
      </c>
      <c r="M270" s="271"/>
      <c r="N270" s="277"/>
      <c r="O270" s="273"/>
      <c r="P270" s="274"/>
      <c r="Q270" s="274"/>
    </row>
    <row r="271" spans="1:17" s="275" customFormat="1" ht="15" customHeight="1">
      <c r="A271" s="318"/>
      <c r="B271" s="261"/>
      <c r="C271" s="266" t="s">
        <v>466</v>
      </c>
      <c r="D271" s="267"/>
      <c r="E271" s="57"/>
      <c r="F271" s="45">
        <v>1182</v>
      </c>
      <c r="G271" s="276">
        <v>0</v>
      </c>
      <c r="H271" s="270" t="s">
        <v>497</v>
      </c>
      <c r="I271" s="48" t="str">
        <f t="shared" si="8"/>
        <v xml:space="preserve"> </v>
      </c>
      <c r="J271" s="271"/>
      <c r="K271" s="38" t="s">
        <v>177</v>
      </c>
      <c r="L271" s="325" t="s">
        <v>763</v>
      </c>
      <c r="M271" s="271"/>
      <c r="N271" s="277"/>
      <c r="O271" s="273"/>
      <c r="P271" s="274"/>
      <c r="Q271" s="274"/>
    </row>
    <row r="272" spans="1:17" s="275" customFormat="1" ht="15" customHeight="1">
      <c r="A272" s="318"/>
      <c r="B272" s="261"/>
      <c r="C272" s="266" t="s">
        <v>541</v>
      </c>
      <c r="D272" s="267"/>
      <c r="E272" s="57"/>
      <c r="F272" s="45">
        <v>1183</v>
      </c>
      <c r="G272" s="276">
        <v>0</v>
      </c>
      <c r="H272" s="270" t="s">
        <v>498</v>
      </c>
      <c r="I272" s="48" t="str">
        <f t="shared" si="8"/>
        <v xml:space="preserve"> </v>
      </c>
      <c r="J272" s="271"/>
      <c r="K272" s="38" t="s">
        <v>177</v>
      </c>
      <c r="L272" s="325" t="s">
        <v>763</v>
      </c>
      <c r="M272" s="271"/>
      <c r="N272" s="277"/>
      <c r="O272" s="273"/>
      <c r="P272" s="274"/>
      <c r="Q272" s="274"/>
    </row>
    <row r="273" spans="1:17" s="275" customFormat="1" ht="15" customHeight="1">
      <c r="A273" s="318"/>
      <c r="B273" s="261"/>
      <c r="C273" s="265" t="s">
        <v>467</v>
      </c>
      <c r="D273" s="267"/>
      <c r="E273" s="57"/>
      <c r="F273" s="268"/>
      <c r="G273" s="269"/>
      <c r="H273" s="270"/>
      <c r="I273" s="269"/>
      <c r="J273" s="271"/>
      <c r="K273" s="269"/>
      <c r="L273" s="269"/>
      <c r="M273" s="272"/>
      <c r="N273" s="269"/>
      <c r="O273" s="273"/>
      <c r="P273" s="274"/>
      <c r="Q273" s="274"/>
    </row>
    <row r="274" spans="1:17" s="275" customFormat="1" ht="15" customHeight="1">
      <c r="A274" s="318"/>
      <c r="B274" s="261"/>
      <c r="C274" s="266" t="s">
        <v>468</v>
      </c>
      <c r="D274" s="267"/>
      <c r="E274" s="57"/>
      <c r="F274" s="45">
        <v>1184</v>
      </c>
      <c r="G274" s="276">
        <v>5441828</v>
      </c>
      <c r="H274" s="270" t="s">
        <v>499</v>
      </c>
      <c r="I274" s="48" t="str">
        <f t="shared" ref="I274:I277" si="9">IF(ISTEXT(G274),"No text please",IF(G274&lt;0,"No negatives please",IF(ISBLANK(G274),"Please enter a value",IF(AND(G274=0,ISERROR(FIND("zero",K274))),"Please confirm zero",IF(AND(G274&lt;&gt;0,K274="Confirmed zero"),"Value not zero"," ")))))</f>
        <v xml:space="preserve"> </v>
      </c>
      <c r="J274" s="271"/>
      <c r="K274" s="38"/>
      <c r="L274" s="325" t="s">
        <v>763</v>
      </c>
      <c r="M274" s="271"/>
      <c r="N274" s="277"/>
      <c r="O274" s="273"/>
      <c r="P274" s="274"/>
      <c r="Q274" s="274"/>
    </row>
    <row r="275" spans="1:17" s="275" customFormat="1" ht="15" customHeight="1">
      <c r="A275" s="318"/>
      <c r="B275" s="261"/>
      <c r="C275" s="266" t="s">
        <v>469</v>
      </c>
      <c r="D275" s="267"/>
      <c r="E275" s="57"/>
      <c r="F275" s="45">
        <v>1185</v>
      </c>
      <c r="G275" s="276">
        <v>1456915</v>
      </c>
      <c r="H275" s="270" t="s">
        <v>500</v>
      </c>
      <c r="I275" s="48" t="str">
        <f>IF(ISTEXT(G275),"No text please",IF(G275&lt;0,"No negatives please",IF(ISBLANK(G275),"Please enter a value",IF(AND(G275=0,ISERROR(FIND("zero",K275))),"Please confirm zero",IF(AND(G275&lt;&gt;0,K275="Confirmed zero"),"Value not zero"," ")))))</f>
        <v xml:space="preserve"> </v>
      </c>
      <c r="J275" s="271"/>
      <c r="K275" s="38"/>
      <c r="L275" s="325" t="s">
        <v>763</v>
      </c>
      <c r="M275" s="271"/>
      <c r="N275" s="277"/>
      <c r="O275" s="273"/>
      <c r="P275" s="274"/>
      <c r="Q275" s="274"/>
    </row>
    <row r="276" spans="1:17" s="275" customFormat="1" ht="15" customHeight="1">
      <c r="A276" s="318"/>
      <c r="B276" s="261"/>
      <c r="C276" s="266" t="s">
        <v>470</v>
      </c>
      <c r="D276" s="267"/>
      <c r="E276" s="57"/>
      <c r="F276" s="45">
        <v>1186</v>
      </c>
      <c r="G276" s="276">
        <v>21278374</v>
      </c>
      <c r="H276" s="270" t="s">
        <v>501</v>
      </c>
      <c r="I276" s="48" t="str">
        <f t="shared" si="9"/>
        <v xml:space="preserve"> </v>
      </c>
      <c r="J276" s="271"/>
      <c r="K276" s="38"/>
      <c r="L276" s="325" t="s">
        <v>763</v>
      </c>
      <c r="M276" s="271"/>
      <c r="N276" s="277"/>
      <c r="O276" s="273"/>
      <c r="P276" s="274"/>
      <c r="Q276" s="274"/>
    </row>
    <row r="277" spans="1:17" s="275" customFormat="1" ht="15" customHeight="1">
      <c r="A277" s="318"/>
      <c r="B277" s="261"/>
      <c r="C277" s="266" t="s">
        <v>471</v>
      </c>
      <c r="D277" s="267"/>
      <c r="E277" s="57"/>
      <c r="F277" s="45">
        <v>1187</v>
      </c>
      <c r="G277" s="276">
        <v>6907409</v>
      </c>
      <c r="H277" s="270" t="s">
        <v>502</v>
      </c>
      <c r="I277" s="48" t="str">
        <f t="shared" si="9"/>
        <v xml:space="preserve"> </v>
      </c>
      <c r="J277" s="271"/>
      <c r="K277" s="38"/>
      <c r="L277" s="325" t="s">
        <v>763</v>
      </c>
      <c r="M277" s="271"/>
      <c r="N277" s="277"/>
      <c r="O277" s="273"/>
      <c r="P277" s="274"/>
      <c r="Q277" s="274"/>
    </row>
    <row r="278" spans="1:17" ht="15" customHeight="1">
      <c r="A278" s="315"/>
      <c r="B278" s="83"/>
      <c r="C278" s="55" t="s">
        <v>472</v>
      </c>
      <c r="D278" s="56"/>
      <c r="E278" s="57"/>
      <c r="F278" s="40"/>
      <c r="G278" s="39"/>
      <c r="H278" s="30"/>
      <c r="I278" s="39"/>
      <c r="J278" s="8"/>
      <c r="K278" s="39"/>
      <c r="L278" s="39"/>
      <c r="M278" s="32"/>
      <c r="N278" s="39"/>
      <c r="O278" s="82"/>
      <c r="P278" s="20"/>
      <c r="Q278" s="20"/>
    </row>
    <row r="279" spans="1:17" ht="15" customHeight="1">
      <c r="A279" s="315"/>
      <c r="B279" s="83"/>
      <c r="C279" s="219" t="s">
        <v>473</v>
      </c>
      <c r="D279" s="56"/>
      <c r="E279" s="57"/>
      <c r="F279" s="45">
        <v>1188</v>
      </c>
      <c r="G279" s="226">
        <v>1913316</v>
      </c>
      <c r="H279" s="30" t="s">
        <v>503</v>
      </c>
      <c r="I279" s="48" t="str">
        <f t="shared" ref="I279:I280" si="10">IF(ISTEXT(G279),"No text please",IF(G279&lt;0,"No negatives please",IF(ISBLANK(G279),"Please enter a value",IF(AND(G279=0,ISERROR(FIND("zero",K279))),"Please confirm zero",IF(AND(G279&lt;&gt;0,K279="Confirmed zero"),"Value not zero"," ")))))</f>
        <v xml:space="preserve"> </v>
      </c>
      <c r="J279" s="8"/>
      <c r="K279" s="38"/>
      <c r="L279" s="227"/>
      <c r="M279" s="8"/>
      <c r="N279" s="228"/>
      <c r="O279" s="82"/>
      <c r="P279" s="20"/>
      <c r="Q279" s="20"/>
    </row>
    <row r="280" spans="1:17" ht="15" customHeight="1">
      <c r="A280" s="315"/>
      <c r="B280" s="83"/>
      <c r="C280" s="219" t="s">
        <v>474</v>
      </c>
      <c r="D280" s="56"/>
      <c r="E280" s="57"/>
      <c r="F280" s="45">
        <v>1189</v>
      </c>
      <c r="G280" s="226">
        <v>99990</v>
      </c>
      <c r="H280" s="30" t="s">
        <v>504</v>
      </c>
      <c r="I280" s="48" t="str">
        <f t="shared" si="10"/>
        <v xml:space="preserve"> </v>
      </c>
      <c r="J280" s="8"/>
      <c r="K280" s="38"/>
      <c r="L280" s="227"/>
      <c r="M280" s="8"/>
      <c r="N280" s="228"/>
      <c r="O280" s="82"/>
      <c r="P280" s="20"/>
      <c r="Q280" s="20"/>
    </row>
    <row r="281" spans="1:17" ht="15" customHeight="1">
      <c r="A281" s="315"/>
      <c r="B281" s="83"/>
      <c r="C281" s="238" t="s">
        <v>475</v>
      </c>
      <c r="D281" s="239"/>
      <c r="E281" s="240"/>
      <c r="F281" s="40"/>
      <c r="G281" s="39"/>
      <c r="H281" s="30"/>
      <c r="I281" s="39"/>
      <c r="J281" s="8"/>
      <c r="K281" s="39"/>
      <c r="L281" s="39"/>
      <c r="M281" s="32"/>
      <c r="N281" s="39"/>
      <c r="O281" s="82"/>
      <c r="P281" s="20"/>
      <c r="Q281" s="20"/>
    </row>
    <row r="282" spans="1:17" ht="15" customHeight="1">
      <c r="A282" s="315"/>
      <c r="B282" s="83"/>
      <c r="C282" s="219" t="s">
        <v>468</v>
      </c>
      <c r="D282" s="56"/>
      <c r="E282" s="57"/>
      <c r="F282" s="45">
        <v>1190</v>
      </c>
      <c r="G282" s="226">
        <v>5587330</v>
      </c>
      <c r="H282" s="30" t="s">
        <v>505</v>
      </c>
      <c r="I282" s="48" t="str">
        <f t="shared" ref="I282:I285" si="11">IF(ISTEXT(G282),"No text please",IF(G282&lt;0,"No negatives please",IF(ISBLANK(G282),"Please enter a value",IF(AND(G282=0,ISERROR(FIND("zero",K282))),"Please confirm zero",IF(AND(G282&lt;&gt;0,K282="Confirmed zero"),"Value not zero"," ")))))</f>
        <v xml:space="preserve"> </v>
      </c>
      <c r="J282" s="8"/>
      <c r="K282" s="38"/>
      <c r="L282" s="227"/>
      <c r="M282" s="8"/>
      <c r="N282" s="228"/>
      <c r="O282" s="82"/>
      <c r="P282" s="20"/>
      <c r="Q282" s="20"/>
    </row>
    <row r="283" spans="1:17" ht="15" customHeight="1">
      <c r="A283" s="315"/>
      <c r="B283" s="83"/>
      <c r="C283" s="219" t="s">
        <v>469</v>
      </c>
      <c r="D283" s="56"/>
      <c r="E283" s="57"/>
      <c r="F283" s="45">
        <v>1191</v>
      </c>
      <c r="G283" s="226">
        <v>0</v>
      </c>
      <c r="H283" s="30" t="s">
        <v>506</v>
      </c>
      <c r="I283" s="48" t="str">
        <f t="shared" si="11"/>
        <v xml:space="preserve"> </v>
      </c>
      <c r="J283" s="8"/>
      <c r="K283" s="38" t="s">
        <v>177</v>
      </c>
      <c r="L283" s="227"/>
      <c r="M283" s="8"/>
      <c r="N283" s="228"/>
      <c r="O283" s="82"/>
      <c r="P283" s="20"/>
      <c r="Q283" s="20"/>
    </row>
    <row r="284" spans="1:17" ht="15" customHeight="1">
      <c r="A284" s="315"/>
      <c r="B284" s="83"/>
      <c r="C284" s="219" t="s">
        <v>476</v>
      </c>
      <c r="D284" s="56"/>
      <c r="E284" s="57"/>
      <c r="F284" s="45">
        <v>1192</v>
      </c>
      <c r="G284" s="226">
        <v>22531397</v>
      </c>
      <c r="H284" s="30" t="s">
        <v>507</v>
      </c>
      <c r="I284" s="48" t="str">
        <f t="shared" si="11"/>
        <v xml:space="preserve"> </v>
      </c>
      <c r="J284" s="8"/>
      <c r="K284" s="38"/>
      <c r="L284" s="227"/>
      <c r="M284" s="8"/>
      <c r="N284" s="228"/>
      <c r="O284" s="82"/>
      <c r="P284" s="20"/>
      <c r="Q284" s="20"/>
    </row>
    <row r="285" spans="1:17" ht="15" customHeight="1">
      <c r="A285" s="315"/>
      <c r="B285" s="83"/>
      <c r="C285" s="219" t="s">
        <v>477</v>
      </c>
      <c r="D285" s="56"/>
      <c r="E285" s="57"/>
      <c r="F285" s="45">
        <v>1193</v>
      </c>
      <c r="G285" s="226">
        <v>13146286</v>
      </c>
      <c r="H285" s="30" t="s">
        <v>508</v>
      </c>
      <c r="I285" s="48" t="str">
        <f t="shared" si="11"/>
        <v xml:space="preserve"> </v>
      </c>
      <c r="J285" s="8"/>
      <c r="K285" s="38"/>
      <c r="L285" s="227"/>
      <c r="M285" s="8"/>
      <c r="N285" s="228"/>
      <c r="O285" s="82"/>
      <c r="P285" s="20"/>
      <c r="Q285" s="20"/>
    </row>
    <row r="286" spans="1:17" ht="15" customHeight="1">
      <c r="A286" s="315"/>
      <c r="B286" s="83"/>
      <c r="C286" s="55" t="s">
        <v>742</v>
      </c>
      <c r="D286" s="56"/>
      <c r="E286" s="57"/>
      <c r="F286" s="40"/>
      <c r="G286" s="39"/>
      <c r="H286" s="30"/>
      <c r="I286" s="39"/>
      <c r="J286" s="8"/>
      <c r="K286" s="39"/>
      <c r="L286" s="39"/>
      <c r="M286" s="32"/>
      <c r="N286" s="39"/>
      <c r="O286" s="82"/>
      <c r="P286" s="20"/>
      <c r="Q286" s="20"/>
    </row>
    <row r="287" spans="1:17" ht="15" customHeight="1">
      <c r="A287" s="315"/>
      <c r="B287" s="83"/>
      <c r="C287" s="219" t="s">
        <v>468</v>
      </c>
      <c r="D287" s="56"/>
      <c r="E287" s="57"/>
      <c r="F287" s="45">
        <v>1194</v>
      </c>
      <c r="G287" s="324">
        <v>30462</v>
      </c>
      <c r="H287" s="30" t="s">
        <v>738</v>
      </c>
      <c r="I287" s="48" t="str">
        <f t="shared" ref="I287:I290" si="12">IF(ISTEXT(G287),"No text please",IF(G287&lt;0,"No negatives please",IF(ISBLANK(G287),"Please enter a value",IF(AND(G287=0,ISERROR(FIND("zero",K287))),"Please confirm zero",IF(AND(G287&lt;&gt;0,K287="Confirmed zero"),"Value not zero"," ")))))</f>
        <v xml:space="preserve"> </v>
      </c>
      <c r="J287" s="8"/>
      <c r="K287" s="38"/>
      <c r="L287" s="227"/>
      <c r="M287" s="8"/>
      <c r="N287" s="228"/>
      <c r="O287" s="82"/>
      <c r="P287" s="20"/>
      <c r="Q287" s="20"/>
    </row>
    <row r="288" spans="1:17" ht="15" customHeight="1">
      <c r="A288" s="315"/>
      <c r="B288" s="83"/>
      <c r="C288" s="219" t="s">
        <v>469</v>
      </c>
      <c r="D288" s="56"/>
      <c r="E288" s="57"/>
      <c r="F288" s="45">
        <v>1195</v>
      </c>
      <c r="G288" s="324">
        <v>0</v>
      </c>
      <c r="H288" s="30" t="s">
        <v>739</v>
      </c>
      <c r="I288" s="48" t="str">
        <f t="shared" si="12"/>
        <v xml:space="preserve"> </v>
      </c>
      <c r="J288" s="8"/>
      <c r="K288" s="38" t="s">
        <v>177</v>
      </c>
      <c r="L288" s="227"/>
      <c r="M288" s="8"/>
      <c r="N288" s="228"/>
      <c r="O288" s="82"/>
      <c r="P288" s="20"/>
      <c r="Q288" s="20"/>
    </row>
    <row r="289" spans="1:17" ht="15" customHeight="1">
      <c r="A289" s="315"/>
      <c r="B289" s="83"/>
      <c r="C289" s="219" t="s">
        <v>476</v>
      </c>
      <c r="D289" s="56"/>
      <c r="E289" s="57"/>
      <c r="F289" s="45">
        <v>1196</v>
      </c>
      <c r="G289" s="324">
        <v>806568</v>
      </c>
      <c r="H289" s="30" t="s">
        <v>740</v>
      </c>
      <c r="I289" s="48" t="str">
        <f t="shared" si="12"/>
        <v xml:space="preserve"> </v>
      </c>
      <c r="J289" s="8"/>
      <c r="K289" s="38"/>
      <c r="L289" s="227"/>
      <c r="M289" s="8"/>
      <c r="N289" s="228"/>
      <c r="O289" s="82"/>
      <c r="P289" s="20"/>
      <c r="Q289" s="20"/>
    </row>
    <row r="290" spans="1:17" ht="15" customHeight="1">
      <c r="A290" s="315"/>
      <c r="B290" s="83"/>
      <c r="C290" s="219" t="s">
        <v>477</v>
      </c>
      <c r="D290" s="56"/>
      <c r="E290" s="57"/>
      <c r="F290" s="45">
        <v>1197</v>
      </c>
      <c r="G290" s="324">
        <v>900621</v>
      </c>
      <c r="H290" s="30" t="s">
        <v>741</v>
      </c>
      <c r="I290" s="48" t="str">
        <f t="shared" si="12"/>
        <v xml:space="preserve"> </v>
      </c>
      <c r="J290" s="8"/>
      <c r="K290" s="38"/>
      <c r="L290" s="227"/>
      <c r="M290" s="8"/>
      <c r="N290" s="228"/>
      <c r="O290" s="82"/>
      <c r="P290" s="20"/>
      <c r="Q290" s="20"/>
    </row>
    <row r="291" spans="1:17" ht="15" customHeight="1">
      <c r="A291" s="315"/>
      <c r="B291" s="83"/>
      <c r="C291" s="21"/>
      <c r="D291" s="21"/>
      <c r="E291" s="21"/>
      <c r="F291" s="37"/>
      <c r="G291" s="231"/>
      <c r="H291" s="209"/>
      <c r="I291" s="30"/>
      <c r="J291" s="8"/>
      <c r="K291" s="30"/>
      <c r="L291" s="16"/>
      <c r="M291" s="8"/>
      <c r="N291" s="30"/>
      <c r="O291" s="82"/>
      <c r="P291" s="20"/>
      <c r="Q291" s="20"/>
    </row>
    <row r="292" spans="1:17" ht="15" customHeight="1">
      <c r="A292" s="315"/>
      <c r="B292" s="83"/>
      <c r="C292" s="52" t="s">
        <v>662</v>
      </c>
      <c r="D292" s="53"/>
      <c r="E292" s="54"/>
      <c r="F292" s="68" t="s">
        <v>217</v>
      </c>
      <c r="G292" s="231" t="str">
        <f>G$22</f>
        <v>Amount in thousand EUR</v>
      </c>
      <c r="H292" s="30"/>
      <c r="I292" s="35" t="str">
        <f>I$22</f>
        <v>Checks</v>
      </c>
      <c r="J292" s="8"/>
      <c r="K292" s="35" t="str">
        <f>K$22</f>
        <v>Remarks</v>
      </c>
      <c r="L292" s="35" t="str">
        <f>$L$162</f>
        <v>Comments</v>
      </c>
      <c r="M292" s="8"/>
      <c r="N292" s="35" t="str">
        <f>N$22</f>
        <v>Supervisor Comments</v>
      </c>
      <c r="O292" s="82"/>
      <c r="P292" s="20"/>
      <c r="Q292" s="20"/>
    </row>
    <row r="293" spans="1:17" ht="15" customHeight="1">
      <c r="A293" s="315"/>
      <c r="B293" s="83"/>
      <c r="C293" s="265" t="s">
        <v>601</v>
      </c>
      <c r="D293" s="282"/>
      <c r="E293" s="283"/>
      <c r="F293" s="45">
        <v>1296</v>
      </c>
      <c r="G293" s="226">
        <v>655143.52922999999</v>
      </c>
      <c r="H293" s="270" t="s">
        <v>509</v>
      </c>
      <c r="I293" s="48" t="str">
        <f>IF(ISTEXT(G293),"No text please",IF(ISBLANK(G293),"Please enter a value",IF(AND(G293=0,ISERROR(FIND("zero",K293))),"Please confirm zero",IF(AND(G293&lt;&gt;0,K293="Confirmed zero"),"Value not zero"," "))))</f>
        <v xml:space="preserve"> </v>
      </c>
      <c r="J293" s="271"/>
      <c r="K293" s="38"/>
      <c r="L293" s="227"/>
      <c r="M293" s="271"/>
      <c r="N293" s="277"/>
      <c r="O293" s="82"/>
      <c r="P293" s="20"/>
      <c r="Q293" s="20"/>
    </row>
    <row r="294" spans="1:17" ht="15" customHeight="1">
      <c r="A294" s="315"/>
      <c r="B294" s="83"/>
      <c r="C294" s="265" t="s">
        <v>602</v>
      </c>
      <c r="D294" s="282"/>
      <c r="E294" s="283"/>
      <c r="F294" s="45">
        <v>1297</v>
      </c>
      <c r="G294" s="226">
        <v>3334210.9620099999</v>
      </c>
      <c r="H294" s="270" t="s">
        <v>510</v>
      </c>
      <c r="I294" s="48" t="str">
        <f t="shared" ref="I294" si="13">IF(ISTEXT(G294),"No text please",IF(ISBLANK(G294),"Please enter a value",IF(AND(G294=0,ISERROR(FIND("zero",K294))),"Please confirm zero",IF(AND(G294&lt;&gt;0,K294="Confirmed zero"),"Value not zero"," "))))</f>
        <v xml:space="preserve"> </v>
      </c>
      <c r="J294" s="271"/>
      <c r="K294" s="38"/>
      <c r="L294" s="227"/>
      <c r="M294" s="271"/>
      <c r="N294" s="277"/>
      <c r="O294" s="82"/>
      <c r="P294" s="20"/>
      <c r="Q294" s="20"/>
    </row>
    <row r="295" spans="1:17" ht="15" customHeight="1">
      <c r="A295" s="315"/>
      <c r="B295" s="83"/>
      <c r="C295" s="265" t="s">
        <v>603</v>
      </c>
      <c r="D295" s="282"/>
      <c r="E295" s="283"/>
      <c r="F295" s="45">
        <v>1298</v>
      </c>
      <c r="G295" s="226">
        <v>17</v>
      </c>
      <c r="H295" s="270" t="s">
        <v>511</v>
      </c>
      <c r="I295" s="48" t="str">
        <f>IF(ISTEXT(G295),"No text please",IF(G295&lt;0,"No negatives please",IF(ISBLANK(G295),"Please enter a value",IF(AND(G295=0,ISERROR(FIND("zero",K295))),"Please confirm zero",IF(AND(G295&lt;&gt;0,K295="Confirmed zero"),"Value not zero"," ")))))</f>
        <v xml:space="preserve"> </v>
      </c>
      <c r="J295" s="271"/>
      <c r="K295" s="38"/>
      <c r="L295" s="227" t="s">
        <v>759</v>
      </c>
      <c r="M295" s="271"/>
      <c r="N295" s="277"/>
      <c r="O295" s="82"/>
      <c r="P295" s="20"/>
      <c r="Q295" s="20"/>
    </row>
    <row r="296" spans="1:17" ht="15" customHeight="1">
      <c r="A296" s="315"/>
      <c r="B296" s="83"/>
      <c r="C296" s="265" t="s">
        <v>604</v>
      </c>
      <c r="D296" s="282"/>
      <c r="E296" s="283"/>
      <c r="F296" s="45">
        <v>1299</v>
      </c>
      <c r="G296" s="226">
        <v>11</v>
      </c>
      <c r="H296" s="270" t="s">
        <v>512</v>
      </c>
      <c r="I296" s="48" t="str">
        <f>IF(ISTEXT(G296),"No text please",IF(G296&lt;0,"No negatives please",IF(ISBLANK(G296),"Please enter a value",IF(AND(G296=0,ISERROR(FIND("zero",K296))),"Please confirm zero",IF(AND(G296&lt;&gt;0,K296="Confirmed zero"),"Value not zero"," ")))))</f>
        <v xml:space="preserve"> </v>
      </c>
      <c r="J296" s="271"/>
      <c r="K296" s="38"/>
      <c r="L296" s="227" t="s">
        <v>760</v>
      </c>
      <c r="M296" s="271"/>
      <c r="N296" s="277"/>
      <c r="O296" s="82"/>
      <c r="P296" s="20"/>
      <c r="Q296" s="20"/>
    </row>
    <row r="297" spans="1:17" ht="20.100000000000001" customHeight="1">
      <c r="A297" s="315"/>
      <c r="B297" s="199"/>
      <c r="C297" s="111"/>
      <c r="D297" s="111"/>
      <c r="E297" s="111"/>
      <c r="F297" s="200"/>
      <c r="G297" s="111"/>
      <c r="H297" s="211"/>
      <c r="I297" s="111"/>
      <c r="J297" s="113"/>
      <c r="K297" s="113"/>
      <c r="L297" s="111"/>
      <c r="M297" s="113"/>
      <c r="N297" s="111"/>
      <c r="O297" s="192"/>
      <c r="P297" s="20"/>
      <c r="Q297" s="20"/>
    </row>
    <row r="298" spans="1:17" customFormat="1" ht="20.100000000000001" customHeight="1">
      <c r="A298" s="315"/>
      <c r="B298" s="60" t="s">
        <v>186</v>
      </c>
      <c r="C298" s="61"/>
      <c r="D298" s="61"/>
      <c r="E298" s="61"/>
      <c r="F298" s="61"/>
      <c r="G298" s="61"/>
      <c r="H298" s="78"/>
      <c r="I298" s="61"/>
      <c r="J298" s="61"/>
      <c r="K298" s="61"/>
      <c r="L298" s="61"/>
      <c r="M298" s="61"/>
      <c r="N298" s="61"/>
      <c r="O298" s="62"/>
      <c r="P298" s="224"/>
    </row>
    <row r="299" spans="1:17" customFormat="1" ht="20.100000000000001" customHeight="1">
      <c r="A299" s="315"/>
      <c r="B299" s="212"/>
      <c r="C299" s="213"/>
      <c r="D299" s="213"/>
      <c r="E299" s="215"/>
      <c r="F299" s="214"/>
      <c r="G299" s="215"/>
      <c r="H299" s="216"/>
      <c r="I299" s="215"/>
      <c r="J299" s="215"/>
      <c r="K299" s="215"/>
      <c r="L299" s="215"/>
      <c r="M299" s="215"/>
      <c r="N299" s="215"/>
      <c r="O299" s="217"/>
      <c r="P299" s="224"/>
    </row>
    <row r="300" spans="1:17" customFormat="1" ht="15" customHeight="1">
      <c r="A300" s="315"/>
      <c r="B300" s="91"/>
      <c r="C300" s="9"/>
      <c r="D300" s="9"/>
      <c r="E300" s="231" t="s">
        <v>198</v>
      </c>
      <c r="F300" s="231"/>
      <c r="G300" s="33" t="s">
        <v>198</v>
      </c>
      <c r="H300" s="79"/>
      <c r="I300" s="35"/>
      <c r="J300" s="6"/>
      <c r="K300" s="6"/>
      <c r="L300" s="9"/>
      <c r="M300" s="6"/>
      <c r="N300" s="6"/>
      <c r="O300" s="92"/>
      <c r="P300" s="224"/>
    </row>
    <row r="301" spans="1:17" customFormat="1" ht="15" customHeight="1">
      <c r="A301" s="315"/>
      <c r="B301" s="91"/>
      <c r="C301" s="70" t="s">
        <v>678</v>
      </c>
      <c r="D301" s="71"/>
      <c r="E301" s="231" t="str">
        <f>IF(OR($G$10="&lt;select&gt;",ISBLANK($G$10)),"in reporting currency","in "&amp;VLOOKUP($G$14,Parameters!$E$70:$F$73,2,FALSE)&amp;$G$10)</f>
        <v>in thousand EUR</v>
      </c>
      <c r="F301" s="51" t="s">
        <v>217</v>
      </c>
      <c r="G301" s="33" t="s">
        <v>197</v>
      </c>
      <c r="H301" s="79"/>
      <c r="I301" s="35" t="str">
        <f>I$22</f>
        <v>Checks</v>
      </c>
      <c r="J301" s="6"/>
      <c r="K301" s="6"/>
      <c r="L301" s="231" t="s">
        <v>218</v>
      </c>
      <c r="M301" s="6"/>
      <c r="N301" s="35" t="str">
        <f>N$22</f>
        <v>Supervisor Comments</v>
      </c>
      <c r="O301" s="92"/>
      <c r="P301" s="224"/>
    </row>
    <row r="302" spans="1:17" customFormat="1" ht="15" customHeight="1">
      <c r="A302" s="315"/>
      <c r="B302" s="91"/>
      <c r="C302" s="108" t="s">
        <v>222</v>
      </c>
      <c r="D302" s="157"/>
      <c r="E302" s="225">
        <f>IF(AND(ISNUMBER(Data!$G$38),ISNUMBER(Data!$G$11),ISNUMBER(Data!$G$14)),Data!$G$38," ")</f>
        <v>224827425.39414999</v>
      </c>
      <c r="F302" s="218">
        <v>1166</v>
      </c>
      <c r="G302" s="69">
        <f>IF(ISNUMBER(E302),(E302*Data!$G$14*Data!$G$11/1000000),"")</f>
        <v>224827.42539414999</v>
      </c>
      <c r="H302" s="288" t="s">
        <v>608</v>
      </c>
      <c r="I302" s="48" t="str">
        <f>IF(COUNTIF(I24:I26,"&lt;&gt; ")+COUNTIF(I28:I30,"&lt;&gt; ")+COUNTIF(I32:I36,"&lt;&gt; ")=0," ","Errors detected: "&amp;COUNTIF(I24:I26,"&lt;&gt; ")+COUNTIF(I28:I30,"&lt;&gt; ")+COUNTIF(I32:I36,"&lt;&gt; "))</f>
        <v xml:space="preserve"> </v>
      </c>
      <c r="J302" s="6"/>
      <c r="K302" s="6"/>
      <c r="L302" s="227"/>
      <c r="M302" s="6"/>
      <c r="N302" s="228"/>
      <c r="O302" s="92"/>
      <c r="P302" s="224"/>
    </row>
    <row r="303" spans="1:17" customFormat="1" ht="15" customHeight="1">
      <c r="A303" s="315"/>
      <c r="B303" s="91"/>
      <c r="C303" s="108" t="s">
        <v>223</v>
      </c>
      <c r="D303" s="157"/>
      <c r="E303" s="225">
        <f>IF(AND(ISNUMBER(Data!$G$58),ISNUMBER(Data!$G$11),ISNUMBER(Data!$G$14)),Data!$G$58," ")</f>
        <v>18246115.110047221</v>
      </c>
      <c r="F303" s="218">
        <v>1167</v>
      </c>
      <c r="G303" s="69">
        <f>IF(ISNUMBER(E303),(E303*Data!$G$14*Data!$G$11/1000000),"")</f>
        <v>18246.115110047223</v>
      </c>
      <c r="H303" s="270" t="s">
        <v>609</v>
      </c>
      <c r="I303" s="48" t="str">
        <f>IF(COUNTIF(I43:I45,"&lt;&gt; ")+COUNTIF(I47:I53,"&lt;&gt; ")+COUNTIF(I55:I56,"&lt;&gt; ")=0," ","Errors detected: "&amp;COUNTIF(I43:I45,"&lt;&gt; ")+COUNTIF(I47:I53,"&lt;&gt; ")+COUNTIF(I55:I56,"&lt;&gt; "))</f>
        <v xml:space="preserve"> </v>
      </c>
      <c r="J303" s="6"/>
      <c r="K303" s="6"/>
      <c r="L303" s="227"/>
      <c r="M303" s="6"/>
      <c r="N303" s="228"/>
      <c r="O303" s="92"/>
      <c r="P303" s="224"/>
    </row>
    <row r="304" spans="1:17" customFormat="1" ht="15" customHeight="1">
      <c r="A304" s="315"/>
      <c r="B304" s="91"/>
      <c r="C304" s="108" t="s">
        <v>224</v>
      </c>
      <c r="D304" s="157"/>
      <c r="E304" s="225">
        <f>IF(AND(ISNUMBER(Data!$G$70),ISNUMBER(Data!$G$11),ISNUMBER(Data!$G$14)),Data!$G$70," ")</f>
        <v>24580002.214579996</v>
      </c>
      <c r="F304" s="218">
        <v>1168</v>
      </c>
      <c r="G304" s="69">
        <f>IF(ISNUMBER(E304),(E304*Data!$G$14*Data!$G$11/1000000),"")</f>
        <v>24580.002214579996</v>
      </c>
      <c r="H304" s="270" t="s">
        <v>610</v>
      </c>
      <c r="I304" s="48" t="str">
        <f>IF(COUNTIF(I62:I66,"&lt;&gt; ")+COUNTIF(I68:I69,"&lt;&gt; ")=0," ","Errors detected: "&amp;COUNTIF(I62:I66,"&lt;&gt; ")+COUNTIF(I68:I69,"&lt;&gt; "))</f>
        <v xml:space="preserve"> </v>
      </c>
      <c r="J304" s="6"/>
      <c r="K304" s="6"/>
      <c r="L304" s="227"/>
      <c r="M304" s="6"/>
      <c r="N304" s="228"/>
      <c r="O304" s="92"/>
      <c r="P304" s="224"/>
    </row>
    <row r="305" spans="1:16" customFormat="1" ht="15" customHeight="1">
      <c r="A305" s="315"/>
      <c r="B305" s="91"/>
      <c r="C305" s="108" t="s">
        <v>225</v>
      </c>
      <c r="D305" s="157"/>
      <c r="E305" s="225">
        <f>IF(AND(ISNUMBER(Data!$G$80),ISNUMBER(Data!$G$11),ISNUMBER(Data!$G$14)),Data!$G$80," ")</f>
        <v>39345593.942330003</v>
      </c>
      <c r="F305" s="218">
        <v>1169</v>
      </c>
      <c r="G305" s="69">
        <f>IF(ISNUMBER(E305),(E305*Data!$G$14*Data!$G$11/1000000),"")</f>
        <v>39345.593942330001</v>
      </c>
      <c r="H305" s="270" t="s">
        <v>611</v>
      </c>
      <c r="I305" s="48" t="str">
        <f>IF(COUNTIF(I73:I79,"&lt;&gt; ")=0," ","Errors detected: "&amp;COUNTIF(I73:I79,"&lt;&gt; "))</f>
        <v xml:space="preserve"> </v>
      </c>
      <c r="J305" s="6"/>
      <c r="K305" s="6"/>
      <c r="L305" s="227"/>
      <c r="M305" s="6"/>
      <c r="N305" s="228"/>
      <c r="O305" s="92"/>
      <c r="P305" s="224"/>
    </row>
    <row r="306" spans="1:16" customFormat="1" ht="15" customHeight="1">
      <c r="A306" s="315"/>
      <c r="B306" s="91"/>
      <c r="C306" s="108" t="s">
        <v>226</v>
      </c>
      <c r="D306" s="157"/>
      <c r="E306" s="225">
        <f>IF(AND(ISNUMBER(Data!$G$97),ISNUMBER(Data!$G$11),ISNUMBER(Data!$G$14)),Data!$G$97," ")</f>
        <v>6743905539</v>
      </c>
      <c r="F306" s="218">
        <v>1170</v>
      </c>
      <c r="G306" s="69">
        <f>IF(ISNUMBER(E306),(E306*Data!$G$14*Data!$G$11/1000000),"")</f>
        <v>6743905.5389999999</v>
      </c>
      <c r="H306" s="270" t="s">
        <v>612</v>
      </c>
      <c r="I306" s="48" t="str">
        <f>IF(COUNTIF(I85:I96,"&lt;&gt; ")=0," ","Errors detected: "&amp;COUNTIF(I85:I96,"&lt;&gt; "))</f>
        <v xml:space="preserve"> </v>
      </c>
      <c r="J306" s="6"/>
      <c r="K306" s="6"/>
      <c r="L306" s="227"/>
      <c r="M306" s="6"/>
      <c r="N306" s="228"/>
      <c r="O306" s="92"/>
      <c r="P306" s="224"/>
    </row>
    <row r="307" spans="1:16" customFormat="1" ht="15" customHeight="1">
      <c r="A307" s="315"/>
      <c r="B307" s="91"/>
      <c r="C307" s="108" t="s">
        <v>227</v>
      </c>
      <c r="D307" s="157"/>
      <c r="E307" s="225">
        <f>IF(AND(Data!$I$101=" ",ISNUMBER(Data!$G$11),ISNUMBER(Data!$G$14)),Data!$G$101," ")</f>
        <v>182523362</v>
      </c>
      <c r="F307" s="218">
        <v>1171</v>
      </c>
      <c r="G307" s="69">
        <f>IF(ISNUMBER(E307),(E307*Data!$G$14*Data!$G$11/1000000),"")</f>
        <v>182523.36199999999</v>
      </c>
      <c r="H307" s="270" t="s">
        <v>613</v>
      </c>
      <c r="I307" s="48" t="str">
        <f>IF(COUNTIF(I101,"&lt;&gt; ")=0," ","Errors detected: "&amp;COUNTIF(I101,"&lt;&gt; "))</f>
        <v xml:space="preserve"> </v>
      </c>
      <c r="J307" s="6"/>
      <c r="K307" s="6"/>
      <c r="L307" s="227"/>
      <c r="M307" s="6"/>
      <c r="N307" s="228"/>
      <c r="O307" s="92"/>
      <c r="P307" s="224"/>
    </row>
    <row r="308" spans="1:16" customFormat="1" ht="15" customHeight="1">
      <c r="A308" s="315"/>
      <c r="B308" s="91"/>
      <c r="C308" s="108" t="s">
        <v>228</v>
      </c>
      <c r="D308" s="157"/>
      <c r="E308" s="225">
        <f>IF(AND(ISNUMBER(Data!$G$106),ISNUMBER(Data!$G$11),ISNUMBER(Data!$G$14)),Data!$G$106," ")</f>
        <v>2871074</v>
      </c>
      <c r="F308" s="218">
        <v>1172</v>
      </c>
      <c r="G308" s="69">
        <f>IF(ISNUMBER(E308),(E308*Data!$G$14*Data!$G$11/1000000),"")</f>
        <v>2871.0740000000001</v>
      </c>
      <c r="H308" s="270" t="s">
        <v>614</v>
      </c>
      <c r="I308" s="48" t="str">
        <f>IF(COUNTIF(I104:I105,"&lt;&gt; ")=0," ","Errors detected: "&amp;COUNTIF(I104:I105,"&lt;&gt; "))</f>
        <v xml:space="preserve"> </v>
      </c>
      <c r="J308" s="6"/>
      <c r="K308" s="6"/>
      <c r="L308" s="227"/>
      <c r="M308" s="6"/>
      <c r="N308" s="228"/>
      <c r="O308" s="92"/>
      <c r="P308" s="224"/>
    </row>
    <row r="309" spans="1:16" customFormat="1" ht="15" customHeight="1">
      <c r="A309" s="315"/>
      <c r="B309" s="91"/>
      <c r="C309" s="108" t="s">
        <v>229</v>
      </c>
      <c r="D309" s="157"/>
      <c r="E309" s="225">
        <f>IF(AND(ISNUMBER(Data!$G$113),ISNUMBER(Data!$G$11),ISNUMBER(Data!$G$14)),Data!$G$113," ")</f>
        <v>221619960.59999999</v>
      </c>
      <c r="F309" s="218">
        <v>1173</v>
      </c>
      <c r="G309" s="69">
        <f>IF(ISNUMBER(E309),(E309*Data!$G$14*Data!$G$11/1000000),"")</f>
        <v>221619.96059999999</v>
      </c>
      <c r="H309" s="270" t="s">
        <v>615</v>
      </c>
      <c r="I309" s="48" t="str">
        <f>IF(COUNTIF(I111:I112,"&lt;&gt; ")=0," ","Errors detected: "&amp;COUNTIF(I111:I112,"&lt;&gt; "))</f>
        <v xml:space="preserve"> </v>
      </c>
      <c r="J309" s="6"/>
      <c r="K309" s="6"/>
      <c r="L309" s="227"/>
      <c r="M309" s="6"/>
      <c r="N309" s="228"/>
      <c r="O309" s="92"/>
      <c r="P309" s="224"/>
    </row>
    <row r="310" spans="1:16" customFormat="1" ht="15" customHeight="1">
      <c r="A310" s="315"/>
      <c r="B310" s="91"/>
      <c r="C310" s="108" t="s">
        <v>230</v>
      </c>
      <c r="D310" s="157"/>
      <c r="E310" s="225">
        <f>IF(AND(ISNUMBER(Data!$G$120),ISNUMBER(Data!$G$11),ISNUMBER(Data!$G$14)),Data!$G$120," ")</f>
        <v>6110149.159856271</v>
      </c>
      <c r="F310" s="218">
        <v>1174</v>
      </c>
      <c r="G310" s="69">
        <f>IF(ISNUMBER(E310),(E310*Data!$G$14*Data!$G$11/1000000),"")</f>
        <v>6110.1491598562707</v>
      </c>
      <c r="H310" s="270" t="s">
        <v>616</v>
      </c>
      <c r="I310" s="48" t="str">
        <f>IF(COUNTIF(I116:I119,"&lt;&gt; ")=0," ","Errors detected: "&amp;COUNTIF(I116:I119,"&lt;&gt; "))</f>
        <v xml:space="preserve"> </v>
      </c>
      <c r="J310" s="6"/>
      <c r="K310" s="6"/>
      <c r="L310" s="227"/>
      <c r="M310" s="6"/>
      <c r="N310" s="228"/>
      <c r="O310" s="92"/>
      <c r="P310" s="224"/>
    </row>
    <row r="311" spans="1:16" customFormat="1" ht="15" customHeight="1">
      <c r="A311" s="315"/>
      <c r="B311" s="91"/>
      <c r="C311" s="108" t="s">
        <v>231</v>
      </c>
      <c r="D311" s="157"/>
      <c r="E311" s="225">
        <f>IF(AND(Data!$I$123=" ",ISNUMBER(Data!$G$11),ISNUMBER(Data!$G$14)),Data!$G$123," ")</f>
        <v>1012223.34535</v>
      </c>
      <c r="F311" s="218">
        <v>1175</v>
      </c>
      <c r="G311" s="69">
        <f>IF(ISNUMBER(E311),(E311*Data!$G$14*Data!$G$11/1000000),"")</f>
        <v>1012.2233453499999</v>
      </c>
      <c r="H311" s="270" t="s">
        <v>617</v>
      </c>
      <c r="I311" s="48" t="str">
        <f>IF(COUNTIF(I123,"&lt;&gt; ")=0," ","Errors detected: "&amp;COUNTIF(I123,"&lt;&gt; "))</f>
        <v xml:space="preserve"> </v>
      </c>
      <c r="J311" s="6"/>
      <c r="K311" s="6"/>
      <c r="L311" s="227"/>
      <c r="M311" s="6"/>
      <c r="N311" s="228"/>
      <c r="O311" s="92"/>
      <c r="P311" s="224"/>
    </row>
    <row r="312" spans="1:16" customFormat="1" ht="15" customHeight="1">
      <c r="A312" s="315"/>
      <c r="B312" s="91"/>
      <c r="C312" s="108" t="s">
        <v>232</v>
      </c>
      <c r="D312" s="157"/>
      <c r="E312" s="225">
        <f>IF(AND(Data!$I$128=" ",ISNUMBER(Data!$G$11),ISNUMBER(Data!$G$14)),$G$128," ")</f>
        <v>107440166</v>
      </c>
      <c r="F312" s="218">
        <v>1176</v>
      </c>
      <c r="G312" s="69">
        <f>IF(ISNUMBER(E312),(E312*Data!$G$14*Data!$G$11/1000000),"")</f>
        <v>107440.166</v>
      </c>
      <c r="H312" s="270" t="s">
        <v>618</v>
      </c>
      <c r="I312" s="48" t="str">
        <f>IF(COUNTIF(I128,"&lt;&gt; ")=0," ","Errors detected: "&amp;COUNTIF(I128,"&lt;&gt; "))</f>
        <v xml:space="preserve"> </v>
      </c>
      <c r="J312" s="6"/>
      <c r="K312" s="6"/>
      <c r="L312" s="227"/>
      <c r="M312" s="6"/>
      <c r="N312" s="228"/>
      <c r="O312" s="92"/>
      <c r="P312" s="224"/>
    </row>
    <row r="313" spans="1:16" customFormat="1" ht="15" customHeight="1">
      <c r="A313" s="315"/>
      <c r="B313" s="91"/>
      <c r="C313" s="108" t="s">
        <v>233</v>
      </c>
      <c r="D313" s="157"/>
      <c r="E313" s="225">
        <f>IF(AND(ISNUMBER(Data!$G$134),ISNUMBER(Data!$G$11),ISNUMBER(Data!$G$14)),Data!$G$134," ")</f>
        <v>88667084.394730002</v>
      </c>
      <c r="F313" s="218">
        <v>1177</v>
      </c>
      <c r="G313" s="69">
        <f>IF(ISNUMBER(E313),(E313*Data!$G$14*Data!$G$11/1000000),"")</f>
        <v>88667.084394730002</v>
      </c>
      <c r="H313" s="270" t="s">
        <v>619</v>
      </c>
      <c r="I313" s="48" t="str">
        <f>IF(COUNTIF(I131:I133,"&lt;&gt; ")=0," ","Errors detected: "&amp;COUNTIF(I131:I133,"&lt;&gt; "))</f>
        <v xml:space="preserve"> </v>
      </c>
      <c r="J313" s="6"/>
      <c r="K313" s="6"/>
      <c r="L313" s="227"/>
      <c r="M313" s="6"/>
      <c r="N313" s="228"/>
      <c r="O313" s="92"/>
      <c r="P313" s="224"/>
    </row>
    <row r="314" spans="1:16" customFormat="1" ht="15" customHeight="1">
      <c r="A314" s="315"/>
      <c r="B314" s="91"/>
      <c r="C314" s="55" t="s">
        <v>220</v>
      </c>
      <c r="D314" s="110"/>
      <c r="E314" s="39"/>
      <c r="F314" s="39"/>
      <c r="G314" s="39"/>
      <c r="H314" s="270"/>
      <c r="I314" s="39"/>
      <c r="J314" s="6"/>
      <c r="K314" s="6"/>
      <c r="L314" s="6"/>
      <c r="M314" s="6"/>
      <c r="N314" s="6"/>
      <c r="O314" s="92"/>
      <c r="P314" s="224"/>
    </row>
    <row r="315" spans="1:16" customFormat="1" ht="15" customHeight="1">
      <c r="A315" s="315"/>
      <c r="B315" s="91"/>
      <c r="C315" s="219" t="s">
        <v>560</v>
      </c>
      <c r="D315" s="110"/>
      <c r="E315" s="39"/>
      <c r="F315" s="39"/>
      <c r="G315" s="39"/>
      <c r="H315" s="270" t="s">
        <v>620</v>
      </c>
      <c r="I315" s="48" t="str">
        <f>IF(COUNTIF(I7:I10,"&lt;&gt; ")+COUNTIF(I12,"&lt;&gt; ")=0," ","Errors detected: "&amp;COUNTIF(I7:I10,"&lt;&gt; ")+COUNTIF(I12,"&lt;&gt; "))</f>
        <v xml:space="preserve"> </v>
      </c>
      <c r="J315" s="6"/>
      <c r="K315" s="6"/>
      <c r="L315" s="6"/>
      <c r="M315" s="6"/>
      <c r="N315" s="6"/>
      <c r="O315" s="92"/>
      <c r="P315" s="224"/>
    </row>
    <row r="316" spans="1:16" customFormat="1" ht="15" customHeight="1">
      <c r="A316" s="315"/>
      <c r="B316" s="91"/>
      <c r="C316" s="219" t="s">
        <v>235</v>
      </c>
      <c r="D316" s="110"/>
      <c r="E316" s="39"/>
      <c r="F316" s="39"/>
      <c r="G316" s="39"/>
      <c r="H316" s="270" t="s">
        <v>621</v>
      </c>
      <c r="I316" s="48" t="str">
        <f>IF(COUNTIF(I14:I18,"&lt;&gt; ")=0," ","Errors detected: "&amp;COUNTIF(I14:I18,"&lt;&gt; "))</f>
        <v xml:space="preserve"> </v>
      </c>
      <c r="J316" s="6"/>
      <c r="K316" s="6"/>
      <c r="L316" s="6"/>
      <c r="M316" s="6"/>
      <c r="N316" s="6"/>
      <c r="O316" s="92"/>
      <c r="P316" s="224"/>
    </row>
    <row r="317" spans="1:16" customFormat="1" ht="15" customHeight="1">
      <c r="A317" s="315"/>
      <c r="B317" s="91"/>
      <c r="C317" s="219" t="s">
        <v>234</v>
      </c>
      <c r="D317" s="110"/>
      <c r="E317" s="39"/>
      <c r="F317" s="39"/>
      <c r="G317" s="39"/>
      <c r="H317" s="270" t="s">
        <v>622</v>
      </c>
      <c r="I317" s="48" t="str">
        <f>IF(COUNTIF(I139:I140,"&lt;&gt; ")+COUNTIF(I142:I148,"&lt;&gt; ")+COUNTIF(I151,"&lt;&gt; ")=0," ","Errors detected: "&amp;COUNTIF(I139:I140,"&lt;&gt; ")+COUNTIF(I142:I148,"&lt;&gt; ")+COUNTIF(I151,"&lt;&gt; "))</f>
        <v xml:space="preserve"> </v>
      </c>
      <c r="J317" s="6"/>
      <c r="K317" s="6"/>
      <c r="L317" s="6"/>
      <c r="M317" s="6"/>
      <c r="N317" s="6"/>
      <c r="O317" s="92"/>
      <c r="P317" s="224"/>
    </row>
    <row r="318" spans="1:16" customFormat="1" ht="15" customHeight="1">
      <c r="A318" s="315"/>
      <c r="B318" s="91"/>
      <c r="C318" s="219" t="s">
        <v>300</v>
      </c>
      <c r="D318" s="110"/>
      <c r="E318" s="39"/>
      <c r="F318" s="39"/>
      <c r="G318" s="39"/>
      <c r="H318" s="270" t="s">
        <v>623</v>
      </c>
      <c r="I318" s="48" t="str">
        <f>IF(COUNTIF(I154:I154,"&lt;&gt; ")+COUNTIF(I156:I158,"&lt;&gt; ")=0," ","Errors detected: "&amp;COUNTIF(I154:I154,"&lt;&gt; ")+COUNTIF(I156:I158,"&lt;&gt; "))</f>
        <v xml:space="preserve"> </v>
      </c>
      <c r="J318" s="6"/>
      <c r="K318" s="6"/>
      <c r="L318" s="6"/>
      <c r="M318" s="6"/>
      <c r="N318" s="6"/>
      <c r="O318" s="92"/>
      <c r="P318" s="224"/>
    </row>
    <row r="319" spans="1:16" customFormat="1" ht="15" customHeight="1">
      <c r="A319" s="315"/>
      <c r="B319" s="91"/>
      <c r="C319" s="219" t="s">
        <v>301</v>
      </c>
      <c r="D319" s="110"/>
      <c r="E319" s="39"/>
      <c r="F319" s="39"/>
      <c r="G319" s="39"/>
      <c r="H319" s="270" t="s">
        <v>624</v>
      </c>
      <c r="I319" s="48" t="str">
        <f>IF(COUNTIF(I163:I169,"&lt;&gt; ")+COUNTIF(I171:I175,"&lt;&gt; ")=0," ","Errors detected: "&amp;COUNTIF(I163:I169,"&lt;&gt; ")+COUNTIF(I171:I175,"&lt;&gt; "))</f>
        <v xml:space="preserve"> </v>
      </c>
      <c r="J319" s="6"/>
      <c r="K319" s="6"/>
      <c r="L319" s="6"/>
      <c r="M319" s="6"/>
      <c r="N319" s="6"/>
      <c r="O319" s="92"/>
      <c r="P319" s="224"/>
    </row>
    <row r="320" spans="1:16" customFormat="1" ht="15" customHeight="1">
      <c r="A320" s="315"/>
      <c r="B320" s="91"/>
      <c r="C320" s="219" t="s">
        <v>302</v>
      </c>
      <c r="D320" s="110"/>
      <c r="E320" s="39"/>
      <c r="F320" s="39"/>
      <c r="G320" s="39"/>
      <c r="H320" s="270" t="s">
        <v>625</v>
      </c>
      <c r="I320" s="48" t="str">
        <f>IF(COUNTIF(I178:I195,"&lt;&gt; ")=0," ","Errors detected: "&amp;COUNTIF(I178:I195,"&lt;&gt; "))</f>
        <v xml:space="preserve"> </v>
      </c>
      <c r="J320" s="6"/>
      <c r="K320" s="6"/>
      <c r="L320" s="6"/>
      <c r="M320" s="6"/>
      <c r="N320" s="6"/>
      <c r="O320" s="92"/>
      <c r="P320" s="224"/>
    </row>
    <row r="321" spans="1:16" customFormat="1" ht="15" customHeight="1">
      <c r="A321" s="315"/>
      <c r="B321" s="91"/>
      <c r="C321" s="219" t="s">
        <v>303</v>
      </c>
      <c r="D321" s="110"/>
      <c r="E321" s="39"/>
      <c r="F321" s="39"/>
      <c r="G321" s="39"/>
      <c r="H321" s="270" t="s">
        <v>626</v>
      </c>
      <c r="I321" s="48" t="str">
        <f>IF(COUNTIF(I199:I228,"&lt;&gt; ")=0," ","Errors detected: "&amp;COUNTIF(I199:I228,"&lt;&gt; "))</f>
        <v xml:space="preserve"> </v>
      </c>
      <c r="J321" s="6"/>
      <c r="K321" s="6"/>
      <c r="L321" s="6"/>
      <c r="M321" s="6"/>
      <c r="N321" s="6"/>
      <c r="O321" s="92"/>
      <c r="P321" s="224"/>
    </row>
    <row r="322" spans="1:16" customFormat="1" ht="15" customHeight="1">
      <c r="A322" s="315"/>
      <c r="B322" s="91"/>
      <c r="C322" s="219" t="s">
        <v>513</v>
      </c>
      <c r="D322" s="110"/>
      <c r="E322" s="39"/>
      <c r="F322" s="39"/>
      <c r="G322" s="39"/>
      <c r="H322" s="270" t="s">
        <v>627</v>
      </c>
      <c r="I322" s="48" t="str">
        <f>IF(COUNTIF(I231:I241,"&lt;&gt; ")=0," ","Errors detected: "&amp;COUNTIF(I231:I241,"&lt;&gt; "))</f>
        <v xml:space="preserve"> </v>
      </c>
      <c r="J322" s="6"/>
      <c r="K322" s="6"/>
      <c r="L322" s="6"/>
      <c r="M322" s="6"/>
      <c r="N322" s="6"/>
      <c r="O322" s="92"/>
      <c r="P322" s="224"/>
    </row>
    <row r="323" spans="1:16" customFormat="1" ht="15" customHeight="1">
      <c r="A323" s="315"/>
      <c r="B323" s="91"/>
      <c r="C323" s="219" t="s">
        <v>514</v>
      </c>
      <c r="D323" s="110"/>
      <c r="E323" s="39"/>
      <c r="F323" s="39"/>
      <c r="G323" s="39"/>
      <c r="H323" s="270" t="s">
        <v>628</v>
      </c>
      <c r="I323" s="48" t="str">
        <f>IF(COUNTIF(I244:I263,"&lt;&gt; ")=0," ","Errors detected: "&amp;COUNTIF(I244:I263,"&lt;&gt; "))</f>
        <v xml:space="preserve"> </v>
      </c>
      <c r="J323" s="6"/>
      <c r="K323" s="6"/>
      <c r="L323" s="6"/>
      <c r="M323" s="6"/>
      <c r="N323" s="6"/>
      <c r="O323" s="92"/>
      <c r="P323" s="224"/>
    </row>
    <row r="324" spans="1:16" customFormat="1" ht="15" customHeight="1">
      <c r="A324" s="315"/>
      <c r="B324" s="91"/>
      <c r="C324" s="219" t="s">
        <v>515</v>
      </c>
      <c r="D324" s="110"/>
      <c r="E324" s="39"/>
      <c r="F324" s="39"/>
      <c r="G324" s="39"/>
      <c r="H324" s="270" t="s">
        <v>629</v>
      </c>
      <c r="I324" s="48" t="str">
        <f>IF(COUNTIF(I267:I272,"&lt;&gt; ")+COUNTIF(I274:I277,"&lt;&gt; ")+COUNTIF(I279:I280,"&lt;&gt; ")+COUNTIF(I282:I285,"&lt;&gt; ")+COUNTIF(I287:I290,"&lt;&gt; ")=0," ","Errors detected: "&amp;COUNTIF(I267:I272,"&lt;&gt; ")+COUNTIF(I274:I277,"&lt;&gt; ")+COUNTIF(I279:I280,"&lt;&gt; ")+COUNTIF(I282:I285,"&lt;&gt; ")+COUNTIF(I287:I290,"&lt;&gt; "))</f>
        <v xml:space="preserve"> </v>
      </c>
      <c r="J324" s="6"/>
      <c r="K324" s="6"/>
      <c r="L324" s="6"/>
      <c r="M324" s="6"/>
      <c r="N324" s="6"/>
      <c r="O324" s="92"/>
      <c r="P324" s="224"/>
    </row>
    <row r="325" spans="1:16" customFormat="1" ht="15" customHeight="1">
      <c r="A325" s="315"/>
      <c r="B325" s="91"/>
      <c r="C325" s="266" t="s">
        <v>644</v>
      </c>
      <c r="D325" s="110"/>
      <c r="E325" s="269"/>
      <c r="F325" s="269"/>
      <c r="G325" s="269"/>
      <c r="H325" s="285" t="s">
        <v>630</v>
      </c>
      <c r="I325" s="48" t="str">
        <f>IF(COUNTIF(I293:I296,"&lt;&gt; ")=0," ","Errors detected: "&amp;COUNTIF(I293:I296,"&lt;&gt; "))</f>
        <v xml:space="preserve"> </v>
      </c>
      <c r="J325" s="6"/>
      <c r="K325" s="6"/>
      <c r="L325" s="6"/>
      <c r="M325" s="6"/>
      <c r="N325" s="6"/>
      <c r="O325" s="92"/>
      <c r="P325" s="224"/>
    </row>
    <row r="326" spans="1:16" customFormat="1" ht="20.100000000000001" customHeight="1">
      <c r="A326" s="315"/>
      <c r="B326" s="93"/>
      <c r="C326" s="94"/>
      <c r="D326" s="94"/>
      <c r="E326" s="94"/>
      <c r="F326" s="94"/>
      <c r="G326" s="94"/>
      <c r="H326" s="95"/>
      <c r="I326" s="94"/>
      <c r="J326" s="94"/>
      <c r="K326" s="94"/>
      <c r="L326" s="94"/>
      <c r="M326" s="94"/>
      <c r="N326" s="94"/>
      <c r="O326" s="96"/>
      <c r="P326" s="224"/>
    </row>
    <row r="327" spans="1:16" ht="15" customHeight="1">
      <c r="A327" s="289"/>
      <c r="B327" s="222"/>
      <c r="C327" s="9"/>
      <c r="D327" s="9"/>
      <c r="E327" s="224"/>
      <c r="F327" s="224"/>
      <c r="G327" s="9"/>
      <c r="H327" s="155"/>
      <c r="I327" s="9"/>
      <c r="J327" s="20"/>
      <c r="K327" s="8"/>
      <c r="L327" s="9"/>
      <c r="M327" s="20"/>
      <c r="N327" s="9"/>
      <c r="O327" s="8"/>
      <c r="P327" s="20"/>
    </row>
  </sheetData>
  <sheetProtection password="D9BE" sheet="1" objects="1" scenarios="1"/>
  <mergeCells count="3">
    <mergeCell ref="C2:E2"/>
    <mergeCell ref="C37:E38"/>
    <mergeCell ref="C57:E58"/>
  </mergeCells>
  <conditionalFormatting sqref="G7:G8 G12">
    <cfRule type="containsText" priority="433" stopIfTrue="1" operator="containsText" text="&lt;select&gt;">
      <formula>NOT(ISERROR(SEARCH("&lt;select&gt;",G7)))</formula>
    </cfRule>
  </conditionalFormatting>
  <conditionalFormatting sqref="G7:G8 G12">
    <cfRule type="containsBlanks" priority="434" stopIfTrue="1">
      <formula>LEN(TRIM(G7))=0</formula>
    </cfRule>
  </conditionalFormatting>
  <conditionalFormatting sqref="I7:I10 I12 I154 I64 I24 I26 I28:I30 I32:I36 I248 I188:I189 I214:I223 I235:I239">
    <cfRule type="cellIs" dxfId="129" priority="418" stopIfTrue="1" operator="notEqual">
      <formula>" "</formula>
    </cfRule>
  </conditionalFormatting>
  <conditionalFormatting sqref="I43:I45 I47:I52 I55:I56">
    <cfRule type="cellIs" dxfId="128" priority="419" stopIfTrue="1" operator="notEqual">
      <formula>" "</formula>
    </cfRule>
  </conditionalFormatting>
  <conditionalFormatting sqref="I68:I69 I62:I63 I65">
    <cfRule type="cellIs" dxfId="127" priority="420" stopIfTrue="1" operator="notEqual">
      <formula>" "</formula>
    </cfRule>
  </conditionalFormatting>
  <conditionalFormatting sqref="I73:I79">
    <cfRule type="cellIs" dxfId="126" priority="421" stopIfTrue="1" operator="notEqual">
      <formula>" "</formula>
    </cfRule>
  </conditionalFormatting>
  <conditionalFormatting sqref="I86:I94">
    <cfRule type="cellIs" dxfId="125" priority="422" stopIfTrue="1" operator="notEqual">
      <formula>" "</formula>
    </cfRule>
  </conditionalFormatting>
  <conditionalFormatting sqref="I104:I105">
    <cfRule type="cellIs" dxfId="124" priority="424" stopIfTrue="1" operator="notEqual">
      <formula>" "</formula>
    </cfRule>
  </conditionalFormatting>
  <conditionalFormatting sqref="I111:I112">
    <cfRule type="cellIs" dxfId="123" priority="425" stopIfTrue="1" operator="notEqual">
      <formula>" "</formula>
    </cfRule>
  </conditionalFormatting>
  <conditionalFormatting sqref="I116:I119">
    <cfRule type="cellIs" dxfId="122" priority="426" stopIfTrue="1" operator="notEqual">
      <formula>" "</formula>
    </cfRule>
  </conditionalFormatting>
  <conditionalFormatting sqref="I123">
    <cfRule type="cellIs" dxfId="121" priority="427" stopIfTrue="1" operator="notEqual">
      <formula>" "</formula>
    </cfRule>
  </conditionalFormatting>
  <conditionalFormatting sqref="I131:I133">
    <cfRule type="cellIs" dxfId="120" priority="429" stopIfTrue="1" operator="notEqual">
      <formula>" "</formula>
    </cfRule>
  </conditionalFormatting>
  <conditionalFormatting sqref="I139:I140 I142:I147">
    <cfRule type="cellIs" dxfId="119" priority="430" stopIfTrue="1" operator="notEqual">
      <formula>" "</formula>
    </cfRule>
  </conditionalFormatting>
  <conditionalFormatting sqref="I151">
    <cfRule type="cellIs" dxfId="118" priority="431" stopIfTrue="1" operator="notEqual">
      <formula>" "</formula>
    </cfRule>
  </conditionalFormatting>
  <conditionalFormatting sqref="G16">
    <cfRule type="containsText" priority="435" stopIfTrue="1" operator="containsText" text="&lt;select&gt;">
      <formula>NOT(ISERROR(SEARCH("&lt;select&gt;",G16)))</formula>
    </cfRule>
  </conditionalFormatting>
  <conditionalFormatting sqref="G16">
    <cfRule type="containsBlanks" priority="436" stopIfTrue="1">
      <formula>LEN(TRIM(G16))=0</formula>
    </cfRule>
  </conditionalFormatting>
  <conditionalFormatting sqref="I14:I18">
    <cfRule type="cellIs" dxfId="117" priority="417" stopIfTrue="1" operator="notEqual">
      <formula>" "</formula>
    </cfRule>
  </conditionalFormatting>
  <conditionalFormatting sqref="I128">
    <cfRule type="cellIs" dxfId="116" priority="428" stopIfTrue="1" operator="notEqual">
      <formula>" "</formula>
    </cfRule>
  </conditionalFormatting>
  <conditionalFormatting sqref="I101">
    <cfRule type="cellIs" dxfId="115" priority="423" stopIfTrue="1" operator="notEqual">
      <formula>" "</formula>
    </cfRule>
  </conditionalFormatting>
  <conditionalFormatting sqref="I302:I313 I315:I323">
    <cfRule type="cellIs" dxfId="114" priority="432" stopIfTrue="1" operator="notEqual">
      <formula>" "</formula>
    </cfRule>
  </conditionalFormatting>
  <conditionalFormatting sqref="I319:I323">
    <cfRule type="containsText" dxfId="113" priority="416" stopIfTrue="1" operator="containsText" text="Warnings detected">
      <formula>NOT(ISERROR(SEARCH("Warnings detected",I319)))</formula>
    </cfRule>
  </conditionalFormatting>
  <conditionalFormatting sqref="N111:N112 N104:N105 N101 N73:N79 N68:N69 N55:N56 N47:N52 N43:N45 N16:N18 N154 N24 N26 N28:N30 N32:N36 N62:N65 N231:N232 N163:N169 N171 N244:N263 N157:N158 N183:N189 N214:N223 N85:N96 N235:N241">
    <cfRule type="expression" dxfId="112" priority="413" stopIfTrue="1">
      <formula>LEN(N16)&gt;30</formula>
    </cfRule>
  </conditionalFormatting>
  <conditionalFormatting sqref="N302:N313 N151 N142:N147 N139:N140 N131:N133 N128 N123 N116:N119 N174:N175">
    <cfRule type="expression" dxfId="111" priority="412" stopIfTrue="1">
      <formula>LEN(N116)&gt;30</formula>
    </cfRule>
  </conditionalFormatting>
  <conditionalFormatting sqref="N9:N10">
    <cfRule type="expression" dxfId="110" priority="411" stopIfTrue="1">
      <formula>LEN(N9)&gt;30</formula>
    </cfRule>
  </conditionalFormatting>
  <conditionalFormatting sqref="I85:I94">
    <cfRule type="cellIs" dxfId="109" priority="410" stopIfTrue="1" operator="notEqual">
      <formula>" "</formula>
    </cfRule>
  </conditionalFormatting>
  <conditionalFormatting sqref="I157">
    <cfRule type="cellIs" dxfId="108" priority="408" stopIfTrue="1" operator="notEqual">
      <formula>" "</formula>
    </cfRule>
  </conditionalFormatting>
  <conditionalFormatting sqref="I158">
    <cfRule type="cellIs" dxfId="107" priority="407" stopIfTrue="1" operator="notEqual">
      <formula>" "</formula>
    </cfRule>
  </conditionalFormatting>
  <conditionalFormatting sqref="N25">
    <cfRule type="expression" dxfId="106" priority="405" stopIfTrue="1">
      <formula>LEN(N25)&gt;30</formula>
    </cfRule>
  </conditionalFormatting>
  <conditionalFormatting sqref="I25">
    <cfRule type="cellIs" dxfId="105" priority="404" stopIfTrue="1" operator="notEqual">
      <formula>" "</formula>
    </cfRule>
  </conditionalFormatting>
  <conditionalFormatting sqref="N290">
    <cfRule type="expression" dxfId="104" priority="402" stopIfTrue="1">
      <formula>LEN(N290)&gt;30</formula>
    </cfRule>
  </conditionalFormatting>
  <conditionalFormatting sqref="N289">
    <cfRule type="expression" dxfId="103" priority="400" stopIfTrue="1">
      <formula>LEN(N289)&gt;30</formula>
    </cfRule>
  </conditionalFormatting>
  <conditionalFormatting sqref="N288">
    <cfRule type="expression" dxfId="102" priority="398" stopIfTrue="1">
      <formula>LEN(N288)&gt;30</formula>
    </cfRule>
  </conditionalFormatting>
  <conditionalFormatting sqref="N287">
    <cfRule type="expression" dxfId="101" priority="396" stopIfTrue="1">
      <formula>LEN(N287)&gt;30</formula>
    </cfRule>
  </conditionalFormatting>
  <conditionalFormatting sqref="N285">
    <cfRule type="expression" dxfId="100" priority="394" stopIfTrue="1">
      <formula>LEN(N285)&gt;30</formula>
    </cfRule>
  </conditionalFormatting>
  <conditionalFormatting sqref="N284">
    <cfRule type="expression" dxfId="99" priority="392" stopIfTrue="1">
      <formula>LEN(N284)&gt;30</formula>
    </cfRule>
  </conditionalFormatting>
  <conditionalFormatting sqref="N283">
    <cfRule type="expression" dxfId="98" priority="390" stopIfTrue="1">
      <formula>LEN(N283)&gt;30</formula>
    </cfRule>
  </conditionalFormatting>
  <conditionalFormatting sqref="N282">
    <cfRule type="expression" dxfId="97" priority="388" stopIfTrue="1">
      <formula>LEN(N282)&gt;30</formula>
    </cfRule>
  </conditionalFormatting>
  <conditionalFormatting sqref="N280">
    <cfRule type="expression" dxfId="96" priority="386" stopIfTrue="1">
      <formula>LEN(N280)&gt;30</formula>
    </cfRule>
  </conditionalFormatting>
  <conditionalFormatting sqref="N279">
    <cfRule type="expression" dxfId="95" priority="384" stopIfTrue="1">
      <formula>LEN(N279)&gt;30</formula>
    </cfRule>
  </conditionalFormatting>
  <conditionalFormatting sqref="N277">
    <cfRule type="expression" dxfId="94" priority="382" stopIfTrue="1">
      <formula>LEN(N277)&gt;30</formula>
    </cfRule>
  </conditionalFormatting>
  <conditionalFormatting sqref="N276">
    <cfRule type="expression" dxfId="93" priority="380" stopIfTrue="1">
      <formula>LEN(N276)&gt;30</formula>
    </cfRule>
  </conditionalFormatting>
  <conditionalFormatting sqref="N275">
    <cfRule type="expression" dxfId="92" priority="378" stopIfTrue="1">
      <formula>LEN(N275)&gt;30</formula>
    </cfRule>
  </conditionalFormatting>
  <conditionalFormatting sqref="N274">
    <cfRule type="expression" dxfId="91" priority="376" stopIfTrue="1">
      <formula>LEN(N274)&gt;30</formula>
    </cfRule>
  </conditionalFormatting>
  <conditionalFormatting sqref="N272">
    <cfRule type="expression" dxfId="90" priority="374" stopIfTrue="1">
      <formula>LEN(N272)&gt;30</formula>
    </cfRule>
  </conditionalFormatting>
  <conditionalFormatting sqref="N271">
    <cfRule type="expression" dxfId="89" priority="372" stopIfTrue="1">
      <formula>LEN(N271)&gt;30</formula>
    </cfRule>
  </conditionalFormatting>
  <conditionalFormatting sqref="N270">
    <cfRule type="expression" dxfId="88" priority="370" stopIfTrue="1">
      <formula>LEN(N270)&gt;30</formula>
    </cfRule>
  </conditionalFormatting>
  <conditionalFormatting sqref="N269">
    <cfRule type="expression" dxfId="87" priority="368" stopIfTrue="1">
      <formula>LEN(N269)&gt;30</formula>
    </cfRule>
  </conditionalFormatting>
  <conditionalFormatting sqref="N268">
    <cfRule type="expression" dxfId="86" priority="366" stopIfTrue="1">
      <formula>LEN(N268)&gt;30</formula>
    </cfRule>
  </conditionalFormatting>
  <conditionalFormatting sqref="N267">
    <cfRule type="expression" dxfId="85" priority="364" stopIfTrue="1">
      <formula>LEN(N267)&gt;30</formula>
    </cfRule>
  </conditionalFormatting>
  <conditionalFormatting sqref="I169">
    <cfRule type="cellIs" dxfId="84" priority="362" stopIfTrue="1" operator="notEqual">
      <formula>" "</formula>
    </cfRule>
  </conditionalFormatting>
  <conditionalFormatting sqref="I171:I172">
    <cfRule type="cellIs" dxfId="83" priority="361" stopIfTrue="1" operator="notEqual">
      <formula>" "</formula>
    </cfRule>
  </conditionalFormatting>
  <conditionalFormatting sqref="I175">
    <cfRule type="cellIs" dxfId="82" priority="360" stopIfTrue="1" operator="notEqual">
      <formula>" "</formula>
    </cfRule>
  </conditionalFormatting>
  <conditionalFormatting sqref="I244">
    <cfRule type="cellIs" dxfId="81" priority="342" stopIfTrue="1" operator="notEqual">
      <formula>" "</formula>
    </cfRule>
  </conditionalFormatting>
  <conditionalFormatting sqref="I267:I272">
    <cfRule type="cellIs" dxfId="80" priority="341" stopIfTrue="1" operator="notEqual">
      <formula>" "</formula>
    </cfRule>
  </conditionalFormatting>
  <conditionalFormatting sqref="I274:I277">
    <cfRule type="cellIs" dxfId="79" priority="340" stopIfTrue="1" operator="notEqual">
      <formula>" "</formula>
    </cfRule>
  </conditionalFormatting>
  <conditionalFormatting sqref="I279:I280">
    <cfRule type="cellIs" dxfId="78" priority="339" stopIfTrue="1" operator="notEqual">
      <formula>" "</formula>
    </cfRule>
  </conditionalFormatting>
  <conditionalFormatting sqref="I282:I285">
    <cfRule type="cellIs" dxfId="77" priority="338" stopIfTrue="1" operator="notEqual">
      <formula>" "</formula>
    </cfRule>
  </conditionalFormatting>
  <conditionalFormatting sqref="I287:I290">
    <cfRule type="cellIs" dxfId="76" priority="337" stopIfTrue="1" operator="notEqual">
      <formula>" "</formula>
    </cfRule>
  </conditionalFormatting>
  <conditionalFormatting sqref="I163:I165">
    <cfRule type="cellIs" dxfId="75" priority="336" stopIfTrue="1" operator="notEqual">
      <formula>" "</formula>
    </cfRule>
  </conditionalFormatting>
  <conditionalFormatting sqref="I245">
    <cfRule type="cellIs" dxfId="74" priority="335" stopIfTrue="1" operator="notEqual">
      <formula>" "</formula>
    </cfRule>
  </conditionalFormatting>
  <conditionalFormatting sqref="I246">
    <cfRule type="cellIs" dxfId="73" priority="334" stopIfTrue="1" operator="notEqual">
      <formula>" "</formula>
    </cfRule>
  </conditionalFormatting>
  <conditionalFormatting sqref="I325">
    <cfRule type="cellIs" dxfId="72" priority="333" stopIfTrue="1" operator="notEqual">
      <formula>" "</formula>
    </cfRule>
  </conditionalFormatting>
  <conditionalFormatting sqref="I325">
    <cfRule type="containsText" dxfId="71" priority="332" stopIfTrue="1" operator="containsText" text="Warnings detected">
      <formula>NOT(ISERROR(SEARCH("Warnings detected",I325)))</formula>
    </cfRule>
  </conditionalFormatting>
  <conditionalFormatting sqref="N172:N173">
    <cfRule type="expression" dxfId="70" priority="313" stopIfTrue="1">
      <formula>LEN(N172)&gt;30</formula>
    </cfRule>
  </conditionalFormatting>
  <conditionalFormatting sqref="N195">
    <cfRule type="expression" dxfId="69" priority="311" stopIfTrue="1">
      <formula>LEN(N195)&gt;30</formula>
    </cfRule>
  </conditionalFormatting>
  <conditionalFormatting sqref="I173">
    <cfRule type="cellIs" dxfId="68" priority="308" stopIfTrue="1" operator="notEqual">
      <formula>" "</formula>
    </cfRule>
  </conditionalFormatting>
  <conditionalFormatting sqref="I174">
    <cfRule type="cellIs" dxfId="67" priority="307" stopIfTrue="1" operator="notEqual">
      <formula>" "</formula>
    </cfRule>
  </conditionalFormatting>
  <conditionalFormatting sqref="I183:I185">
    <cfRule type="cellIs" dxfId="66" priority="305" stopIfTrue="1" operator="notEqual">
      <formula>" "</formula>
    </cfRule>
  </conditionalFormatting>
  <conditionalFormatting sqref="N191:N194">
    <cfRule type="expression" dxfId="65" priority="303" stopIfTrue="1">
      <formula>LEN(N191)&gt;30</formula>
    </cfRule>
  </conditionalFormatting>
  <conditionalFormatting sqref="I191:I194">
    <cfRule type="cellIs" dxfId="64" priority="302" stopIfTrue="1" operator="notEqual">
      <formula>" "</formula>
    </cfRule>
  </conditionalFormatting>
  <conditionalFormatting sqref="L111:L112 L104:L105 L101 L73:L79 L68:L69 L55:L56 L47:L52 L43:L45 L16:L18 L154 L24 L26 L28:L30 L32:L36 L62:L65 L157:L158 L85:L96">
    <cfRule type="expression" dxfId="63" priority="295" stopIfTrue="1">
      <formula>LEN(L16)&gt;56</formula>
    </cfRule>
  </conditionalFormatting>
  <conditionalFormatting sqref="L302:L313 L151 L142:L147 L139:L140 L131:L133 L128 L123 L116:L119">
    <cfRule type="expression" dxfId="62" priority="294" stopIfTrue="1">
      <formula>LEN(L116)&gt;56</formula>
    </cfRule>
  </conditionalFormatting>
  <conditionalFormatting sqref="L25">
    <cfRule type="expression" dxfId="61" priority="293" stopIfTrue="1">
      <formula>LEN(L25)&gt;56</formula>
    </cfRule>
  </conditionalFormatting>
  <conditionalFormatting sqref="I166:I168">
    <cfRule type="cellIs" dxfId="60" priority="243" stopIfTrue="1" operator="notEqual">
      <formula>" "</formula>
    </cfRule>
  </conditionalFormatting>
  <conditionalFormatting sqref="I186:I187">
    <cfRule type="cellIs" dxfId="59" priority="242" stopIfTrue="1" operator="notEqual">
      <formula>" "</formula>
    </cfRule>
  </conditionalFormatting>
  <conditionalFormatting sqref="I241">
    <cfRule type="cellIs" dxfId="58" priority="239" stopIfTrue="1" operator="notEqual">
      <formula>" "</formula>
    </cfRule>
  </conditionalFormatting>
  <conditionalFormatting sqref="L148">
    <cfRule type="expression" dxfId="57" priority="227" stopIfTrue="1">
      <formula>LEN(L148)&gt;56</formula>
    </cfRule>
  </conditionalFormatting>
  <conditionalFormatting sqref="I148">
    <cfRule type="cellIs" dxfId="56" priority="229" stopIfTrue="1" operator="notEqual">
      <formula>" "</formula>
    </cfRule>
  </conditionalFormatting>
  <conditionalFormatting sqref="N148">
    <cfRule type="expression" dxfId="55" priority="228" stopIfTrue="1">
      <formula>LEN(N148)&gt;30</formula>
    </cfRule>
  </conditionalFormatting>
  <conditionalFormatting sqref="N248:N251">
    <cfRule type="expression" dxfId="54" priority="204" stopIfTrue="1">
      <formula>LEN(N248)&gt;30</formula>
    </cfRule>
  </conditionalFormatting>
  <conditionalFormatting sqref="N233:N234">
    <cfRule type="expression" dxfId="53" priority="172" stopIfTrue="1">
      <formula>LEN(N233)&gt;30</formula>
    </cfRule>
  </conditionalFormatting>
  <conditionalFormatting sqref="N252">
    <cfRule type="expression" dxfId="52" priority="170" stopIfTrue="1">
      <formula>LEN(N252)&gt;30</formula>
    </cfRule>
  </conditionalFormatting>
  <conditionalFormatting sqref="I249:I263">
    <cfRule type="cellIs" dxfId="51" priority="168" stopIfTrue="1" operator="notEqual">
      <formula>" "</formula>
    </cfRule>
  </conditionalFormatting>
  <conditionalFormatting sqref="N293">
    <cfRule type="expression" dxfId="50" priority="156" stopIfTrue="1">
      <formula>LEN(N293)&gt;30</formula>
    </cfRule>
  </conditionalFormatting>
  <conditionalFormatting sqref="N296">
    <cfRule type="expression" dxfId="49" priority="165" stopIfTrue="1">
      <formula>LEN(N296)&gt;30</formula>
    </cfRule>
  </conditionalFormatting>
  <conditionalFormatting sqref="N295">
    <cfRule type="expression" dxfId="48" priority="164" stopIfTrue="1">
      <formula>LEN(N295)&gt;30</formula>
    </cfRule>
  </conditionalFormatting>
  <conditionalFormatting sqref="N294">
    <cfRule type="expression" dxfId="47" priority="163" stopIfTrue="1">
      <formula>LEN(N294)&gt;30</formula>
    </cfRule>
  </conditionalFormatting>
  <conditionalFormatting sqref="I293:I294">
    <cfRule type="cellIs" dxfId="46" priority="153" stopIfTrue="1" operator="notEqual">
      <formula>" "</formula>
    </cfRule>
  </conditionalFormatting>
  <conditionalFormatting sqref="I324">
    <cfRule type="cellIs" dxfId="45" priority="143" stopIfTrue="1" operator="notEqual">
      <formula>" "</formula>
    </cfRule>
  </conditionalFormatting>
  <conditionalFormatting sqref="I324">
    <cfRule type="containsText" dxfId="44" priority="142" stopIfTrue="1" operator="containsText" text="Warnings detected">
      <formula>NOT(ISERROR(SEARCH("Warnings detected",I324)))</formula>
    </cfRule>
  </conditionalFormatting>
  <conditionalFormatting sqref="I247">
    <cfRule type="cellIs" dxfId="43" priority="112" stopIfTrue="1" operator="notEqual">
      <formula>" "</formula>
    </cfRule>
  </conditionalFormatting>
  <conditionalFormatting sqref="L163:L169">
    <cfRule type="expression" dxfId="42" priority="111" stopIfTrue="1">
      <formula>LEN(L163)&gt;56</formula>
    </cfRule>
  </conditionalFormatting>
  <conditionalFormatting sqref="L244:L263">
    <cfRule type="expression" dxfId="41" priority="104" stopIfTrue="1">
      <formula>LEN(L244)&gt;56</formula>
    </cfRule>
  </conditionalFormatting>
  <conditionalFormatting sqref="I156">
    <cfRule type="cellIs" dxfId="40" priority="69" stopIfTrue="1" operator="notEqual">
      <formula>" "</formula>
    </cfRule>
  </conditionalFormatting>
  <conditionalFormatting sqref="I178">
    <cfRule type="cellIs" dxfId="39" priority="51" stopIfTrue="1" operator="notEqual">
      <formula>" "</formula>
    </cfRule>
  </conditionalFormatting>
  <conditionalFormatting sqref="I179">
    <cfRule type="cellIs" dxfId="38" priority="49" stopIfTrue="1" operator="notEqual">
      <formula>" "</formula>
    </cfRule>
  </conditionalFormatting>
  <conditionalFormatting sqref="I295:I296">
    <cfRule type="cellIs" dxfId="37" priority="44" stopIfTrue="1" operator="notEqual">
      <formula>" "</formula>
    </cfRule>
  </conditionalFormatting>
  <conditionalFormatting sqref="I182">
    <cfRule type="cellIs" dxfId="36" priority="37" stopIfTrue="1" operator="notEqual">
      <formula>" "</formula>
    </cfRule>
  </conditionalFormatting>
  <conditionalFormatting sqref="I190">
    <cfRule type="cellIs" dxfId="35" priority="36" stopIfTrue="1" operator="notEqual">
      <formula>" "</formula>
    </cfRule>
  </conditionalFormatting>
  <conditionalFormatting sqref="I195">
    <cfRule type="cellIs" dxfId="34" priority="35" stopIfTrue="1" operator="notEqual">
      <formula>" "</formula>
    </cfRule>
  </conditionalFormatting>
  <conditionalFormatting sqref="I240">
    <cfRule type="cellIs" dxfId="33" priority="28" stopIfTrue="1" operator="notEqual">
      <formula>" "</formula>
    </cfRule>
  </conditionalFormatting>
  <conditionalFormatting sqref="I231">
    <cfRule type="cellIs" dxfId="32" priority="27" stopIfTrue="1" operator="notEqual">
      <formula>" "</formula>
    </cfRule>
  </conditionalFormatting>
  <conditionalFormatting sqref="I232:I234">
    <cfRule type="cellIs" dxfId="31" priority="26" stopIfTrue="1" operator="notEqual">
      <formula>" "</formula>
    </cfRule>
  </conditionalFormatting>
  <conditionalFormatting sqref="I53">
    <cfRule type="cellIs" dxfId="30" priority="25" stopIfTrue="1" operator="notEqual">
      <formula>" "</formula>
    </cfRule>
  </conditionalFormatting>
  <conditionalFormatting sqref="I66">
    <cfRule type="cellIs" dxfId="29" priority="24" stopIfTrue="1" operator="notEqual">
      <formula>" "</formula>
    </cfRule>
  </conditionalFormatting>
  <conditionalFormatting sqref="I95">
    <cfRule type="cellIs" dxfId="28" priority="23" stopIfTrue="1" operator="notEqual">
      <formula>" "</formula>
    </cfRule>
  </conditionalFormatting>
  <conditionalFormatting sqref="I96">
    <cfRule type="cellIs" dxfId="27" priority="22" stopIfTrue="1" operator="notEqual">
      <formula>" "</formula>
    </cfRule>
  </conditionalFormatting>
  <conditionalFormatting sqref="I180:I181">
    <cfRule type="cellIs" dxfId="26" priority="21" stopIfTrue="1" operator="notEqual">
      <formula>" "</formula>
    </cfRule>
  </conditionalFormatting>
  <conditionalFormatting sqref="I199:I213">
    <cfRule type="cellIs" dxfId="25" priority="20" stopIfTrue="1" operator="notEqual">
      <formula>" "</formula>
    </cfRule>
  </conditionalFormatting>
  <conditionalFormatting sqref="I224:I228">
    <cfRule type="cellIs" dxfId="24" priority="19" stopIfTrue="1" operator="notEqual">
      <formula>" "</formula>
    </cfRule>
  </conditionalFormatting>
  <conditionalFormatting sqref="L183:L189">
    <cfRule type="expression" dxfId="23" priority="18" stopIfTrue="1">
      <formula>LEN(L183)&gt;56</formula>
    </cfRule>
  </conditionalFormatting>
  <conditionalFormatting sqref="L191:L195">
    <cfRule type="expression" dxfId="22" priority="16" stopIfTrue="1">
      <formula>LEN(L191)&gt;56</formula>
    </cfRule>
  </conditionalFormatting>
  <conditionalFormatting sqref="L171">
    <cfRule type="expression" dxfId="21" priority="15" stopIfTrue="1">
      <formula>LEN(L171)&gt;56</formula>
    </cfRule>
  </conditionalFormatting>
  <conditionalFormatting sqref="L173:L175">
    <cfRule type="expression" dxfId="20" priority="14" stopIfTrue="1">
      <formula>LEN(L173)&gt;56</formula>
    </cfRule>
  </conditionalFormatting>
  <conditionalFormatting sqref="L180">
    <cfRule type="expression" dxfId="19" priority="13" stopIfTrue="1">
      <formula>LEN(L180)&gt;56</formula>
    </cfRule>
  </conditionalFormatting>
  <conditionalFormatting sqref="L181">
    <cfRule type="expression" dxfId="18" priority="12" stopIfTrue="1">
      <formula>LEN(L181)&gt;56</formula>
    </cfRule>
  </conditionalFormatting>
  <conditionalFormatting sqref="L199:L228">
    <cfRule type="expression" dxfId="17" priority="11" stopIfTrue="1">
      <formula>LEN(L199)&gt;56</formula>
    </cfRule>
  </conditionalFormatting>
  <conditionalFormatting sqref="L231:L241">
    <cfRule type="expression" dxfId="16" priority="10" stopIfTrue="1">
      <formula>LEN(L231)&gt;56</formula>
    </cfRule>
  </conditionalFormatting>
  <conditionalFormatting sqref="L267:L272">
    <cfRule type="expression" dxfId="15" priority="9" stopIfTrue="1">
      <formula>LEN(L267)&gt;56</formula>
    </cfRule>
  </conditionalFormatting>
  <conditionalFormatting sqref="L274:L277">
    <cfRule type="expression" dxfId="14" priority="8" stopIfTrue="1">
      <formula>LEN(L274)&gt;56</formula>
    </cfRule>
  </conditionalFormatting>
  <conditionalFormatting sqref="L279">
    <cfRule type="expression" dxfId="13" priority="7" stopIfTrue="1">
      <formula>LEN(L279)&gt;56</formula>
    </cfRule>
  </conditionalFormatting>
  <conditionalFormatting sqref="L280">
    <cfRule type="expression" dxfId="12" priority="6" stopIfTrue="1">
      <formula>LEN(L280)&gt;56</formula>
    </cfRule>
  </conditionalFormatting>
  <conditionalFormatting sqref="L282:L285">
    <cfRule type="expression" dxfId="11" priority="5" stopIfTrue="1">
      <formula>LEN(L282)&gt;56</formula>
    </cfRule>
  </conditionalFormatting>
  <conditionalFormatting sqref="L287:L290">
    <cfRule type="expression" dxfId="10" priority="4" stopIfTrue="1">
      <formula>LEN(L287)&gt;56</formula>
    </cfRule>
  </conditionalFormatting>
  <conditionalFormatting sqref="L293:L296">
    <cfRule type="expression" dxfId="9" priority="3" stopIfTrue="1">
      <formula>LEN(L293)&gt;56</formula>
    </cfRule>
  </conditionalFormatting>
  <conditionalFormatting sqref="N199:N213 N224:N228">
    <cfRule type="expression" dxfId="8" priority="90" stopIfTrue="1">
      <formula>LEN(#REF!)&gt;30</formula>
    </cfRule>
  </conditionalFormatting>
  <conditionalFormatting sqref="N156">
    <cfRule type="expression" dxfId="7" priority="70" stopIfTrue="1">
      <formula>LEN(#REF!)&gt;30</formula>
    </cfRule>
  </conditionalFormatting>
  <conditionalFormatting sqref="L156">
    <cfRule type="expression" dxfId="6" priority="68" stopIfTrue="1">
      <formula>LEN(#REF!)&gt;56</formula>
    </cfRule>
  </conditionalFormatting>
  <conditionalFormatting sqref="N66">
    <cfRule type="expression" dxfId="5" priority="66" stopIfTrue="1">
      <formula>LEN(#REF!)&gt;30</formula>
    </cfRule>
  </conditionalFormatting>
  <conditionalFormatting sqref="L66">
    <cfRule type="expression" dxfId="4" priority="65" stopIfTrue="1">
      <formula>LEN(#REF!)&gt;56</formula>
    </cfRule>
  </conditionalFormatting>
  <conditionalFormatting sqref="N178:N179">
    <cfRule type="expression" dxfId="3" priority="59" stopIfTrue="1">
      <formula>LEN(#REF!)&gt;30</formula>
    </cfRule>
  </conditionalFormatting>
  <conditionalFormatting sqref="N180:N181">
    <cfRule type="expression" dxfId="2" priority="441" stopIfTrue="1">
      <formula>LEN(#REF!)&gt;30</formula>
    </cfRule>
  </conditionalFormatting>
  <conditionalFormatting sqref="L53">
    <cfRule type="expression" dxfId="1" priority="2" stopIfTrue="1">
      <formula>LEN(L53)&gt;56</formula>
    </cfRule>
  </conditionalFormatting>
  <conditionalFormatting sqref="N53">
    <cfRule type="expression" dxfId="0" priority="1" stopIfTrue="1">
      <formula>LEN(N53)&gt;30</formula>
    </cfRule>
  </conditionalFormatting>
  <dataValidations count="6">
    <dataValidation type="list" allowBlank="1" showInputMessage="1" showErrorMessage="1" sqref="G9">
      <formula1>ReportingDate</formula1>
    </dataValidation>
    <dataValidation type="list" showInputMessage="1" showErrorMessage="1" sqref="K139:K140 K55:K56 K73:K79 K241 K111:K112 K116:K119 K123 K131:K133 K101 K151 K68:K69 K43:K45 K104:K105 K128 K191:K194 K32:K36 K154 K24:K26 K28:K30 K267:K272 K274:K277 K279:K280 K282:K285 K163:K175 K142:K148 K287:K290 K293:K296 K199:K228 K47:K53 K156:K158 K183:K189 K244:K263 K178:K181 K85:K96 K62:K66 K235:K239">
      <formula1>ChecksResponses</formula1>
    </dataValidation>
    <dataValidation type="list" allowBlank="1" showInputMessage="1" showErrorMessage="1" sqref="G7">
      <formula1>CountryCode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0">
      <formula1>ReportingCurrency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39" max="16383" man="1"/>
    <brk id="81" max="16383" man="1"/>
    <brk id="124" max="16383" man="1"/>
    <brk id="159" max="16383" man="1"/>
    <brk id="196" max="14" man="1"/>
    <brk id="242" max="14" man="1"/>
    <brk id="297" max="14" man="1"/>
  </rowBreaks>
  <colBreaks count="1" manualBreakCount="1">
    <brk id="15" max="1048575" man="1"/>
  </colBreaks>
  <ignoredErrors>
    <ignoredError sqref="I215 I217 I219 I221 I223 I182 I190" formula="1"/>
    <ignoredError sqref="I232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Parameters!$E$80:$E$84</xm:f>
          </x14:formula1>
          <xm:sqref>K190 K195 K182 K231:K234</xm:sqref>
        </x14:dataValidation>
        <x14:dataValidation type="list" showInputMessage="1" showErrorMessage="1">
          <x14:formula1>
            <xm:f>Parameters!$E$80:$E$84</xm:f>
          </x14:formula1>
          <xm:sqref>K240</xm:sqref>
        </x14:dataValidation>
        <x14:dataValidation type="list" showInputMessage="1">
          <x14:formula1>
            <xm:f>Parameters!$E$107:$E$115</xm:f>
          </x14:formula1>
          <xm:sqref>L191:L195 L183:L189 L163:L169 L171 L173:L175 L231:L241</xm:sqref>
        </x14:dataValidation>
        <x14:dataValidation type="list" showInputMessage="1">
          <x14:formula1>
            <xm:f>Parameters!$E$120:$E$126</xm:f>
          </x14:formula1>
          <xm:sqref>L244:L263 L180:L181 L199:L228 L267:L272 L274:L277 L279:L280 L282:L285 L287:L290 L293:L296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55"/>
  <sheetViews>
    <sheetView zoomScale="85" zoomScaleNormal="85" workbookViewId="0">
      <selection activeCell="P11" sqref="P11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4" t="s">
        <v>0</v>
      </c>
      <c r="D1" s="115"/>
      <c r="E1" s="115"/>
      <c r="F1" s="115"/>
      <c r="G1" s="115"/>
      <c r="H1" s="115"/>
      <c r="I1" s="115"/>
      <c r="J1" s="115"/>
    </row>
    <row r="2" spans="2:11" s="4" customFormat="1" ht="20.100000000000001" customHeight="1">
      <c r="B2" s="116" t="s">
        <v>1</v>
      </c>
      <c r="C2" s="61"/>
      <c r="D2" s="117"/>
      <c r="E2" s="117"/>
      <c r="F2" s="117"/>
      <c r="G2" s="117"/>
      <c r="H2" s="117"/>
      <c r="I2" s="117"/>
      <c r="J2" s="118"/>
    </row>
    <row r="3" spans="2:11" ht="20.100000000000001" customHeight="1">
      <c r="B3" s="119"/>
      <c r="C3" s="21"/>
      <c r="D3" s="21"/>
      <c r="E3" s="21"/>
      <c r="F3" s="21"/>
      <c r="G3" s="21"/>
      <c r="H3" s="21"/>
      <c r="I3" s="21"/>
      <c r="J3" s="120"/>
    </row>
    <row r="4" spans="2:11" ht="15" customHeight="1">
      <c r="B4" s="119"/>
      <c r="C4" s="123" t="s">
        <v>2</v>
      </c>
      <c r="D4" s="124" t="s">
        <v>48</v>
      </c>
      <c r="E4" s="124">
        <v>4</v>
      </c>
      <c r="F4" s="264">
        <v>3</v>
      </c>
      <c r="G4" s="125">
        <v>1</v>
      </c>
      <c r="H4" s="124">
        <v>0</v>
      </c>
      <c r="I4" s="263" t="s">
        <v>562</v>
      </c>
      <c r="J4" s="121" t="s">
        <v>562</v>
      </c>
      <c r="K4" s="5"/>
    </row>
    <row r="5" spans="2:11" ht="20.100000000000001" customHeight="1">
      <c r="B5" s="119"/>
      <c r="C5" s="19"/>
      <c r="D5" s="19"/>
      <c r="E5" s="19"/>
      <c r="F5" s="19"/>
      <c r="G5" s="19"/>
      <c r="H5" s="19"/>
      <c r="I5" s="8"/>
      <c r="J5" s="120"/>
    </row>
    <row r="6" spans="2:11" s="4" customFormat="1" ht="20.100000000000001" customHeight="1">
      <c r="B6" s="116" t="s">
        <v>3</v>
      </c>
      <c r="C6" s="61"/>
      <c r="D6" s="117"/>
      <c r="E6" s="117"/>
      <c r="F6" s="117"/>
      <c r="G6" s="117"/>
      <c r="H6" s="117"/>
      <c r="I6" s="117"/>
      <c r="J6" s="118"/>
      <c r="K6" s="1"/>
    </row>
    <row r="7" spans="2:11" ht="20.100000000000001" customHeight="1">
      <c r="B7" s="119"/>
      <c r="C7" s="9"/>
      <c r="D7" s="9"/>
      <c r="E7" s="9"/>
      <c r="F7" s="9"/>
      <c r="G7" s="9"/>
      <c r="H7" s="9"/>
      <c r="I7" s="9"/>
      <c r="J7" s="122"/>
    </row>
    <row r="8" spans="2:11" ht="15" customHeight="1">
      <c r="B8" s="119"/>
      <c r="C8" s="123" t="s">
        <v>4</v>
      </c>
      <c r="D8" s="126" t="s">
        <v>5</v>
      </c>
      <c r="E8" s="123" t="s">
        <v>6</v>
      </c>
      <c r="F8" s="127"/>
      <c r="G8" s="127"/>
      <c r="H8" s="126" t="s">
        <v>7</v>
      </c>
      <c r="I8" s="126" t="s">
        <v>8</v>
      </c>
      <c r="J8" s="122"/>
    </row>
    <row r="9" spans="2:11" ht="15" customHeight="1">
      <c r="B9" s="119"/>
      <c r="C9" s="128" t="s">
        <v>52</v>
      </c>
      <c r="D9" s="124">
        <v>1</v>
      </c>
      <c r="E9" s="129" t="str">
        <f>C9</f>
        <v>Data</v>
      </c>
      <c r="F9" s="130"/>
      <c r="G9" s="130"/>
      <c r="H9" s="133"/>
      <c r="I9" s="134"/>
      <c r="J9" s="122"/>
    </row>
    <row r="10" spans="2:11" ht="15" customHeight="1">
      <c r="B10" s="119"/>
      <c r="C10" s="131"/>
      <c r="D10" s="124">
        <f>D9+1</f>
        <v>2</v>
      </c>
      <c r="E10" s="132"/>
      <c r="F10" s="132"/>
      <c r="G10" s="132"/>
      <c r="H10" s="135"/>
      <c r="I10" s="136"/>
      <c r="J10" s="122"/>
    </row>
    <row r="11" spans="2:11" ht="15" customHeight="1">
      <c r="B11" s="119"/>
      <c r="C11" s="131"/>
      <c r="D11" s="124">
        <f>D10+1</f>
        <v>3</v>
      </c>
      <c r="E11" s="132"/>
      <c r="F11" s="132"/>
      <c r="G11" s="132"/>
      <c r="H11" s="137"/>
      <c r="I11" s="138"/>
      <c r="J11" s="122"/>
    </row>
    <row r="12" spans="2:11" ht="20.100000000000001" customHeight="1">
      <c r="B12" s="119"/>
      <c r="C12" s="9"/>
      <c r="D12" s="9"/>
      <c r="E12" s="9"/>
      <c r="F12" s="9"/>
      <c r="G12" s="9"/>
      <c r="H12" s="9"/>
      <c r="I12" s="9"/>
      <c r="J12" s="122"/>
    </row>
    <row r="13" spans="2:11" s="4" customFormat="1" ht="20.100000000000001" customHeight="1">
      <c r="B13" s="116" t="s">
        <v>9</v>
      </c>
      <c r="C13" s="61"/>
      <c r="D13" s="117"/>
      <c r="E13" s="117"/>
      <c r="F13" s="117"/>
      <c r="G13" s="117"/>
      <c r="H13" s="117"/>
      <c r="I13" s="117"/>
      <c r="J13" s="118"/>
    </row>
    <row r="14" spans="2:11" ht="20.100000000000001" customHeight="1">
      <c r="B14" s="119"/>
      <c r="C14" s="9"/>
      <c r="D14" s="9"/>
      <c r="E14" s="9"/>
      <c r="F14" s="9"/>
      <c r="G14" s="9"/>
      <c r="H14" s="8"/>
      <c r="I14" s="8"/>
      <c r="J14" s="122"/>
    </row>
    <row r="15" spans="2:11" ht="15" customHeight="1">
      <c r="B15" s="119"/>
      <c r="C15" s="139" t="s">
        <v>194</v>
      </c>
      <c r="D15" s="124">
        <v>0</v>
      </c>
      <c r="E15" s="141" t="s">
        <v>51</v>
      </c>
      <c r="F15" s="142"/>
      <c r="G15" s="22"/>
      <c r="H15" s="8"/>
      <c r="I15" s="8"/>
      <c r="J15" s="122"/>
    </row>
    <row r="16" spans="2:11" ht="15" customHeight="1">
      <c r="B16" s="119"/>
      <c r="C16" s="34"/>
      <c r="D16" s="124">
        <v>1</v>
      </c>
      <c r="E16" s="331">
        <v>42643</v>
      </c>
      <c r="F16" s="332"/>
      <c r="G16" s="22"/>
      <c r="H16" s="8"/>
      <c r="I16" s="8" t="s">
        <v>561</v>
      </c>
      <c r="J16" s="122"/>
    </row>
    <row r="17" spans="2:11" ht="15" customHeight="1">
      <c r="B17" s="119"/>
      <c r="C17" s="34"/>
      <c r="D17" s="124">
        <v>2</v>
      </c>
      <c r="E17" s="331">
        <v>42674</v>
      </c>
      <c r="F17" s="332"/>
      <c r="G17" s="22"/>
      <c r="H17" s="8"/>
      <c r="I17" s="8"/>
      <c r="J17" s="122"/>
    </row>
    <row r="18" spans="2:11" ht="15" customHeight="1">
      <c r="B18" s="119"/>
      <c r="C18" s="34"/>
      <c r="D18" s="124">
        <v>3</v>
      </c>
      <c r="E18" s="331">
        <v>42704</v>
      </c>
      <c r="F18" s="332"/>
      <c r="G18" s="22"/>
      <c r="H18" s="8"/>
      <c r="I18" s="8"/>
      <c r="J18" s="122"/>
    </row>
    <row r="19" spans="2:11" ht="15" customHeight="1">
      <c r="B19" s="119"/>
      <c r="C19" s="34"/>
      <c r="D19" s="124">
        <v>4</v>
      </c>
      <c r="E19" s="331">
        <v>42735</v>
      </c>
      <c r="F19" s="332"/>
      <c r="G19" s="22"/>
      <c r="H19" s="8"/>
      <c r="I19" s="8"/>
      <c r="J19" s="122"/>
    </row>
    <row r="20" spans="2:11" ht="15" customHeight="1">
      <c r="B20" s="119"/>
      <c r="C20" s="34"/>
      <c r="D20" s="124">
        <v>5</v>
      </c>
      <c r="E20" s="331">
        <v>42766</v>
      </c>
      <c r="F20" s="332"/>
      <c r="G20" s="22"/>
      <c r="H20" s="8"/>
      <c r="I20" s="8"/>
      <c r="J20" s="122"/>
    </row>
    <row r="21" spans="2:11" ht="15" customHeight="1">
      <c r="B21" s="119"/>
      <c r="C21" s="34"/>
      <c r="D21" s="124">
        <v>6</v>
      </c>
      <c r="E21" s="331">
        <v>42794</v>
      </c>
      <c r="F21" s="332"/>
      <c r="G21" s="22"/>
      <c r="H21" s="8"/>
      <c r="I21" s="8"/>
      <c r="J21" s="122"/>
    </row>
    <row r="22" spans="2:11" ht="15" customHeight="1">
      <c r="B22" s="119"/>
      <c r="C22" s="34"/>
      <c r="D22" s="124">
        <v>7</v>
      </c>
      <c r="E22" s="331">
        <v>42825</v>
      </c>
      <c r="F22" s="332"/>
      <c r="G22" s="22"/>
      <c r="H22" s="8"/>
      <c r="I22" s="8"/>
      <c r="J22" s="122"/>
      <c r="K22" s="2"/>
    </row>
    <row r="23" spans="2:11" ht="15" customHeight="1">
      <c r="B23" s="119"/>
      <c r="C23" s="34"/>
      <c r="D23" s="23"/>
      <c r="E23" s="22"/>
      <c r="F23" s="22"/>
      <c r="G23" s="22"/>
      <c r="H23" s="8"/>
      <c r="I23" s="8"/>
      <c r="J23" s="122"/>
      <c r="K23" s="2"/>
    </row>
    <row r="24" spans="2:11" ht="15" customHeight="1">
      <c r="B24" s="119"/>
      <c r="C24" s="139" t="s">
        <v>45</v>
      </c>
      <c r="D24" s="124">
        <v>0</v>
      </c>
      <c r="E24" s="128" t="s">
        <v>51</v>
      </c>
      <c r="F24" s="22"/>
      <c r="G24" s="22"/>
      <c r="H24" s="8"/>
      <c r="I24" s="8"/>
      <c r="J24" s="122"/>
      <c r="K24" s="2"/>
    </row>
    <row r="25" spans="2:11" ht="15" customHeight="1">
      <c r="B25" s="119"/>
      <c r="C25" s="320"/>
      <c r="D25" s="124">
        <v>1</v>
      </c>
      <c r="E25" s="128" t="s">
        <v>749</v>
      </c>
      <c r="F25" s="22"/>
      <c r="G25" s="22"/>
      <c r="H25" s="8"/>
      <c r="I25" s="321" t="s">
        <v>750</v>
      </c>
      <c r="J25" s="122"/>
      <c r="K25" s="2"/>
    </row>
    <row r="26" spans="2:11" ht="15" customHeight="1">
      <c r="B26" s="119"/>
      <c r="C26" s="9"/>
      <c r="D26" s="124">
        <v>2</v>
      </c>
      <c r="E26" s="140" t="s">
        <v>22</v>
      </c>
      <c r="F26" s="22"/>
      <c r="G26" s="22"/>
      <c r="H26" s="8"/>
      <c r="I26" s="8"/>
      <c r="J26" s="122"/>
      <c r="K26" s="2"/>
    </row>
    <row r="27" spans="2:11" ht="15" customHeight="1">
      <c r="B27" s="119"/>
      <c r="C27" s="9"/>
      <c r="D27" s="124">
        <v>3</v>
      </c>
      <c r="E27" s="140" t="s">
        <v>23</v>
      </c>
      <c r="F27" s="22"/>
      <c r="G27" s="22"/>
      <c r="H27" s="8"/>
      <c r="I27" s="8"/>
      <c r="J27" s="122"/>
      <c r="K27" s="2"/>
    </row>
    <row r="28" spans="2:11" ht="15" customHeight="1">
      <c r="B28" s="119"/>
      <c r="C28" s="9"/>
      <c r="D28" s="124">
        <v>4</v>
      </c>
      <c r="E28" s="140" t="s">
        <v>24</v>
      </c>
      <c r="F28" s="22"/>
      <c r="G28" s="22"/>
      <c r="H28" s="8"/>
      <c r="I28" s="8"/>
      <c r="J28" s="122"/>
      <c r="K28" s="2"/>
    </row>
    <row r="29" spans="2:11" ht="15" customHeight="1">
      <c r="B29" s="119"/>
      <c r="C29" s="9"/>
      <c r="D29" s="124">
        <v>5</v>
      </c>
      <c r="E29" s="140" t="s">
        <v>25</v>
      </c>
      <c r="F29" s="22"/>
      <c r="G29" s="22"/>
      <c r="H29" s="8"/>
      <c r="I29" s="8"/>
      <c r="J29" s="122"/>
      <c r="K29" s="2"/>
    </row>
    <row r="30" spans="2:11" ht="15" customHeight="1">
      <c r="B30" s="119"/>
      <c r="C30" s="8"/>
      <c r="D30" s="124">
        <v>6</v>
      </c>
      <c r="E30" s="128" t="s">
        <v>26</v>
      </c>
      <c r="F30" s="8"/>
      <c r="G30" s="8"/>
      <c r="H30" s="8"/>
      <c r="I30" s="8"/>
      <c r="J30" s="122"/>
      <c r="K30" s="2"/>
    </row>
    <row r="31" spans="2:11" ht="15" customHeight="1">
      <c r="B31" s="119"/>
      <c r="C31" s="9"/>
      <c r="D31" s="124">
        <v>7</v>
      </c>
      <c r="E31" s="140" t="s">
        <v>27</v>
      </c>
      <c r="F31" s="9"/>
      <c r="G31" s="9"/>
      <c r="H31" s="9"/>
      <c r="I31" s="9"/>
      <c r="J31" s="122"/>
      <c r="K31" s="2"/>
    </row>
    <row r="32" spans="2:11" ht="15" customHeight="1">
      <c r="B32" s="119"/>
      <c r="C32" s="9"/>
      <c r="D32" s="124">
        <v>8</v>
      </c>
      <c r="E32" s="140" t="s">
        <v>28</v>
      </c>
      <c r="F32" s="9"/>
      <c r="G32" s="9"/>
      <c r="H32" s="9"/>
      <c r="I32" s="9"/>
      <c r="J32" s="122"/>
      <c r="K32" s="2"/>
    </row>
    <row r="33" spans="2:11" ht="15" customHeight="1">
      <c r="B33" s="119"/>
      <c r="C33" s="9"/>
      <c r="D33" s="124">
        <v>9</v>
      </c>
      <c r="E33" s="140" t="s">
        <v>29</v>
      </c>
      <c r="F33" s="9"/>
      <c r="G33" s="9"/>
      <c r="H33" s="9"/>
      <c r="I33" s="9"/>
      <c r="J33" s="122"/>
      <c r="K33" s="2"/>
    </row>
    <row r="34" spans="2:11" ht="15" customHeight="1">
      <c r="B34" s="119"/>
      <c r="C34" s="9"/>
      <c r="D34" s="124">
        <v>10</v>
      </c>
      <c r="E34" s="140" t="s">
        <v>30</v>
      </c>
      <c r="F34" s="9"/>
      <c r="G34" s="9"/>
      <c r="H34" s="9"/>
      <c r="I34" s="9"/>
      <c r="J34" s="122"/>
      <c r="K34" s="2"/>
    </row>
    <row r="35" spans="2:11" ht="15" customHeight="1">
      <c r="B35" s="119"/>
      <c r="C35" s="9"/>
      <c r="D35" s="124">
        <v>11</v>
      </c>
      <c r="E35" s="140" t="s">
        <v>31</v>
      </c>
      <c r="F35" s="9"/>
      <c r="G35" s="9"/>
      <c r="H35" s="9"/>
      <c r="I35" s="9"/>
      <c r="J35" s="122"/>
      <c r="K35" s="2"/>
    </row>
    <row r="36" spans="2:11" ht="15" customHeight="1">
      <c r="B36" s="119"/>
      <c r="C36" s="9"/>
      <c r="D36" s="124">
        <v>12</v>
      </c>
      <c r="E36" s="140" t="s">
        <v>32</v>
      </c>
      <c r="F36" s="9"/>
      <c r="G36" s="9"/>
      <c r="H36" s="9"/>
      <c r="I36" s="9"/>
      <c r="J36" s="122"/>
      <c r="K36" s="2"/>
    </row>
    <row r="37" spans="2:11" ht="15" customHeight="1">
      <c r="B37" s="119"/>
      <c r="C37" s="9"/>
      <c r="D37" s="124">
        <v>13</v>
      </c>
      <c r="E37" s="140" t="s">
        <v>55</v>
      </c>
      <c r="F37" s="9"/>
      <c r="G37" s="9"/>
      <c r="H37" s="9"/>
      <c r="I37" s="9"/>
      <c r="J37" s="122"/>
      <c r="K37" s="2"/>
    </row>
    <row r="38" spans="2:11" ht="15" customHeight="1">
      <c r="B38" s="119"/>
      <c r="C38" s="9"/>
      <c r="D38" s="124">
        <v>14</v>
      </c>
      <c r="E38" s="140" t="s">
        <v>33</v>
      </c>
      <c r="F38" s="9"/>
      <c r="G38" s="9"/>
      <c r="H38" s="9"/>
      <c r="I38" s="9"/>
      <c r="J38" s="122"/>
      <c r="K38" s="2"/>
    </row>
    <row r="39" spans="2:11" ht="15" customHeight="1">
      <c r="B39" s="119"/>
      <c r="C39" s="9"/>
      <c r="D39" s="124">
        <v>15</v>
      </c>
      <c r="E39" s="140" t="s">
        <v>34</v>
      </c>
      <c r="F39" s="9"/>
      <c r="G39" s="9"/>
      <c r="H39" s="9"/>
      <c r="I39" s="9"/>
      <c r="J39" s="122"/>
      <c r="K39" s="2"/>
    </row>
    <row r="40" spans="2:11" ht="15" customHeight="1">
      <c r="B40" s="119"/>
      <c r="C40" s="9"/>
      <c r="D40" s="124">
        <v>16</v>
      </c>
      <c r="E40" s="140" t="s">
        <v>35</v>
      </c>
      <c r="F40" s="9"/>
      <c r="G40" s="9"/>
      <c r="H40" s="9"/>
      <c r="I40" s="9"/>
      <c r="J40" s="122"/>
      <c r="K40" s="2"/>
    </row>
    <row r="41" spans="2:11" ht="15" customHeight="1">
      <c r="B41" s="119"/>
      <c r="C41" s="9"/>
      <c r="D41" s="124">
        <v>17</v>
      </c>
      <c r="E41" s="140" t="s">
        <v>36</v>
      </c>
      <c r="F41" s="9"/>
      <c r="G41" s="9"/>
      <c r="H41" s="9"/>
      <c r="I41" s="9"/>
      <c r="J41" s="122"/>
      <c r="K41" s="2"/>
    </row>
    <row r="42" spans="2:11" ht="15" customHeight="1">
      <c r="B42" s="119"/>
      <c r="C42" s="9"/>
      <c r="D42" s="124">
        <v>18</v>
      </c>
      <c r="E42" s="140" t="s">
        <v>37</v>
      </c>
      <c r="F42" s="9"/>
      <c r="G42" s="9"/>
      <c r="H42" s="9"/>
      <c r="I42" s="9"/>
      <c r="J42" s="122"/>
      <c r="K42" s="2"/>
    </row>
    <row r="43" spans="2:11" ht="15" customHeight="1">
      <c r="B43" s="119"/>
      <c r="C43" s="9"/>
      <c r="D43" s="124">
        <v>19</v>
      </c>
      <c r="E43" s="128" t="s">
        <v>54</v>
      </c>
      <c r="F43" s="9"/>
      <c r="G43" s="9"/>
      <c r="H43" s="9"/>
      <c r="I43" s="9"/>
      <c r="J43" s="122"/>
      <c r="K43" s="2"/>
    </row>
    <row r="44" spans="2:11" ht="15" customHeight="1">
      <c r="B44" s="119"/>
      <c r="C44" s="9"/>
      <c r="D44" s="124">
        <v>20</v>
      </c>
      <c r="E44" s="128" t="s">
        <v>38</v>
      </c>
      <c r="F44" s="9"/>
      <c r="G44" s="9"/>
      <c r="H44" s="9"/>
      <c r="I44" s="9"/>
      <c r="J44" s="122"/>
      <c r="K44" s="2"/>
    </row>
    <row r="45" spans="2:11" ht="15" customHeight="1">
      <c r="B45" s="119"/>
      <c r="C45" s="9"/>
      <c r="D45" s="124">
        <v>21</v>
      </c>
      <c r="E45" s="128" t="s">
        <v>53</v>
      </c>
      <c r="F45" s="9"/>
      <c r="G45" s="9"/>
      <c r="H45" s="9"/>
      <c r="I45" s="9"/>
      <c r="J45" s="122"/>
      <c r="K45" s="2"/>
    </row>
    <row r="46" spans="2:11" ht="15" customHeight="1">
      <c r="B46" s="119"/>
      <c r="C46" s="9"/>
      <c r="D46" s="124">
        <v>22</v>
      </c>
      <c r="E46" s="140" t="s">
        <v>39</v>
      </c>
      <c r="F46" s="9"/>
      <c r="G46" s="9"/>
      <c r="H46" s="9"/>
      <c r="I46" s="9"/>
      <c r="J46" s="122"/>
      <c r="K46" s="2"/>
    </row>
    <row r="47" spans="2:11" ht="15" customHeight="1">
      <c r="B47" s="119"/>
      <c r="C47" s="9"/>
      <c r="D47" s="9"/>
      <c r="E47" s="9"/>
      <c r="F47" s="9"/>
      <c r="G47" s="9"/>
      <c r="H47" s="9"/>
      <c r="I47" s="9"/>
      <c r="J47" s="122"/>
      <c r="K47" s="2"/>
    </row>
    <row r="48" spans="2:11" ht="15" customHeight="1">
      <c r="B48" s="119"/>
      <c r="C48" s="139" t="s">
        <v>195</v>
      </c>
      <c r="D48" s="131"/>
      <c r="E48" s="333" t="s">
        <v>196</v>
      </c>
      <c r="F48" s="333"/>
      <c r="G48" s="333"/>
      <c r="H48" s="322"/>
      <c r="I48" s="2"/>
      <c r="J48" s="122"/>
      <c r="K48" s="2"/>
    </row>
    <row r="49" spans="2:11" ht="15" customHeight="1">
      <c r="B49" s="119"/>
      <c r="C49" s="34"/>
      <c r="D49" s="124">
        <v>0</v>
      </c>
      <c r="E49" s="128" t="s">
        <v>51</v>
      </c>
      <c r="F49" s="144" t="s">
        <v>751</v>
      </c>
      <c r="G49" s="145"/>
      <c r="H49" s="263" t="s">
        <v>752</v>
      </c>
      <c r="I49" s="9"/>
      <c r="J49" s="122"/>
      <c r="K49" s="2"/>
    </row>
    <row r="50" spans="2:11" ht="15" customHeight="1">
      <c r="B50" s="119"/>
      <c r="C50" s="34"/>
      <c r="D50" s="124">
        <v>1</v>
      </c>
      <c r="E50" s="143" t="s">
        <v>16</v>
      </c>
      <c r="F50" s="248">
        <v>0.68511921099999995</v>
      </c>
      <c r="G50" s="249"/>
      <c r="H50" s="271" t="s">
        <v>681</v>
      </c>
      <c r="I50" s="9"/>
      <c r="J50" s="122"/>
      <c r="K50" s="2"/>
    </row>
    <row r="51" spans="2:11" ht="15" customHeight="1">
      <c r="B51" s="119"/>
      <c r="C51" s="9"/>
      <c r="D51" s="124">
        <v>2</v>
      </c>
      <c r="E51" s="140" t="s">
        <v>21</v>
      </c>
      <c r="F51" s="250">
        <v>0.29150269600000001</v>
      </c>
      <c r="G51" s="251"/>
      <c r="H51" s="9"/>
      <c r="I51" s="9"/>
      <c r="J51" s="122"/>
      <c r="K51" s="2"/>
    </row>
    <row r="52" spans="2:11" ht="15" customHeight="1">
      <c r="B52" s="119"/>
      <c r="C52" s="9"/>
      <c r="D52" s="124">
        <v>3</v>
      </c>
      <c r="E52" s="140" t="s">
        <v>17</v>
      </c>
      <c r="F52" s="250">
        <v>0.70482097499999996</v>
      </c>
      <c r="G52" s="251"/>
      <c r="H52" s="9"/>
      <c r="I52" s="9"/>
      <c r="J52" s="122"/>
      <c r="K52" s="2"/>
    </row>
    <row r="53" spans="2:11" ht="15" customHeight="1">
      <c r="B53" s="119"/>
      <c r="C53" s="9"/>
      <c r="D53" s="124">
        <v>4</v>
      </c>
      <c r="E53" s="140" t="s">
        <v>19</v>
      </c>
      <c r="F53" s="250">
        <v>0.93118539899999997</v>
      </c>
      <c r="G53" s="251"/>
      <c r="H53" s="9"/>
      <c r="I53" s="9"/>
      <c r="J53" s="122"/>
      <c r="K53" s="2"/>
    </row>
    <row r="54" spans="2:11" ht="15" customHeight="1">
      <c r="B54" s="119"/>
      <c r="C54" s="8"/>
      <c r="D54" s="124">
        <v>5</v>
      </c>
      <c r="E54" s="128" t="s">
        <v>14</v>
      </c>
      <c r="F54" s="250">
        <v>0.13660828899999999</v>
      </c>
      <c r="G54" s="252"/>
      <c r="H54" s="9"/>
      <c r="I54" s="9"/>
      <c r="J54" s="122"/>
      <c r="K54" s="2"/>
    </row>
    <row r="55" spans="2:11" ht="15" customHeight="1">
      <c r="B55" s="119"/>
      <c r="C55" s="8"/>
      <c r="D55" s="124">
        <v>6</v>
      </c>
      <c r="E55" s="128" t="s">
        <v>42</v>
      </c>
      <c r="F55" s="250">
        <v>0.13450984599999999</v>
      </c>
      <c r="G55" s="252"/>
      <c r="H55" s="9"/>
      <c r="I55" s="9"/>
      <c r="J55" s="122"/>
      <c r="K55" s="2"/>
    </row>
    <row r="56" spans="2:11" ht="15" customHeight="1">
      <c r="B56" s="119"/>
      <c r="C56" s="9"/>
      <c r="D56" s="124">
        <v>7</v>
      </c>
      <c r="E56" s="140" t="s">
        <v>11</v>
      </c>
      <c r="F56" s="250">
        <v>1</v>
      </c>
      <c r="G56" s="253"/>
      <c r="H56" s="9"/>
      <c r="I56" s="9"/>
      <c r="J56" s="122"/>
      <c r="K56" s="2"/>
    </row>
    <row r="57" spans="2:11" ht="15" customHeight="1">
      <c r="B57" s="119"/>
      <c r="C57" s="9"/>
      <c r="D57" s="124">
        <v>8</v>
      </c>
      <c r="E57" s="140" t="s">
        <v>12</v>
      </c>
      <c r="F57" s="250">
        <v>1.167978696</v>
      </c>
      <c r="G57" s="253"/>
      <c r="H57" s="9"/>
      <c r="I57" s="9"/>
      <c r="J57" s="122"/>
      <c r="K57" s="2"/>
    </row>
    <row r="58" spans="2:11" ht="15" customHeight="1">
      <c r="B58" s="119"/>
      <c r="C58" s="9"/>
      <c r="D58" s="124">
        <v>9</v>
      </c>
      <c r="E58" s="140" t="s">
        <v>15</v>
      </c>
      <c r="F58" s="250">
        <v>0.122322663</v>
      </c>
      <c r="G58" s="253"/>
      <c r="H58" s="9"/>
      <c r="I58" s="9"/>
      <c r="J58" s="122"/>
      <c r="K58" s="2"/>
    </row>
    <row r="59" spans="2:11" ht="15" customHeight="1">
      <c r="B59" s="119"/>
      <c r="C59" s="9"/>
      <c r="D59" s="124">
        <v>10</v>
      </c>
      <c r="E59" s="140" t="s">
        <v>20</v>
      </c>
      <c r="F59" s="250">
        <v>1.3967748E-2</v>
      </c>
      <c r="G59" s="253"/>
      <c r="H59" s="9"/>
      <c r="I59" s="9"/>
      <c r="J59" s="122"/>
      <c r="K59" s="2"/>
    </row>
    <row r="60" spans="2:11" ht="15" customHeight="1">
      <c r="B60" s="119"/>
      <c r="C60" s="9"/>
      <c r="D60" s="124">
        <v>11</v>
      </c>
      <c r="E60" s="140" t="s">
        <v>13</v>
      </c>
      <c r="F60" s="250">
        <v>8.1037279999999993E-3</v>
      </c>
      <c r="G60" s="253"/>
      <c r="H60" s="9"/>
      <c r="I60" s="9"/>
      <c r="J60" s="122"/>
      <c r="K60" s="2"/>
    </row>
    <row r="61" spans="2:11" ht="15" customHeight="1">
      <c r="B61" s="119"/>
      <c r="C61" s="9"/>
      <c r="D61" s="124">
        <v>12</v>
      </c>
      <c r="E61" s="140" t="s">
        <v>40</v>
      </c>
      <c r="F61" s="250">
        <v>7.8779900000000005E-4</v>
      </c>
      <c r="G61" s="253"/>
      <c r="H61" s="9"/>
      <c r="I61" s="9"/>
      <c r="J61" s="122"/>
      <c r="K61" s="2"/>
    </row>
    <row r="62" spans="2:11" ht="15" customHeight="1">
      <c r="B62" s="119"/>
      <c r="C62" s="9"/>
      <c r="D62" s="124">
        <v>13</v>
      </c>
      <c r="E62" s="143" t="s">
        <v>187</v>
      </c>
      <c r="F62" s="250">
        <v>4.5930763999999999E-2</v>
      </c>
      <c r="G62" s="253"/>
      <c r="H62" s="9"/>
      <c r="I62" s="9"/>
      <c r="J62" s="122"/>
      <c r="K62" s="2"/>
    </row>
    <row r="63" spans="2:11" ht="15" customHeight="1">
      <c r="B63" s="119"/>
      <c r="C63" s="9"/>
      <c r="D63" s="124">
        <v>14</v>
      </c>
      <c r="E63" s="140" t="s">
        <v>41</v>
      </c>
      <c r="F63" s="250">
        <v>0.110055798</v>
      </c>
      <c r="G63" s="253"/>
      <c r="H63" s="9"/>
      <c r="I63" s="9"/>
      <c r="J63" s="122"/>
      <c r="K63" s="2"/>
    </row>
    <row r="64" spans="2:11" ht="15" customHeight="1">
      <c r="B64" s="119"/>
      <c r="C64" s="9"/>
      <c r="D64" s="124">
        <v>15</v>
      </c>
      <c r="E64" s="143" t="s">
        <v>188</v>
      </c>
      <c r="F64" s="250">
        <v>0.65971764099999997</v>
      </c>
      <c r="G64" s="253"/>
      <c r="H64" s="9"/>
      <c r="I64" s="9"/>
      <c r="J64" s="122"/>
      <c r="K64" s="2"/>
    </row>
    <row r="65" spans="2:11" ht="15" customHeight="1">
      <c r="B65" s="119"/>
      <c r="C65" s="9"/>
      <c r="D65" s="124">
        <v>16</v>
      </c>
      <c r="E65" s="140" t="s">
        <v>57</v>
      </c>
      <c r="F65" s="250">
        <v>1.5552099999999999E-2</v>
      </c>
      <c r="G65" s="253"/>
      <c r="H65" s="9"/>
      <c r="I65" s="9"/>
      <c r="J65" s="122"/>
      <c r="K65" s="2"/>
    </row>
    <row r="66" spans="2:11" ht="15" customHeight="1">
      <c r="B66" s="119"/>
      <c r="C66" s="9"/>
      <c r="D66" s="124">
        <v>17</v>
      </c>
      <c r="E66" s="140" t="s">
        <v>43</v>
      </c>
      <c r="F66" s="250">
        <v>0.104684638</v>
      </c>
      <c r="G66" s="253"/>
      <c r="H66" s="9"/>
      <c r="I66" s="9"/>
      <c r="J66" s="122"/>
      <c r="K66" s="2"/>
    </row>
    <row r="67" spans="2:11" ht="15" customHeight="1">
      <c r="B67" s="119"/>
      <c r="C67" s="9"/>
      <c r="D67" s="124">
        <v>18</v>
      </c>
      <c r="E67" s="140" t="s">
        <v>18</v>
      </c>
      <c r="F67" s="250">
        <v>0.65642641499999999</v>
      </c>
      <c r="G67" s="253"/>
      <c r="H67" s="9"/>
      <c r="I67" s="9"/>
      <c r="J67" s="122"/>
      <c r="K67" s="2"/>
    </row>
    <row r="68" spans="2:11" ht="15" customHeight="1">
      <c r="B68" s="119"/>
      <c r="C68" s="9"/>
      <c r="D68" s="124">
        <v>19</v>
      </c>
      <c r="E68" s="140" t="s">
        <v>10</v>
      </c>
      <c r="F68" s="254">
        <v>0.94867659599999998</v>
      </c>
      <c r="G68" s="255"/>
      <c r="H68" s="9"/>
      <c r="I68" s="9"/>
      <c r="J68" s="122"/>
      <c r="K68" s="2"/>
    </row>
    <row r="69" spans="2:11" ht="15" customHeight="1">
      <c r="B69" s="119"/>
      <c r="C69" s="9"/>
      <c r="D69" s="23"/>
      <c r="E69" s="22"/>
      <c r="F69" s="9"/>
      <c r="G69" s="9"/>
      <c r="H69" s="9"/>
      <c r="I69" s="9"/>
      <c r="J69" s="122"/>
      <c r="K69" s="2"/>
    </row>
    <row r="70" spans="2:11" ht="15" customHeight="1">
      <c r="B70" s="119"/>
      <c r="C70" s="139" t="s">
        <v>46</v>
      </c>
      <c r="D70" s="124">
        <v>0</v>
      </c>
      <c r="E70" s="146" t="s">
        <v>51</v>
      </c>
      <c r="F70" s="147"/>
      <c r="G70" s="142"/>
      <c r="H70" s="9"/>
      <c r="I70" s="9"/>
      <c r="J70" s="122"/>
      <c r="K70" s="2"/>
    </row>
    <row r="71" spans="2:11" ht="15" customHeight="1">
      <c r="B71" s="119"/>
      <c r="C71" s="34"/>
      <c r="D71" s="124">
        <v>1</v>
      </c>
      <c r="E71" s="148">
        <v>1</v>
      </c>
      <c r="F71" s="149" t="s">
        <v>131</v>
      </c>
      <c r="G71" s="150" t="s">
        <v>136</v>
      </c>
      <c r="H71" s="9"/>
      <c r="I71" s="9"/>
      <c r="J71" s="122"/>
    </row>
    <row r="72" spans="2:11" ht="15" customHeight="1">
      <c r="B72" s="119"/>
      <c r="C72" s="9"/>
      <c r="D72" s="124">
        <v>2</v>
      </c>
      <c r="E72" s="148">
        <v>1000</v>
      </c>
      <c r="F72" s="149" t="s">
        <v>132</v>
      </c>
      <c r="G72" s="150" t="s">
        <v>134</v>
      </c>
      <c r="H72" s="9"/>
      <c r="I72" s="9"/>
      <c r="J72" s="122"/>
    </row>
    <row r="73" spans="2:11" ht="15" customHeight="1">
      <c r="B73" s="119"/>
      <c r="C73" s="9"/>
      <c r="D73" s="124">
        <v>3</v>
      </c>
      <c r="E73" s="148">
        <v>1000000</v>
      </c>
      <c r="F73" s="149" t="s">
        <v>133</v>
      </c>
      <c r="G73" s="150" t="s">
        <v>135</v>
      </c>
      <c r="H73" s="9"/>
      <c r="I73" s="9"/>
      <c r="J73" s="122"/>
    </row>
    <row r="74" spans="2:11" ht="15" customHeight="1">
      <c r="B74" s="119"/>
      <c r="C74" s="9"/>
      <c r="D74" s="23"/>
      <c r="E74" s="22"/>
      <c r="F74" s="9"/>
      <c r="G74" s="9"/>
      <c r="H74" s="9"/>
      <c r="I74" s="9"/>
      <c r="J74" s="122"/>
    </row>
    <row r="75" spans="2:11" ht="15" customHeight="1">
      <c r="B75" s="119"/>
      <c r="C75" s="139" t="s">
        <v>47</v>
      </c>
      <c r="D75" s="124">
        <v>0</v>
      </c>
      <c r="E75" s="146" t="s">
        <v>51</v>
      </c>
      <c r="F75" s="151"/>
      <c r="G75" s="142"/>
      <c r="H75" s="9"/>
      <c r="I75" s="9"/>
      <c r="J75" s="122"/>
    </row>
    <row r="76" spans="2:11" ht="15" customHeight="1">
      <c r="B76" s="119"/>
      <c r="C76" s="34"/>
      <c r="D76" s="124">
        <v>1</v>
      </c>
      <c r="E76" s="152" t="s">
        <v>44</v>
      </c>
      <c r="F76" s="151"/>
      <c r="G76" s="142"/>
      <c r="H76" s="9"/>
      <c r="I76" s="9"/>
      <c r="J76" s="122"/>
    </row>
    <row r="77" spans="2:11" ht="15" customHeight="1">
      <c r="B77" s="119"/>
      <c r="C77" s="9"/>
      <c r="D77" s="124">
        <v>2</v>
      </c>
      <c r="E77" s="152" t="s">
        <v>56</v>
      </c>
      <c r="F77" s="151"/>
      <c r="G77" s="142"/>
      <c r="H77" s="9"/>
      <c r="I77" s="9"/>
      <c r="J77" s="122"/>
    </row>
    <row r="78" spans="2:11" ht="15" customHeight="1">
      <c r="B78" s="119"/>
      <c r="C78" s="9"/>
      <c r="D78" s="124">
        <v>3</v>
      </c>
      <c r="E78" s="152" t="s">
        <v>49</v>
      </c>
      <c r="F78" s="151"/>
      <c r="G78" s="142"/>
      <c r="H78" s="9"/>
      <c r="I78" s="9"/>
      <c r="J78" s="122"/>
    </row>
    <row r="79" spans="2:11" ht="15" customHeight="1">
      <c r="B79" s="119"/>
      <c r="C79" s="9"/>
      <c r="D79" s="23"/>
      <c r="E79" s="22"/>
      <c r="F79" s="9"/>
      <c r="G79" s="9"/>
      <c r="H79" s="9"/>
      <c r="I79" s="9"/>
      <c r="J79" s="122"/>
    </row>
    <row r="80" spans="2:11" ht="15" customHeight="1">
      <c r="B80" s="119"/>
      <c r="C80" s="139" t="s">
        <v>179</v>
      </c>
      <c r="D80" s="124">
        <v>0</v>
      </c>
      <c r="E80" s="153"/>
      <c r="F80" s="142"/>
      <c r="G80" s="22"/>
      <c r="H80" s="9"/>
      <c r="I80" s="9"/>
      <c r="J80" s="122"/>
    </row>
    <row r="81" spans="2:12" ht="15" customHeight="1">
      <c r="B81" s="119"/>
      <c r="C81" s="9"/>
      <c r="D81" s="124">
        <v>1</v>
      </c>
      <c r="E81" s="153" t="s">
        <v>177</v>
      </c>
      <c r="F81" s="142"/>
      <c r="G81" s="22"/>
      <c r="H81" s="9"/>
      <c r="I81" s="9"/>
      <c r="J81" s="122"/>
    </row>
    <row r="82" spans="2:12" ht="15" customHeight="1">
      <c r="B82" s="119"/>
      <c r="C82" s="9"/>
      <c r="D82" s="124">
        <v>2</v>
      </c>
      <c r="E82" s="153" t="s">
        <v>178</v>
      </c>
      <c r="F82" s="142"/>
      <c r="G82" s="22"/>
      <c r="H82" s="9"/>
      <c r="I82" s="9"/>
      <c r="J82" s="122"/>
    </row>
    <row r="83" spans="2:12" ht="15" customHeight="1">
      <c r="B83" s="119"/>
      <c r="C83" s="9"/>
      <c r="D83" s="258">
        <v>3</v>
      </c>
      <c r="E83" s="259" t="s">
        <v>679</v>
      </c>
      <c r="F83" s="260"/>
      <c r="G83" s="22"/>
      <c r="H83" s="271" t="s">
        <v>633</v>
      </c>
      <c r="I83" s="9"/>
      <c r="J83" s="122"/>
      <c r="L83" s="291" t="s">
        <v>680</v>
      </c>
    </row>
    <row r="84" spans="2:12" ht="15" customHeight="1">
      <c r="B84" s="119"/>
      <c r="C84" s="9"/>
      <c r="D84" s="124">
        <v>4</v>
      </c>
      <c r="E84" s="153" t="s">
        <v>578</v>
      </c>
      <c r="F84" s="142"/>
      <c r="G84" s="9"/>
      <c r="H84" s="271" t="s">
        <v>754</v>
      </c>
      <c r="I84" s="9"/>
      <c r="J84" s="122"/>
    </row>
    <row r="85" spans="2:12" ht="15" customHeight="1">
      <c r="B85" s="119"/>
      <c r="C85" s="139" t="s">
        <v>367</v>
      </c>
      <c r="D85" s="23"/>
      <c r="E85" s="22"/>
      <c r="F85" s="9"/>
      <c r="G85" s="22"/>
      <c r="H85" s="9"/>
      <c r="I85" s="9"/>
      <c r="J85" s="122"/>
    </row>
    <row r="86" spans="2:12" ht="15" customHeight="1">
      <c r="B86" s="119"/>
      <c r="C86" s="9"/>
      <c r="D86" s="124">
        <v>1</v>
      </c>
      <c r="E86" s="153" t="s">
        <v>363</v>
      </c>
      <c r="F86" s="142"/>
      <c r="G86" s="22"/>
      <c r="H86" s="9"/>
      <c r="I86" s="9"/>
      <c r="J86" s="122"/>
    </row>
    <row r="87" spans="2:12" ht="15" customHeight="1">
      <c r="B87" s="119"/>
      <c r="C87" s="9"/>
      <c r="D87" s="124">
        <v>2</v>
      </c>
      <c r="E87" s="153" t="s">
        <v>364</v>
      </c>
      <c r="F87" s="142"/>
      <c r="G87" s="22"/>
      <c r="H87" s="9"/>
      <c r="I87" s="9"/>
      <c r="J87" s="122"/>
    </row>
    <row r="88" spans="2:12" ht="15" customHeight="1">
      <c r="B88" s="119"/>
      <c r="C88" s="9"/>
      <c r="D88" s="124">
        <v>3</v>
      </c>
      <c r="E88" s="153" t="s">
        <v>365</v>
      </c>
      <c r="F88" s="142"/>
      <c r="G88" s="22"/>
      <c r="H88" s="9"/>
      <c r="I88" s="9"/>
      <c r="J88" s="122"/>
    </row>
    <row r="89" spans="2:12" ht="15" customHeight="1">
      <c r="B89" s="119"/>
      <c r="C89" s="9"/>
      <c r="D89" s="124">
        <v>4</v>
      </c>
      <c r="E89" s="153" t="s">
        <v>368</v>
      </c>
      <c r="F89" s="142"/>
      <c r="G89" s="22"/>
      <c r="H89" s="9"/>
      <c r="I89" s="9"/>
      <c r="J89" s="122"/>
    </row>
    <row r="90" spans="2:12" ht="15" customHeight="1">
      <c r="B90" s="119"/>
      <c r="C90" s="9"/>
      <c r="D90" s="124">
        <v>5</v>
      </c>
      <c r="E90" s="153" t="s">
        <v>369</v>
      </c>
      <c r="F90" s="142"/>
      <c r="G90" s="22"/>
      <c r="H90" s="9"/>
      <c r="I90" s="9"/>
      <c r="J90" s="122"/>
    </row>
    <row r="91" spans="2:12" ht="15" customHeight="1">
      <c r="B91" s="119"/>
      <c r="C91" s="9"/>
      <c r="D91" s="124">
        <v>6</v>
      </c>
      <c r="E91" s="153" t="s">
        <v>370</v>
      </c>
      <c r="F91" s="142"/>
      <c r="G91" s="22"/>
      <c r="H91" s="9"/>
      <c r="I91" s="9"/>
      <c r="J91" s="122"/>
    </row>
    <row r="92" spans="2:12" ht="15" customHeight="1">
      <c r="B92" s="119"/>
      <c r="C92" s="9"/>
      <c r="D92" s="124">
        <v>7</v>
      </c>
      <c r="E92" s="153" t="s">
        <v>371</v>
      </c>
      <c r="F92" s="142"/>
      <c r="G92" s="22"/>
      <c r="H92" s="9"/>
      <c r="I92" s="9"/>
      <c r="J92" s="122"/>
    </row>
    <row r="93" spans="2:12" ht="15" customHeight="1">
      <c r="B93" s="119"/>
      <c r="C93" s="9"/>
      <c r="D93" s="124">
        <v>8</v>
      </c>
      <c r="E93" s="153" t="s">
        <v>366</v>
      </c>
      <c r="F93" s="142"/>
      <c r="G93" s="22"/>
      <c r="H93" s="9"/>
      <c r="I93" s="9"/>
      <c r="J93" s="122"/>
    </row>
    <row r="94" spans="2:12" ht="15" customHeight="1">
      <c r="B94" s="119"/>
      <c r="C94" s="9"/>
      <c r="D94" s="124">
        <v>9</v>
      </c>
      <c r="E94" s="153" t="s">
        <v>359</v>
      </c>
      <c r="F94" s="142"/>
      <c r="G94" s="22"/>
      <c r="H94" s="9"/>
      <c r="I94" s="9"/>
      <c r="J94" s="122"/>
    </row>
    <row r="95" spans="2:12" ht="15" customHeight="1">
      <c r="B95" s="119"/>
      <c r="C95" s="9"/>
      <c r="D95" s="124">
        <v>10</v>
      </c>
      <c r="E95" s="153" t="s">
        <v>360</v>
      </c>
      <c r="F95" s="142"/>
      <c r="G95" s="22"/>
      <c r="H95" s="9"/>
      <c r="I95" s="9"/>
      <c r="J95" s="122"/>
    </row>
    <row r="96" spans="2:12" ht="15" customHeight="1">
      <c r="B96" s="119"/>
      <c r="C96" s="9"/>
      <c r="D96" s="124">
        <v>11</v>
      </c>
      <c r="E96" s="153" t="s">
        <v>361</v>
      </c>
      <c r="F96" s="142"/>
      <c r="G96" s="22"/>
      <c r="H96" s="9"/>
      <c r="I96" s="9"/>
      <c r="J96" s="122"/>
    </row>
    <row r="97" spans="2:16" ht="20.100000000000001" customHeight="1">
      <c r="B97" s="119"/>
      <c r="C97" s="9"/>
      <c r="D97" s="124">
        <v>12</v>
      </c>
      <c r="E97" s="153" t="s">
        <v>362</v>
      </c>
      <c r="F97" s="142"/>
      <c r="G97" s="9"/>
      <c r="H97" s="9"/>
      <c r="I97" s="9"/>
      <c r="J97" s="122"/>
    </row>
    <row r="98" spans="2:16" ht="30" customHeight="1">
      <c r="B98" s="303"/>
      <c r="C98" s="139" t="s">
        <v>635</v>
      </c>
      <c r="D98" s="302"/>
      <c r="E98" s="302"/>
      <c r="F98" s="302"/>
      <c r="G98" s="293"/>
      <c r="H98" s="293"/>
      <c r="I98" s="293"/>
      <c r="J98" s="304"/>
      <c r="K98" s="292"/>
    </row>
    <row r="99" spans="2:16">
      <c r="B99" s="303"/>
      <c r="C99" s="296"/>
      <c r="D99" s="124">
        <v>1</v>
      </c>
      <c r="E99" s="153"/>
      <c r="F99" s="142"/>
      <c r="G99" s="296"/>
      <c r="H99" s="263" t="s">
        <v>634</v>
      </c>
      <c r="I99" s="296"/>
      <c r="J99" s="305"/>
      <c r="K99" s="296"/>
      <c r="L99" s="2"/>
      <c r="M99" s="2"/>
      <c r="N99" s="2"/>
      <c r="O99" s="2"/>
      <c r="P99" s="2"/>
    </row>
    <row r="100" spans="2:16">
      <c r="B100" s="303"/>
      <c r="C100" s="296"/>
      <c r="D100" s="124">
        <v>2</v>
      </c>
      <c r="E100" s="153" t="s">
        <v>753</v>
      </c>
      <c r="F100" s="142"/>
      <c r="G100" s="296"/>
      <c r="H100" s="295"/>
      <c r="I100" s="296"/>
      <c r="J100" s="305"/>
      <c r="K100" s="296"/>
      <c r="L100" s="2"/>
      <c r="M100" s="2"/>
      <c r="N100" s="2"/>
      <c r="O100" s="2"/>
      <c r="P100" s="2"/>
    </row>
    <row r="101" spans="2:16">
      <c r="B101" s="303"/>
      <c r="C101" s="296"/>
      <c r="D101" s="124">
        <v>3</v>
      </c>
      <c r="E101" s="153" t="s">
        <v>577</v>
      </c>
      <c r="F101" s="142"/>
      <c r="G101" s="296"/>
      <c r="H101" s="296"/>
      <c r="I101" s="296"/>
      <c r="J101" s="305"/>
      <c r="K101" s="296"/>
      <c r="L101" s="2"/>
      <c r="M101" s="2"/>
      <c r="N101" s="2"/>
      <c r="O101" s="2"/>
      <c r="P101" s="2"/>
    </row>
    <row r="102" spans="2:16">
      <c r="B102" s="303"/>
      <c r="C102" s="296"/>
      <c r="D102" s="124">
        <v>4</v>
      </c>
      <c r="E102" s="153" t="s">
        <v>547</v>
      </c>
      <c r="F102" s="142"/>
      <c r="G102" s="296"/>
      <c r="H102" s="296"/>
      <c r="I102" s="296"/>
      <c r="J102" s="305"/>
      <c r="K102" s="296"/>
      <c r="L102" s="2"/>
      <c r="M102" s="2"/>
      <c r="N102" s="2"/>
      <c r="O102" s="2"/>
      <c r="P102" s="2"/>
    </row>
    <row r="103" spans="2:16">
      <c r="B103" s="303"/>
      <c r="C103" s="296"/>
      <c r="D103" s="124">
        <v>5</v>
      </c>
      <c r="E103" s="153" t="s">
        <v>632</v>
      </c>
      <c r="F103" s="142"/>
      <c r="G103" s="296"/>
      <c r="H103" s="296"/>
      <c r="I103" s="296"/>
      <c r="J103" s="305"/>
      <c r="K103" s="296"/>
      <c r="L103" s="2"/>
      <c r="M103" s="2"/>
      <c r="N103" s="2"/>
      <c r="O103" s="2"/>
      <c r="P103" s="2"/>
    </row>
    <row r="104" spans="2:16">
      <c r="B104" s="303"/>
      <c r="C104" s="296"/>
      <c r="D104" s="296"/>
      <c r="E104" s="296"/>
      <c r="F104" s="296"/>
      <c r="G104" s="296"/>
      <c r="H104" s="297"/>
      <c r="I104" s="296"/>
      <c r="J104" s="305"/>
      <c r="K104" s="298"/>
      <c r="L104" s="2"/>
      <c r="M104" s="2"/>
      <c r="N104" s="2"/>
      <c r="O104" s="2"/>
      <c r="P104" s="2"/>
    </row>
    <row r="105" spans="2:16">
      <c r="B105" s="303"/>
      <c r="C105" s="296"/>
      <c r="D105" s="296"/>
      <c r="E105" s="296"/>
      <c r="F105" s="296"/>
      <c r="G105" s="296"/>
      <c r="H105" s="297"/>
      <c r="I105" s="296"/>
      <c r="J105" s="305"/>
      <c r="K105" s="298"/>
      <c r="L105" s="2"/>
      <c r="M105" s="2"/>
      <c r="N105" s="2"/>
      <c r="O105" s="2"/>
      <c r="P105" s="2"/>
    </row>
    <row r="106" spans="2:16">
      <c r="B106" s="303"/>
      <c r="C106" s="139" t="s">
        <v>636</v>
      </c>
      <c r="D106" s="296"/>
      <c r="E106" s="296"/>
      <c r="F106" s="296"/>
      <c r="G106" s="296"/>
      <c r="H106" s="297"/>
      <c r="I106" s="296"/>
      <c r="J106" s="305"/>
      <c r="K106" s="298"/>
      <c r="L106" s="2"/>
      <c r="M106" s="2"/>
      <c r="N106" s="2"/>
      <c r="O106" s="2"/>
      <c r="P106" s="2"/>
    </row>
    <row r="107" spans="2:16">
      <c r="B107" s="303"/>
      <c r="C107" s="296"/>
      <c r="D107" s="218">
        <v>1</v>
      </c>
      <c r="E107" s="294"/>
      <c r="F107" s="299"/>
      <c r="G107" s="296"/>
      <c r="H107" s="263" t="s">
        <v>659</v>
      </c>
      <c r="I107" s="296"/>
      <c r="J107" s="305"/>
      <c r="K107" s="300"/>
      <c r="L107" s="2"/>
      <c r="M107" s="2"/>
      <c r="N107" s="2"/>
      <c r="O107" s="2"/>
      <c r="P107" s="2"/>
    </row>
    <row r="108" spans="2:16">
      <c r="B108" s="303"/>
      <c r="C108" s="296"/>
      <c r="D108" s="218">
        <v>2</v>
      </c>
      <c r="E108" s="294" t="s">
        <v>656</v>
      </c>
      <c r="F108" s="299"/>
      <c r="G108" s="296"/>
      <c r="H108" s="301"/>
      <c r="I108" s="296"/>
      <c r="J108" s="305"/>
      <c r="K108" s="298"/>
      <c r="L108" s="2"/>
      <c r="M108" s="2"/>
      <c r="N108" s="2"/>
      <c r="O108" s="2"/>
      <c r="P108" s="2"/>
    </row>
    <row r="109" spans="2:16">
      <c r="B109" s="303"/>
      <c r="C109" s="296"/>
      <c r="D109" s="218">
        <v>3</v>
      </c>
      <c r="E109" s="294" t="s">
        <v>655</v>
      </c>
      <c r="F109" s="299"/>
      <c r="G109" s="296"/>
      <c r="H109" s="301"/>
      <c r="I109" s="296"/>
      <c r="J109" s="305"/>
      <c r="K109" s="298"/>
      <c r="L109" s="2"/>
      <c r="M109" s="2"/>
      <c r="N109" s="2"/>
      <c r="O109" s="2"/>
      <c r="P109" s="2"/>
    </row>
    <row r="110" spans="2:16">
      <c r="B110" s="303"/>
      <c r="C110" s="296"/>
      <c r="D110" s="218">
        <v>4</v>
      </c>
      <c r="E110" s="294" t="s">
        <v>657</v>
      </c>
      <c r="F110" s="299"/>
      <c r="G110" s="296"/>
      <c r="H110" s="301"/>
      <c r="I110" s="296"/>
      <c r="J110" s="305"/>
      <c r="K110" s="298"/>
      <c r="L110" s="2"/>
      <c r="M110" s="2"/>
      <c r="N110" s="2"/>
      <c r="O110" s="2"/>
      <c r="P110" s="2"/>
    </row>
    <row r="111" spans="2:16">
      <c r="B111" s="303"/>
      <c r="C111" s="296"/>
      <c r="D111" s="218">
        <v>5</v>
      </c>
      <c r="E111" s="294" t="s">
        <v>658</v>
      </c>
      <c r="F111" s="299"/>
      <c r="G111" s="296"/>
      <c r="H111" s="301"/>
      <c r="I111" s="296"/>
      <c r="J111" s="305"/>
      <c r="K111" s="298"/>
      <c r="L111" s="2"/>
      <c r="M111" s="2"/>
      <c r="N111" s="2"/>
      <c r="O111" s="2"/>
      <c r="P111" s="2"/>
    </row>
    <row r="112" spans="2:16">
      <c r="B112" s="303"/>
      <c r="C112" s="296"/>
      <c r="D112" s="218">
        <v>6</v>
      </c>
      <c r="E112" s="294" t="s">
        <v>721</v>
      </c>
      <c r="F112" s="299"/>
      <c r="G112" s="296"/>
      <c r="H112" s="297"/>
      <c r="I112" s="296"/>
      <c r="J112" s="305"/>
      <c r="K112" s="298"/>
      <c r="L112" s="2"/>
      <c r="M112" s="2"/>
      <c r="N112" s="2"/>
      <c r="O112" s="2"/>
      <c r="P112" s="2"/>
    </row>
    <row r="113" spans="2:16">
      <c r="B113" s="303"/>
      <c r="C113" s="296"/>
      <c r="D113" s="218">
        <v>7</v>
      </c>
      <c r="E113" s="294" t="s">
        <v>563</v>
      </c>
      <c r="F113" s="299"/>
      <c r="G113" s="296"/>
      <c r="H113" s="297"/>
      <c r="I113" s="296"/>
      <c r="J113" s="305"/>
      <c r="K113" s="298"/>
      <c r="L113" s="2"/>
      <c r="M113" s="2"/>
      <c r="N113" s="2"/>
      <c r="O113" s="2"/>
      <c r="P113" s="2"/>
    </row>
    <row r="114" spans="2:16">
      <c r="B114" s="303"/>
      <c r="C114" s="296"/>
      <c r="D114" s="218">
        <v>8</v>
      </c>
      <c r="E114" s="294" t="s">
        <v>744</v>
      </c>
      <c r="F114" s="299"/>
      <c r="G114" s="296"/>
      <c r="H114" s="297"/>
      <c r="I114" s="296"/>
      <c r="J114" s="305"/>
      <c r="K114" s="298"/>
      <c r="L114" s="2"/>
      <c r="M114" s="2"/>
      <c r="N114" s="2"/>
      <c r="O114" s="2"/>
      <c r="P114" s="2"/>
    </row>
    <row r="115" spans="2:16">
      <c r="B115" s="303"/>
      <c r="C115" s="296"/>
      <c r="D115" s="218">
        <v>9</v>
      </c>
      <c r="E115" s="294" t="s">
        <v>632</v>
      </c>
      <c r="F115" s="299"/>
      <c r="G115" s="296"/>
      <c r="H115" s="297"/>
      <c r="I115" s="296"/>
      <c r="J115" s="305"/>
      <c r="K115" s="298"/>
      <c r="L115" s="2"/>
      <c r="M115" s="2"/>
      <c r="N115" s="2"/>
      <c r="O115" s="2"/>
      <c r="P115" s="2"/>
    </row>
    <row r="116" spans="2:16">
      <c r="B116" s="303"/>
      <c r="C116" s="296"/>
      <c r="D116" s="296"/>
      <c r="E116" s="296"/>
      <c r="F116" s="296"/>
      <c r="G116" s="296"/>
      <c r="H116" s="297"/>
      <c r="I116" s="296"/>
      <c r="J116" s="305"/>
      <c r="K116" s="298"/>
      <c r="L116" s="2"/>
      <c r="M116" s="2"/>
      <c r="N116" s="2"/>
      <c r="O116" s="2"/>
      <c r="P116" s="2"/>
    </row>
    <row r="117" spans="2:16">
      <c r="B117" s="303"/>
      <c r="C117" s="296"/>
      <c r="D117" s="296"/>
      <c r="E117" s="296"/>
      <c r="F117" s="296"/>
      <c r="G117" s="296"/>
      <c r="H117" s="297"/>
      <c r="I117" s="296"/>
      <c r="J117" s="305"/>
      <c r="K117" s="298"/>
      <c r="L117" s="2"/>
      <c r="M117" s="2"/>
      <c r="N117" s="2"/>
      <c r="O117" s="2"/>
      <c r="P117" s="2"/>
    </row>
    <row r="118" spans="2:16">
      <c r="B118" s="303"/>
      <c r="C118" s="296"/>
      <c r="D118" s="296"/>
      <c r="E118" s="296"/>
      <c r="F118" s="296"/>
      <c r="G118" s="296"/>
      <c r="H118" s="297"/>
      <c r="I118" s="296"/>
      <c r="J118" s="305"/>
      <c r="K118" s="296"/>
      <c r="L118" s="2"/>
      <c r="M118" s="2"/>
      <c r="N118" s="2"/>
      <c r="O118" s="2"/>
      <c r="P118" s="2"/>
    </row>
    <row r="119" spans="2:16">
      <c r="B119" s="303"/>
      <c r="C119" s="139" t="s">
        <v>660</v>
      </c>
      <c r="D119" s="296"/>
      <c r="E119" s="296"/>
      <c r="F119" s="296"/>
      <c r="G119" s="296"/>
      <c r="H119" s="263" t="s">
        <v>661</v>
      </c>
      <c r="I119" s="296"/>
      <c r="J119" s="305"/>
      <c r="K119" s="296"/>
      <c r="L119" s="2"/>
      <c r="M119" s="2"/>
      <c r="N119" s="2"/>
      <c r="O119" s="2"/>
      <c r="P119" s="2"/>
    </row>
    <row r="120" spans="2:16">
      <c r="B120" s="303"/>
      <c r="C120" s="296"/>
      <c r="D120" s="218">
        <v>1</v>
      </c>
      <c r="E120" s="294"/>
      <c r="F120" s="299"/>
      <c r="G120" s="296"/>
      <c r="H120" s="301"/>
      <c r="I120" s="296"/>
      <c r="J120" s="305"/>
      <c r="K120" s="296"/>
      <c r="L120" s="2"/>
      <c r="M120" s="2"/>
      <c r="N120" s="2"/>
      <c r="O120" s="2"/>
      <c r="P120" s="2"/>
    </row>
    <row r="121" spans="2:16">
      <c r="B121" s="303"/>
      <c r="C121" s="296"/>
      <c r="D121" s="218">
        <v>2</v>
      </c>
      <c r="E121" s="294" t="s">
        <v>656</v>
      </c>
      <c r="F121" s="299"/>
      <c r="G121" s="296"/>
      <c r="H121" s="301"/>
      <c r="I121" s="296"/>
      <c r="J121" s="305"/>
      <c r="K121" s="296"/>
      <c r="L121" s="2"/>
      <c r="M121" s="2"/>
      <c r="N121" s="2"/>
      <c r="O121" s="2"/>
      <c r="P121" s="2"/>
    </row>
    <row r="122" spans="2:16">
      <c r="B122" s="303"/>
      <c r="C122" s="296"/>
      <c r="D122" s="218">
        <v>3</v>
      </c>
      <c r="E122" s="294" t="s">
        <v>655</v>
      </c>
      <c r="F122" s="299"/>
      <c r="G122" s="296"/>
      <c r="H122" s="301"/>
      <c r="I122" s="296"/>
      <c r="J122" s="305"/>
      <c r="K122" s="296"/>
      <c r="L122" s="2"/>
      <c r="M122" s="2"/>
      <c r="N122" s="2"/>
      <c r="O122" s="2"/>
      <c r="P122" s="2"/>
    </row>
    <row r="123" spans="2:16">
      <c r="B123" s="303"/>
      <c r="C123" s="296"/>
      <c r="D123" s="218">
        <v>4</v>
      </c>
      <c r="E123" s="294" t="s">
        <v>657</v>
      </c>
      <c r="F123" s="299"/>
      <c r="G123" s="296"/>
      <c r="H123" s="301"/>
      <c r="I123" s="296"/>
      <c r="J123" s="305"/>
      <c r="K123" s="292"/>
    </row>
    <row r="124" spans="2:16">
      <c r="B124" s="303"/>
      <c r="C124" s="296"/>
      <c r="D124" s="218">
        <v>5</v>
      </c>
      <c r="E124" s="294" t="s">
        <v>658</v>
      </c>
      <c r="F124" s="299"/>
      <c r="G124" s="296"/>
      <c r="H124" s="301"/>
      <c r="I124" s="296"/>
      <c r="J124" s="305"/>
      <c r="K124" s="292"/>
    </row>
    <row r="125" spans="2:16">
      <c r="B125" s="303"/>
      <c r="C125" s="296"/>
      <c r="D125" s="124">
        <v>6</v>
      </c>
      <c r="E125" s="153" t="s">
        <v>721</v>
      </c>
      <c r="F125" s="142"/>
      <c r="G125" s="296"/>
      <c r="H125" s="297"/>
      <c r="I125" s="296"/>
      <c r="J125" s="305"/>
      <c r="K125" s="292"/>
    </row>
    <row r="126" spans="2:16">
      <c r="B126" s="303"/>
      <c r="C126" s="296"/>
      <c r="D126" s="124">
        <v>7</v>
      </c>
      <c r="E126" s="153" t="s">
        <v>632</v>
      </c>
      <c r="F126" s="142"/>
      <c r="G126" s="296"/>
      <c r="H126" s="297"/>
      <c r="I126" s="296"/>
      <c r="J126" s="305"/>
      <c r="K126" s="292"/>
    </row>
    <row r="127" spans="2:16">
      <c r="B127" s="303"/>
      <c r="C127" s="296"/>
      <c r="D127" s="296"/>
      <c r="E127" s="296"/>
      <c r="F127" s="296"/>
      <c r="G127" s="296"/>
      <c r="H127" s="296"/>
      <c r="I127" s="296"/>
      <c r="J127" s="305"/>
      <c r="K127" s="292"/>
    </row>
    <row r="128" spans="2:16">
      <c r="B128" s="303"/>
      <c r="C128" s="296"/>
      <c r="D128" s="296"/>
      <c r="E128" s="296"/>
      <c r="F128" s="296"/>
      <c r="G128" s="296"/>
      <c r="H128" s="296"/>
      <c r="I128" s="296"/>
      <c r="J128" s="305"/>
      <c r="K128" s="292"/>
    </row>
    <row r="129" spans="2:11">
      <c r="B129" s="303"/>
      <c r="C129" s="296"/>
      <c r="D129" s="296"/>
      <c r="E129" s="296"/>
      <c r="F129" s="296"/>
      <c r="G129" s="296"/>
      <c r="H129" s="296"/>
      <c r="I129" s="296"/>
      <c r="J129" s="305"/>
      <c r="K129" s="292"/>
    </row>
    <row r="130" spans="2:11">
      <c r="B130" s="303"/>
      <c r="C130" s="139" t="s">
        <v>719</v>
      </c>
      <c r="D130" s="296"/>
      <c r="E130" s="296"/>
      <c r="F130" s="296"/>
      <c r="G130" s="296"/>
      <c r="H130" s="263" t="s">
        <v>720</v>
      </c>
      <c r="I130" s="296"/>
      <c r="J130" s="305"/>
      <c r="K130" s="292"/>
    </row>
    <row r="131" spans="2:11">
      <c r="B131" s="303"/>
      <c r="C131" s="296"/>
      <c r="D131" s="218">
        <v>1</v>
      </c>
      <c r="E131" s="294"/>
      <c r="F131" s="299"/>
      <c r="G131" s="296"/>
      <c r="H131" s="296"/>
      <c r="I131" s="296"/>
      <c r="J131" s="305"/>
      <c r="K131" s="292"/>
    </row>
    <row r="132" spans="2:11">
      <c r="B132" s="303"/>
      <c r="C132" s="296"/>
      <c r="D132" s="218">
        <v>2</v>
      </c>
      <c r="E132" s="294" t="s">
        <v>722</v>
      </c>
      <c r="F132" s="299"/>
      <c r="G132" s="296"/>
      <c r="H132" s="296"/>
      <c r="I132" s="296"/>
      <c r="J132" s="305"/>
      <c r="K132" s="292"/>
    </row>
    <row r="133" spans="2:11">
      <c r="B133" s="303"/>
      <c r="C133" s="296"/>
      <c r="D133" s="218">
        <v>3</v>
      </c>
      <c r="E133" s="294" t="s">
        <v>729</v>
      </c>
      <c r="F133" s="299"/>
      <c r="G133" s="296"/>
      <c r="H133" s="296"/>
      <c r="I133" s="296"/>
      <c r="J133" s="305"/>
      <c r="K133" s="292"/>
    </row>
    <row r="134" spans="2:11">
      <c r="B134" s="303"/>
      <c r="C134" s="296"/>
      <c r="D134" s="218">
        <v>4</v>
      </c>
      <c r="E134" s="294" t="s">
        <v>728</v>
      </c>
      <c r="F134" s="299"/>
      <c r="G134" s="296"/>
      <c r="H134" s="296"/>
      <c r="I134" s="296"/>
      <c r="J134" s="305"/>
      <c r="K134" s="292"/>
    </row>
    <row r="135" spans="2:11">
      <c r="B135" s="303"/>
      <c r="C135" s="296"/>
      <c r="D135" s="218">
        <v>5</v>
      </c>
      <c r="E135" s="294" t="s">
        <v>723</v>
      </c>
      <c r="F135" s="299"/>
      <c r="G135" s="296"/>
      <c r="H135" s="296"/>
      <c r="I135" s="296"/>
      <c r="J135" s="305"/>
      <c r="K135" s="292"/>
    </row>
    <row r="136" spans="2:11">
      <c r="B136" s="303"/>
      <c r="C136" s="296"/>
      <c r="D136" s="218">
        <v>6</v>
      </c>
      <c r="E136" s="294" t="s">
        <v>724</v>
      </c>
      <c r="F136" s="299"/>
      <c r="G136" s="296"/>
      <c r="H136" s="296"/>
      <c r="I136" s="296"/>
      <c r="J136" s="305"/>
      <c r="K136" s="292"/>
    </row>
    <row r="137" spans="2:11">
      <c r="B137" s="303"/>
      <c r="C137" s="296"/>
      <c r="D137" s="218">
        <v>7</v>
      </c>
      <c r="E137" s="294" t="s">
        <v>725</v>
      </c>
      <c r="F137" s="299"/>
      <c r="G137" s="296"/>
      <c r="H137" s="296"/>
      <c r="I137" s="296"/>
      <c r="J137" s="305"/>
      <c r="K137" s="292"/>
    </row>
    <row r="138" spans="2:11">
      <c r="B138" s="303"/>
      <c r="C138" s="296"/>
      <c r="D138" s="218">
        <v>8</v>
      </c>
      <c r="E138" s="294" t="s">
        <v>726</v>
      </c>
      <c r="F138" s="299"/>
      <c r="G138" s="296"/>
      <c r="H138" s="296"/>
      <c r="I138" s="296"/>
      <c r="J138" s="305"/>
      <c r="K138" s="292"/>
    </row>
    <row r="139" spans="2:11">
      <c r="B139" s="303"/>
      <c r="C139" s="296"/>
      <c r="D139" s="124">
        <v>9</v>
      </c>
      <c r="E139" s="294" t="s">
        <v>727</v>
      </c>
      <c r="F139" s="299"/>
      <c r="G139" s="296"/>
      <c r="H139" s="296"/>
      <c r="I139" s="296"/>
      <c r="J139" s="305"/>
      <c r="K139" s="292"/>
    </row>
    <row r="140" spans="2:11">
      <c r="B140" s="303"/>
      <c r="C140" s="296"/>
      <c r="D140" s="124">
        <v>10</v>
      </c>
      <c r="E140" s="294" t="s">
        <v>730</v>
      </c>
      <c r="F140" s="299"/>
      <c r="G140" s="296"/>
      <c r="H140" s="296"/>
      <c r="I140" s="296"/>
      <c r="J140" s="305"/>
      <c r="K140" s="292"/>
    </row>
    <row r="141" spans="2:11">
      <c r="B141" s="303"/>
      <c r="C141" s="296"/>
      <c r="D141" s="124">
        <v>11</v>
      </c>
      <c r="E141" s="153" t="s">
        <v>721</v>
      </c>
      <c r="F141" s="299"/>
      <c r="G141" s="296"/>
      <c r="H141" s="296"/>
      <c r="I141" s="296"/>
      <c r="J141" s="305"/>
      <c r="K141" s="292"/>
    </row>
    <row r="142" spans="2:11">
      <c r="B142" s="303"/>
      <c r="C142" s="296"/>
      <c r="D142" s="296"/>
      <c r="E142" s="296"/>
      <c r="F142" s="296"/>
      <c r="G142" s="296"/>
      <c r="H142" s="296"/>
      <c r="I142" s="296"/>
      <c r="J142" s="305"/>
      <c r="K142" s="292"/>
    </row>
    <row r="143" spans="2:11">
      <c r="B143" s="303"/>
      <c r="C143" s="296"/>
      <c r="D143" s="296"/>
      <c r="E143" s="296"/>
      <c r="F143" s="296"/>
      <c r="G143" s="296"/>
      <c r="H143" s="296"/>
      <c r="I143" s="296"/>
      <c r="J143" s="305"/>
      <c r="K143" s="292"/>
    </row>
    <row r="144" spans="2:11">
      <c r="B144" s="306"/>
      <c r="C144" s="307"/>
      <c r="D144" s="307"/>
      <c r="E144" s="307"/>
      <c r="F144" s="307"/>
      <c r="G144" s="307"/>
      <c r="H144" s="307"/>
      <c r="I144" s="307"/>
      <c r="J144" s="308"/>
      <c r="K144" s="292"/>
    </row>
    <row r="145" spans="2:1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</row>
    <row r="147" spans="2:11"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</row>
    <row r="148" spans="2:11"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</row>
    <row r="149" spans="2:11"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</row>
    <row r="150" spans="2:11"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</row>
    <row r="151" spans="2:11"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</row>
    <row r="152" spans="2:11"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</row>
    <row r="153" spans="2:11"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</row>
    <row r="154" spans="2:11"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</row>
    <row r="155" spans="2:11"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</row>
  </sheetData>
  <sheetProtection password="D9BE" sheet="1" objects="1" scenarios="1"/>
  <mergeCells count="8">
    <mergeCell ref="E16:F16"/>
    <mergeCell ref="E48:G48"/>
    <mergeCell ref="E17:F17"/>
    <mergeCell ref="E18:F18"/>
    <mergeCell ref="E19:F19"/>
    <mergeCell ref="E20:F20"/>
    <mergeCell ref="E21:F21"/>
    <mergeCell ref="E22:F22"/>
  </mergeCells>
  <phoneticPr fontId="6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I2" sqref="I2"/>
    </sheetView>
  </sheetViews>
  <sheetFormatPr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73" t="s">
        <v>243</v>
      </c>
      <c r="C2" s="160" t="str">
        <f>IF(ISERROR(VLOOKUP(B2,#REF!,3,FALSE)),"N/A",VLOOKUP(B2,#REF!,3,FALSE))</f>
        <v>N/A</v>
      </c>
      <c r="D2" s="175" t="str">
        <f>IF(ISERROR(FIND(".",C2))," ",LEFT(C2,FIND(".",C2)-1))</f>
        <v xml:space="preserve"> </v>
      </c>
      <c r="E2" s="175" t="str">
        <f>IF(ISERROR(FIND(".",C2))," ",LEFT(RIGHT(C2,LEN(C2)-FIND(".",C2)),FIND(".",RIGHT(C2,LEN(C2)-FIND(".",C2)))-1))</f>
        <v xml:space="preserve"> </v>
      </c>
      <c r="F2" s="175" t="str">
        <f>IF(ISERROR(FIND("(",C2))," ",MID(C2,FIND("(",C2)+1,FIND(")",C2)-FIND("(",C2)-1))</f>
        <v xml:space="preserve"> </v>
      </c>
      <c r="G2" s="161" t="str">
        <f>IF(ISERROR(INDEX(#REF!,MATCH('Item IDs'!B2,#REF!,0),1)),"NOT ASSIGNED",INDEX(#REF!,MATCH('Item IDs'!B2,#REF!,0),1))</f>
        <v>NOT ASSIGNED</v>
      </c>
      <c r="H2" s="173" t="s">
        <v>244</v>
      </c>
      <c r="I2" s="174" t="e">
        <f>MAX(#REF!)</f>
        <v>#REF!</v>
      </c>
    </row>
    <row r="3" spans="2:9" ht="15" customHeight="1">
      <c r="B3" s="162"/>
      <c r="C3" s="162"/>
      <c r="D3" s="162"/>
      <c r="E3" s="162"/>
      <c r="F3" s="162"/>
      <c r="G3" s="172"/>
    </row>
    <row r="4" spans="2:9" ht="30" customHeight="1">
      <c r="B4" s="183" t="s">
        <v>217</v>
      </c>
      <c r="C4" s="184" t="s">
        <v>245</v>
      </c>
      <c r="D4" s="184" t="s">
        <v>246</v>
      </c>
      <c r="E4" s="184" t="s">
        <v>247</v>
      </c>
      <c r="F4" s="184" t="s">
        <v>248</v>
      </c>
      <c r="G4" s="185" t="s">
        <v>242</v>
      </c>
      <c r="H4" s="185" t="s">
        <v>427</v>
      </c>
    </row>
    <row r="5" spans="2:9">
      <c r="B5" s="163">
        <v>1001</v>
      </c>
      <c r="C5" s="164" t="str">
        <f>IF(ISERROR(VLOOKUP(B5,#REF!,3,FALSE)),"N/A",VLOOKUP(B5,#REF!,3,FALSE))</f>
        <v>N/A</v>
      </c>
      <c r="D5" s="181" t="str">
        <f t="shared" ref="D5:D68" si="0">IF(ISERROR(FIND(".",C5))," ",LEFT(C5,FIND(".",C5)-1))</f>
        <v xml:space="preserve"> </v>
      </c>
      <c r="E5" s="176" t="str">
        <f t="shared" ref="E5:E68" si="1">IF(ISERROR(FIND(".",C5))," ",LEFT(RIGHT(C5,LEN(C5)-FIND(".",C5)),FIND(".",RIGHT(C5,LEN(C5)-FIND(".",C5)))-1))</f>
        <v xml:space="preserve"> </v>
      </c>
      <c r="F5" s="181" t="str">
        <f t="shared" ref="F5:F68" si="2">IF(ISERROR(FIND("(",C5))," ",MID(C5,FIND("(",C5)+1,FIND(")",C5)-FIND("(",C5)-1))</f>
        <v xml:space="preserve"> </v>
      </c>
      <c r="G5" s="165" t="str">
        <f>IF(ISERROR(INDEX(#REF!,MATCH('Item IDs'!B5,#REF!,0),1)),"NOT ASSIGNED",INDEX(#REF!,MATCH('Item IDs'!B5,#REF!,0),1))</f>
        <v>NOT ASSIGNED</v>
      </c>
      <c r="H5" s="165"/>
    </row>
    <row r="6" spans="2:9">
      <c r="B6" s="166">
        <v>1002</v>
      </c>
      <c r="C6" s="167" t="str">
        <f>IF(ISERROR(VLOOKUP(B6,#REF!,3,FALSE)),"N/A",VLOOKUP(B6,#REF!,3,FALSE))</f>
        <v>N/A</v>
      </c>
      <c r="D6" s="182" t="str">
        <f t="shared" si="0"/>
        <v xml:space="preserve"> </v>
      </c>
      <c r="E6" s="177" t="str">
        <f t="shared" si="1"/>
        <v xml:space="preserve"> </v>
      </c>
      <c r="F6" s="182" t="str">
        <f t="shared" si="2"/>
        <v xml:space="preserve"> </v>
      </c>
      <c r="G6" s="168" t="str">
        <f>IF(ISERROR(INDEX(#REF!,MATCH('Item IDs'!B6,#REF!,0),1)),"NOT ASSIGNED",INDEX(#REF!,MATCH('Item IDs'!B6,#REF!,0),1))</f>
        <v>NOT ASSIGNED</v>
      </c>
      <c r="H6" s="168"/>
    </row>
    <row r="7" spans="2:9">
      <c r="B7" s="166">
        <v>1003</v>
      </c>
      <c r="C7" s="167" t="str">
        <f>IF(ISERROR(VLOOKUP(B7,#REF!,3,FALSE)),"N/A",VLOOKUP(B7,#REF!,3,FALSE))</f>
        <v>N/A</v>
      </c>
      <c r="D7" s="182" t="str">
        <f t="shared" si="0"/>
        <v xml:space="preserve"> </v>
      </c>
      <c r="E7" s="177" t="str">
        <f t="shared" si="1"/>
        <v xml:space="preserve"> </v>
      </c>
      <c r="F7" s="182" t="str">
        <f t="shared" si="2"/>
        <v xml:space="preserve"> </v>
      </c>
      <c r="G7" s="168" t="str">
        <f>IF(ISERROR(INDEX(#REF!,MATCH('Item IDs'!B7,#REF!,0),1)),"NOT ASSIGNED",INDEX(#REF!,MATCH('Item IDs'!B7,#REF!,0),1))</f>
        <v>NOT ASSIGNED</v>
      </c>
      <c r="H7" s="168"/>
    </row>
    <row r="8" spans="2:9">
      <c r="B8" s="166">
        <v>1004</v>
      </c>
      <c r="C8" s="167" t="str">
        <f>IF(ISERROR(VLOOKUP(B8,#REF!,3,FALSE)),"N/A",VLOOKUP(B8,#REF!,3,FALSE))</f>
        <v>N/A</v>
      </c>
      <c r="D8" s="182" t="str">
        <f t="shared" si="0"/>
        <v xml:space="preserve"> </v>
      </c>
      <c r="E8" s="177" t="str">
        <f t="shared" si="1"/>
        <v xml:space="preserve"> </v>
      </c>
      <c r="F8" s="182" t="str">
        <f t="shared" si="2"/>
        <v xml:space="preserve"> </v>
      </c>
      <c r="G8" s="168" t="str">
        <f>IF(ISERROR(INDEX(#REF!,MATCH('Item IDs'!B8,#REF!,0),1)),"NOT ASSIGNED",INDEX(#REF!,MATCH('Item IDs'!B8,#REF!,0),1))</f>
        <v>NOT ASSIGNED</v>
      </c>
      <c r="H8" s="168"/>
    </row>
    <row r="9" spans="2:9">
      <c r="B9" s="166">
        <v>1005</v>
      </c>
      <c r="C9" s="167" t="str">
        <f>IF(ISERROR(VLOOKUP(B9,#REF!,3,FALSE)),"N/A",VLOOKUP(B9,#REF!,3,FALSE))</f>
        <v>N/A</v>
      </c>
      <c r="D9" s="182" t="str">
        <f t="shared" si="0"/>
        <v xml:space="preserve"> </v>
      </c>
      <c r="E9" s="177" t="str">
        <f t="shared" si="1"/>
        <v xml:space="preserve"> </v>
      </c>
      <c r="F9" s="182" t="str">
        <f t="shared" si="2"/>
        <v xml:space="preserve"> </v>
      </c>
      <c r="G9" s="168" t="str">
        <f>IF(ISERROR(INDEX(#REF!,MATCH('Item IDs'!B9,#REF!,0),1)),"NOT ASSIGNED",INDEX(#REF!,MATCH('Item IDs'!B9,#REF!,0),1))</f>
        <v>NOT ASSIGNED</v>
      </c>
      <c r="H9" s="168"/>
    </row>
    <row r="10" spans="2:9">
      <c r="B10" s="166">
        <v>1006</v>
      </c>
      <c r="C10" s="167" t="str">
        <f>IF(ISERROR(VLOOKUP(B10,#REF!,3,FALSE)),"N/A",VLOOKUP(B10,#REF!,3,FALSE))</f>
        <v>N/A</v>
      </c>
      <c r="D10" s="182" t="str">
        <f t="shared" si="0"/>
        <v xml:space="preserve"> </v>
      </c>
      <c r="E10" s="177" t="str">
        <f t="shared" si="1"/>
        <v xml:space="preserve"> </v>
      </c>
      <c r="F10" s="182" t="str">
        <f t="shared" si="2"/>
        <v xml:space="preserve"> </v>
      </c>
      <c r="G10" s="168" t="str">
        <f>IF(ISERROR(INDEX(#REF!,MATCH('Item IDs'!B10,#REF!,0),1)),"NOT ASSIGNED",INDEX(#REF!,MATCH('Item IDs'!B10,#REF!,0),1))</f>
        <v>NOT ASSIGNED</v>
      </c>
      <c r="H10" s="168"/>
    </row>
    <row r="11" spans="2:9">
      <c r="B11" s="166">
        <v>1007</v>
      </c>
      <c r="C11" s="167" t="str">
        <f>IF(ISERROR(VLOOKUP(B11,#REF!,3,FALSE)),"N/A",VLOOKUP(B11,#REF!,3,FALSE))</f>
        <v>N/A</v>
      </c>
      <c r="D11" s="182" t="str">
        <f t="shared" si="0"/>
        <v xml:space="preserve"> </v>
      </c>
      <c r="E11" s="177" t="str">
        <f t="shared" si="1"/>
        <v xml:space="preserve"> </v>
      </c>
      <c r="F11" s="182" t="str">
        <f t="shared" si="2"/>
        <v xml:space="preserve"> </v>
      </c>
      <c r="G11" s="168" t="str">
        <f>IF(ISERROR(INDEX(#REF!,MATCH('Item IDs'!B11,#REF!,0),1)),"NOT ASSIGNED",INDEX(#REF!,MATCH('Item IDs'!B11,#REF!,0),1))</f>
        <v>NOT ASSIGNED</v>
      </c>
      <c r="H11" s="168"/>
    </row>
    <row r="12" spans="2:9">
      <c r="B12" s="166">
        <v>1008</v>
      </c>
      <c r="C12" s="167" t="str">
        <f>IF(ISERROR(VLOOKUP(B12,#REF!,3,FALSE)),"N/A",VLOOKUP(B12,#REF!,3,FALSE))</f>
        <v>N/A</v>
      </c>
      <c r="D12" s="182" t="str">
        <f t="shared" si="0"/>
        <v xml:space="preserve"> </v>
      </c>
      <c r="E12" s="177" t="str">
        <f t="shared" si="1"/>
        <v xml:space="preserve"> </v>
      </c>
      <c r="F12" s="182" t="str">
        <f t="shared" si="2"/>
        <v xml:space="preserve"> </v>
      </c>
      <c r="G12" s="168" t="str">
        <f>IF(ISERROR(INDEX(#REF!,MATCH('Item IDs'!B12,#REF!,0),1)),"NOT ASSIGNED",INDEX(#REF!,MATCH('Item IDs'!B12,#REF!,0),1))</f>
        <v>NOT ASSIGNED</v>
      </c>
      <c r="H12" s="168"/>
    </row>
    <row r="13" spans="2:9">
      <c r="B13" s="166">
        <v>1009</v>
      </c>
      <c r="C13" s="167" t="str">
        <f>IF(ISERROR(VLOOKUP(B13,#REF!,3,FALSE)),"N/A",VLOOKUP(B13,#REF!,3,FALSE))</f>
        <v>N/A</v>
      </c>
      <c r="D13" s="182" t="str">
        <f t="shared" si="0"/>
        <v xml:space="preserve"> </v>
      </c>
      <c r="E13" s="177" t="str">
        <f t="shared" si="1"/>
        <v xml:space="preserve"> </v>
      </c>
      <c r="F13" s="182" t="str">
        <f t="shared" si="2"/>
        <v xml:space="preserve"> </v>
      </c>
      <c r="G13" s="168" t="str">
        <f>IF(ISERROR(INDEX(#REF!,MATCH('Item IDs'!B13,#REF!,0),1)),"NOT ASSIGNED",INDEX(#REF!,MATCH('Item IDs'!B13,#REF!,0),1))</f>
        <v>NOT ASSIGNED</v>
      </c>
      <c r="H13" s="168"/>
    </row>
    <row r="14" spans="2:9">
      <c r="B14" s="166">
        <v>1010</v>
      </c>
      <c r="C14" s="167" t="str">
        <f>IF(ISERROR(VLOOKUP(B14,#REF!,3,FALSE)),"N/A",VLOOKUP(B14,#REF!,3,FALSE))</f>
        <v>N/A</v>
      </c>
      <c r="D14" s="182" t="str">
        <f t="shared" si="0"/>
        <v xml:space="preserve"> </v>
      </c>
      <c r="E14" s="177" t="str">
        <f t="shared" si="1"/>
        <v xml:space="preserve"> </v>
      </c>
      <c r="F14" s="177" t="str">
        <f t="shared" si="2"/>
        <v xml:space="preserve"> </v>
      </c>
      <c r="G14" s="168" t="str">
        <f>IF(ISERROR(INDEX(#REF!,MATCH('Item IDs'!B14,#REF!,0),1)),"NOT ASSIGNED",INDEX(#REF!,MATCH('Item IDs'!B14,#REF!,0),1))</f>
        <v>NOT ASSIGNED</v>
      </c>
      <c r="H14" s="168"/>
    </row>
    <row r="15" spans="2:9">
      <c r="B15" s="166">
        <v>1011</v>
      </c>
      <c r="C15" s="167" t="str">
        <f>IF(ISERROR(VLOOKUP(B15,#REF!,3,FALSE)),"N/A",VLOOKUP(B15,#REF!,3,FALSE))</f>
        <v>N/A</v>
      </c>
      <c r="D15" s="182" t="str">
        <f t="shared" si="0"/>
        <v xml:space="preserve"> </v>
      </c>
      <c r="E15" s="177" t="str">
        <f t="shared" si="1"/>
        <v xml:space="preserve"> </v>
      </c>
      <c r="F15" s="177" t="str">
        <f t="shared" si="2"/>
        <v xml:space="preserve"> </v>
      </c>
      <c r="G15" s="168" t="str">
        <f>IF(ISERROR(INDEX(#REF!,MATCH('Item IDs'!B15,#REF!,0),1)),"NOT ASSIGNED",INDEX(#REF!,MATCH('Item IDs'!B15,#REF!,0),1))</f>
        <v>NOT ASSIGNED</v>
      </c>
      <c r="H15" s="168"/>
    </row>
    <row r="16" spans="2:9">
      <c r="B16" s="166">
        <v>1012</v>
      </c>
      <c r="C16" s="167" t="str">
        <f>IF(ISERROR(VLOOKUP(B16,#REF!,3,FALSE)),"N/A",VLOOKUP(B16,#REF!,3,FALSE))</f>
        <v>N/A</v>
      </c>
      <c r="D16" s="182" t="str">
        <f t="shared" si="0"/>
        <v xml:space="preserve"> </v>
      </c>
      <c r="E16" s="177" t="str">
        <f t="shared" si="1"/>
        <v xml:space="preserve"> </v>
      </c>
      <c r="F16" s="177" t="str">
        <f t="shared" si="2"/>
        <v xml:space="preserve"> </v>
      </c>
      <c r="G16" s="168" t="str">
        <f>IF(ISERROR(INDEX(#REF!,MATCH('Item IDs'!B16,#REF!,0),1)),"NOT ASSIGNED",INDEX(#REF!,MATCH('Item IDs'!B16,#REF!,0),1))</f>
        <v>NOT ASSIGNED</v>
      </c>
      <c r="H16" s="168"/>
    </row>
    <row r="17" spans="2:8">
      <c r="B17" s="166">
        <v>1013</v>
      </c>
      <c r="C17" s="167" t="str">
        <f>IF(ISERROR(VLOOKUP(B17,#REF!,3,FALSE)),"N/A",VLOOKUP(B17,#REF!,3,FALSE))</f>
        <v>N/A</v>
      </c>
      <c r="D17" s="182" t="str">
        <f t="shared" si="0"/>
        <v xml:space="preserve"> </v>
      </c>
      <c r="E17" s="177" t="str">
        <f t="shared" si="1"/>
        <v xml:space="preserve"> </v>
      </c>
      <c r="F17" s="177" t="str">
        <f t="shared" si="2"/>
        <v xml:space="preserve"> </v>
      </c>
      <c r="G17" s="168" t="str">
        <f>IF(ISERROR(INDEX(#REF!,MATCH('Item IDs'!B17,#REF!,0),1)),"NOT ASSIGNED",INDEX(#REF!,MATCH('Item IDs'!B17,#REF!,0),1))</f>
        <v>NOT ASSIGNED</v>
      </c>
      <c r="H17" s="168"/>
    </row>
    <row r="18" spans="2:8">
      <c r="B18" s="166">
        <v>1014</v>
      </c>
      <c r="C18" s="167" t="str">
        <f>IF(ISERROR(VLOOKUP(B18,#REF!,3,FALSE)),"N/A",VLOOKUP(B18,#REF!,3,FALSE))</f>
        <v>N/A</v>
      </c>
      <c r="D18" s="182" t="str">
        <f t="shared" si="0"/>
        <v xml:space="preserve"> </v>
      </c>
      <c r="E18" s="177" t="str">
        <f t="shared" si="1"/>
        <v xml:space="preserve"> </v>
      </c>
      <c r="F18" s="182" t="str">
        <f t="shared" si="2"/>
        <v xml:space="preserve"> </v>
      </c>
      <c r="G18" s="168" t="str">
        <f>IF(ISERROR(INDEX(#REF!,MATCH('Item IDs'!B18,#REF!,0),1)),"NOT ASSIGNED",INDEX(#REF!,MATCH('Item IDs'!B18,#REF!,0),1))</f>
        <v>NOT ASSIGNED</v>
      </c>
      <c r="H18" s="168"/>
    </row>
    <row r="19" spans="2:8">
      <c r="B19" s="166">
        <v>1015</v>
      </c>
      <c r="C19" s="167" t="str">
        <f>IF(ISERROR(VLOOKUP(B19,#REF!,3,FALSE)),"N/A",VLOOKUP(B19,#REF!,3,FALSE))</f>
        <v>N/A</v>
      </c>
      <c r="D19" s="182" t="str">
        <f t="shared" si="0"/>
        <v xml:space="preserve"> </v>
      </c>
      <c r="E19" s="177" t="str">
        <f t="shared" si="1"/>
        <v xml:space="preserve"> </v>
      </c>
      <c r="F19" s="177" t="str">
        <f t="shared" si="2"/>
        <v xml:space="preserve"> </v>
      </c>
      <c r="G19" s="168" t="str">
        <f>IF(ISERROR(INDEX(#REF!,MATCH('Item IDs'!B19,#REF!,0),1)),"NOT ASSIGNED",INDEX(#REF!,MATCH('Item IDs'!B19,#REF!,0),1))</f>
        <v>NOT ASSIGNED</v>
      </c>
      <c r="H19" s="168"/>
    </row>
    <row r="20" spans="2:8">
      <c r="B20" s="232">
        <v>1016</v>
      </c>
      <c r="C20" s="233" t="s">
        <v>110</v>
      </c>
      <c r="D20" s="234" t="s">
        <v>421</v>
      </c>
      <c r="E20" s="235" t="s">
        <v>428</v>
      </c>
      <c r="F20" s="235" t="s">
        <v>423</v>
      </c>
      <c r="G20" s="236" t="s">
        <v>60</v>
      </c>
      <c r="H20" s="236">
        <v>2014</v>
      </c>
    </row>
    <row r="21" spans="2:8">
      <c r="B21" s="232">
        <v>1017</v>
      </c>
      <c r="C21" s="233" t="s">
        <v>70</v>
      </c>
      <c r="D21" s="234" t="s">
        <v>421</v>
      </c>
      <c r="E21" s="235" t="s">
        <v>429</v>
      </c>
      <c r="F21" s="235" t="s">
        <v>426</v>
      </c>
      <c r="G21" s="236" t="s">
        <v>236</v>
      </c>
      <c r="H21" s="236">
        <v>2014</v>
      </c>
    </row>
    <row r="22" spans="2:8">
      <c r="B22" s="166">
        <v>1018</v>
      </c>
      <c r="C22" s="167" t="str">
        <f>IF(ISERROR(VLOOKUP(B22,#REF!,3,FALSE)),"N/A",VLOOKUP(B22,#REF!,3,FALSE))</f>
        <v>N/A</v>
      </c>
      <c r="D22" s="182" t="str">
        <f t="shared" si="0"/>
        <v xml:space="preserve"> </v>
      </c>
      <c r="E22" s="177" t="str">
        <f t="shared" si="1"/>
        <v xml:space="preserve"> </v>
      </c>
      <c r="F22" s="182" t="str">
        <f t="shared" si="2"/>
        <v xml:space="preserve"> </v>
      </c>
      <c r="G22" s="168" t="str">
        <f>IF(ISERROR(INDEX(#REF!,MATCH('Item IDs'!B22,#REF!,0),1)),"NOT ASSIGNED",INDEX(#REF!,MATCH('Item IDs'!B22,#REF!,0),1))</f>
        <v>NOT ASSIGNED</v>
      </c>
      <c r="H22" s="168"/>
    </row>
    <row r="23" spans="2:8">
      <c r="B23" s="166">
        <v>1019</v>
      </c>
      <c r="C23" s="167" t="str">
        <f>IF(ISERROR(VLOOKUP(B23,#REF!,3,FALSE)),"N/A",VLOOKUP(B23,#REF!,3,FALSE))</f>
        <v>N/A</v>
      </c>
      <c r="D23" s="182" t="str">
        <f t="shared" si="0"/>
        <v xml:space="preserve"> </v>
      </c>
      <c r="E23" s="177" t="str">
        <f t="shared" si="1"/>
        <v xml:space="preserve"> </v>
      </c>
      <c r="F23" s="182" t="str">
        <f t="shared" si="2"/>
        <v xml:space="preserve"> </v>
      </c>
      <c r="G23" s="168" t="str">
        <f>IF(ISERROR(INDEX(#REF!,MATCH('Item IDs'!B23,#REF!,0),1)),"NOT ASSIGNED",INDEX(#REF!,MATCH('Item IDs'!B23,#REF!,0),1))</f>
        <v>NOT ASSIGNED</v>
      </c>
      <c r="H23" s="168"/>
    </row>
    <row r="24" spans="2:8">
      <c r="B24" s="232">
        <v>1020</v>
      </c>
      <c r="C24" s="233" t="s">
        <v>111</v>
      </c>
      <c r="D24" s="234" t="s">
        <v>421</v>
      </c>
      <c r="E24" s="235" t="s">
        <v>422</v>
      </c>
      <c r="F24" s="235" t="s">
        <v>423</v>
      </c>
      <c r="G24" s="236" t="s">
        <v>61</v>
      </c>
      <c r="H24" s="236">
        <v>2014</v>
      </c>
    </row>
    <row r="25" spans="2:8">
      <c r="B25" s="232">
        <v>1021</v>
      </c>
      <c r="C25" s="233" t="s">
        <v>112</v>
      </c>
      <c r="D25" s="234" t="s">
        <v>421</v>
      </c>
      <c r="E25" s="235" t="s">
        <v>422</v>
      </c>
      <c r="F25" s="235" t="s">
        <v>421</v>
      </c>
      <c r="G25" s="236" t="s">
        <v>62</v>
      </c>
      <c r="H25" s="236">
        <v>2014</v>
      </c>
    </row>
    <row r="26" spans="2:8">
      <c r="B26" s="166">
        <v>1022</v>
      </c>
      <c r="C26" s="167" t="str">
        <f>IF(ISERROR(VLOOKUP(B26,#REF!,3,FALSE)),"N/A",VLOOKUP(B26,#REF!,3,FALSE))</f>
        <v>N/A</v>
      </c>
      <c r="D26" s="182" t="str">
        <f t="shared" si="0"/>
        <v xml:space="preserve"> </v>
      </c>
      <c r="E26" s="177" t="str">
        <f t="shared" si="1"/>
        <v xml:space="preserve"> </v>
      </c>
      <c r="F26" s="177" t="str">
        <f t="shared" si="2"/>
        <v xml:space="preserve"> </v>
      </c>
      <c r="G26" s="168" t="str">
        <f>IF(ISERROR(INDEX(#REF!,MATCH('Item IDs'!B26,#REF!,0),1)),"NOT ASSIGNED",INDEX(#REF!,MATCH('Item IDs'!B26,#REF!,0),1))</f>
        <v>NOT ASSIGNED</v>
      </c>
      <c r="H26" s="168"/>
    </row>
    <row r="27" spans="2:8">
      <c r="B27" s="166">
        <v>1023</v>
      </c>
      <c r="C27" s="167" t="str">
        <f>IF(ISERROR(VLOOKUP(B27,#REF!,3,FALSE)),"N/A",VLOOKUP(B27,#REF!,3,FALSE))</f>
        <v>N/A</v>
      </c>
      <c r="D27" s="182" t="str">
        <f t="shared" si="0"/>
        <v xml:space="preserve"> </v>
      </c>
      <c r="E27" s="177" t="str">
        <f t="shared" si="1"/>
        <v xml:space="preserve"> </v>
      </c>
      <c r="F27" s="177" t="str">
        <f t="shared" si="2"/>
        <v xml:space="preserve"> </v>
      </c>
      <c r="G27" s="168" t="str">
        <f>IF(ISERROR(INDEX(#REF!,MATCH('Item IDs'!B27,#REF!,0),1)),"NOT ASSIGNED",INDEX(#REF!,MATCH('Item IDs'!B27,#REF!,0),1))</f>
        <v>NOT ASSIGNED</v>
      </c>
      <c r="H27" s="168"/>
    </row>
    <row r="28" spans="2:8">
      <c r="B28" s="166">
        <v>1024</v>
      </c>
      <c r="C28" s="167" t="str">
        <f>IF(ISERROR(VLOOKUP(B28,#REF!,3,FALSE)),"N/A",VLOOKUP(B28,#REF!,3,FALSE))</f>
        <v>N/A</v>
      </c>
      <c r="D28" s="182" t="str">
        <f t="shared" si="0"/>
        <v xml:space="preserve"> </v>
      </c>
      <c r="E28" s="177" t="str">
        <f t="shared" si="1"/>
        <v xml:space="preserve"> </v>
      </c>
      <c r="F28" s="182" t="str">
        <f t="shared" si="2"/>
        <v xml:space="preserve"> </v>
      </c>
      <c r="G28" s="168" t="str">
        <f>IF(ISERROR(INDEX(#REF!,MATCH('Item IDs'!B28,#REF!,0),1)),"NOT ASSIGNED",INDEX(#REF!,MATCH('Item IDs'!B28,#REF!,0),1))</f>
        <v>NOT ASSIGNED</v>
      </c>
      <c r="H28" s="168"/>
    </row>
    <row r="29" spans="2:8">
      <c r="B29" s="232">
        <v>1025</v>
      </c>
      <c r="C29" s="233" t="s">
        <v>113</v>
      </c>
      <c r="D29" s="234" t="s">
        <v>421</v>
      </c>
      <c r="E29" s="235" t="s">
        <v>430</v>
      </c>
      <c r="F29" s="234" t="s">
        <v>426</v>
      </c>
      <c r="G29" s="236" t="s">
        <v>542</v>
      </c>
      <c r="H29" s="236">
        <v>2014</v>
      </c>
    </row>
    <row r="30" spans="2:8">
      <c r="B30" s="232">
        <v>1026</v>
      </c>
      <c r="C30" s="233" t="s">
        <v>114</v>
      </c>
      <c r="D30" s="234" t="s">
        <v>421</v>
      </c>
      <c r="E30" s="235" t="s">
        <v>431</v>
      </c>
      <c r="F30" s="234" t="s">
        <v>423</v>
      </c>
      <c r="G30" s="236" t="s">
        <v>237</v>
      </c>
      <c r="H30" s="236">
        <v>2014</v>
      </c>
    </row>
    <row r="31" spans="2:8">
      <c r="B31" s="232">
        <v>1027</v>
      </c>
      <c r="C31" s="233" t="s">
        <v>115</v>
      </c>
      <c r="D31" s="234" t="s">
        <v>421</v>
      </c>
      <c r="E31" s="235" t="s">
        <v>431</v>
      </c>
      <c r="F31" s="234" t="s">
        <v>421</v>
      </c>
      <c r="G31" s="236" t="s">
        <v>90</v>
      </c>
      <c r="H31" s="236">
        <v>2014</v>
      </c>
    </row>
    <row r="32" spans="2:8">
      <c r="B32" s="232">
        <v>1028</v>
      </c>
      <c r="C32" s="233" t="s">
        <v>116</v>
      </c>
      <c r="D32" s="234" t="s">
        <v>421</v>
      </c>
      <c r="E32" s="235" t="s">
        <v>431</v>
      </c>
      <c r="F32" s="234" t="s">
        <v>432</v>
      </c>
      <c r="G32" s="236" t="s">
        <v>91</v>
      </c>
      <c r="H32" s="236">
        <v>2014</v>
      </c>
    </row>
    <row r="33" spans="2:8">
      <c r="B33" s="232">
        <v>1029</v>
      </c>
      <c r="C33" s="233" t="s">
        <v>117</v>
      </c>
      <c r="D33" s="234" t="s">
        <v>421</v>
      </c>
      <c r="E33" s="235" t="s">
        <v>431</v>
      </c>
      <c r="F33" s="235" t="s">
        <v>433</v>
      </c>
      <c r="G33" s="236" t="s">
        <v>238</v>
      </c>
      <c r="H33" s="236">
        <v>2014</v>
      </c>
    </row>
    <row r="34" spans="2:8">
      <c r="B34" s="232">
        <v>1030</v>
      </c>
      <c r="C34" s="233" t="s">
        <v>118</v>
      </c>
      <c r="D34" s="234" t="s">
        <v>421</v>
      </c>
      <c r="E34" s="235" t="s">
        <v>431</v>
      </c>
      <c r="F34" s="234" t="s">
        <v>434</v>
      </c>
      <c r="G34" s="236" t="s">
        <v>92</v>
      </c>
      <c r="H34" s="236">
        <v>2014</v>
      </c>
    </row>
    <row r="35" spans="2:8" ht="12.75" customHeight="1">
      <c r="B35" s="166">
        <v>1031</v>
      </c>
      <c r="C35" s="167" t="str">
        <f>IF(ISERROR(VLOOKUP(B35,#REF!,3,FALSE)),"N/A",VLOOKUP(B35,#REF!,3,FALSE))</f>
        <v>N/A</v>
      </c>
      <c r="D35" s="182" t="str">
        <f t="shared" si="0"/>
        <v xml:space="preserve"> </v>
      </c>
      <c r="E35" s="177" t="str">
        <f t="shared" si="1"/>
        <v xml:space="preserve"> </v>
      </c>
      <c r="F35" s="177" t="str">
        <f t="shared" si="2"/>
        <v xml:space="preserve"> </v>
      </c>
      <c r="G35" s="168" t="str">
        <f>IF(ISERROR(INDEX(#REF!,MATCH('Item IDs'!B35,#REF!,0),1)),"NOT ASSIGNED",INDEX(#REF!,MATCH('Item IDs'!B35,#REF!,0),1))</f>
        <v>NOT ASSIGNED</v>
      </c>
      <c r="H35" s="168"/>
    </row>
    <row r="36" spans="2:8">
      <c r="B36" s="232">
        <v>1032</v>
      </c>
      <c r="C36" s="233" t="s">
        <v>435</v>
      </c>
      <c r="D36" s="234" t="s">
        <v>421</v>
      </c>
      <c r="E36" s="235" t="s">
        <v>436</v>
      </c>
      <c r="F36" s="235" t="s">
        <v>426</v>
      </c>
      <c r="G36" s="236" t="s">
        <v>543</v>
      </c>
      <c r="H36" s="236">
        <v>2014</v>
      </c>
    </row>
    <row r="37" spans="2:8">
      <c r="B37" s="166">
        <v>1033</v>
      </c>
      <c r="C37" s="167" t="str">
        <f>IF(ISERROR(VLOOKUP(B37,#REF!,3,FALSE)),"N/A",VLOOKUP(B37,#REF!,3,FALSE))</f>
        <v>N/A</v>
      </c>
      <c r="D37" s="182" t="str">
        <f t="shared" si="0"/>
        <v xml:space="preserve"> </v>
      </c>
      <c r="E37" s="177" t="str">
        <f t="shared" si="1"/>
        <v xml:space="preserve"> </v>
      </c>
      <c r="F37" s="182" t="str">
        <f t="shared" si="2"/>
        <v xml:space="preserve"> </v>
      </c>
      <c r="G37" s="168" t="str">
        <f>IF(ISERROR(INDEX(#REF!,MATCH('Item IDs'!B37,#REF!,0),1)),"NOT ASSIGNED",INDEX(#REF!,MATCH('Item IDs'!B37,#REF!,0),1))</f>
        <v>NOT ASSIGNED</v>
      </c>
      <c r="H37" s="168"/>
    </row>
    <row r="38" spans="2:8">
      <c r="B38" s="166">
        <v>1034</v>
      </c>
      <c r="C38" s="167" t="str">
        <f>IF(ISERROR(VLOOKUP(B38,#REF!,3,FALSE)),"N/A",VLOOKUP(B38,#REF!,3,FALSE))</f>
        <v>N/A</v>
      </c>
      <c r="D38" s="182" t="str">
        <f t="shared" si="0"/>
        <v xml:space="preserve"> </v>
      </c>
      <c r="E38" s="177" t="str">
        <f t="shared" si="1"/>
        <v xml:space="preserve"> </v>
      </c>
      <c r="F38" s="177" t="str">
        <f t="shared" si="2"/>
        <v xml:space="preserve"> </v>
      </c>
      <c r="G38" s="168" t="str">
        <f>IF(ISERROR(INDEX(#REF!,MATCH('Item IDs'!B38,#REF!,0),1)),"NOT ASSIGNED",INDEX(#REF!,MATCH('Item IDs'!B38,#REF!,0),1))</f>
        <v>NOT ASSIGNED</v>
      </c>
      <c r="H38" s="168"/>
    </row>
    <row r="39" spans="2:8">
      <c r="B39" s="166">
        <v>1035</v>
      </c>
      <c r="C39" s="167" t="str">
        <f>IF(ISERROR(VLOOKUP(B39,#REF!,3,FALSE)),"N/A",VLOOKUP(B39,#REF!,3,FALSE))</f>
        <v>N/A</v>
      </c>
      <c r="D39" s="182" t="str">
        <f t="shared" si="0"/>
        <v xml:space="preserve"> </v>
      </c>
      <c r="E39" s="177" t="str">
        <f t="shared" si="1"/>
        <v xml:space="preserve"> </v>
      </c>
      <c r="F39" s="182" t="str">
        <f t="shared" si="2"/>
        <v xml:space="preserve"> </v>
      </c>
      <c r="G39" s="168" t="str">
        <f>IF(ISERROR(INDEX(#REF!,MATCH('Item IDs'!B39,#REF!,0),1)),"NOT ASSIGNED",INDEX(#REF!,MATCH('Item IDs'!B39,#REF!,0),1))</f>
        <v>NOT ASSIGNED</v>
      </c>
      <c r="H39" s="168"/>
    </row>
    <row r="40" spans="2:8">
      <c r="B40" s="166">
        <v>1036</v>
      </c>
      <c r="C40" s="167" t="str">
        <f>IF(ISERROR(VLOOKUP(B40,#REF!,3,FALSE)),"N/A",VLOOKUP(B40,#REF!,3,FALSE))</f>
        <v>N/A</v>
      </c>
      <c r="D40" s="182" t="str">
        <f t="shared" si="0"/>
        <v xml:space="preserve"> </v>
      </c>
      <c r="E40" s="177" t="str">
        <f t="shared" si="1"/>
        <v xml:space="preserve"> </v>
      </c>
      <c r="F40" s="182" t="str">
        <f t="shared" si="2"/>
        <v xml:space="preserve"> </v>
      </c>
      <c r="G40" s="168" t="str">
        <f>IF(ISERROR(INDEX(#REF!,MATCH('Item IDs'!B40,#REF!,0),1)),"NOT ASSIGNED",INDEX(#REF!,MATCH('Item IDs'!B40,#REF!,0),1))</f>
        <v>NOT ASSIGNED</v>
      </c>
      <c r="H40" s="168"/>
    </row>
    <row r="41" spans="2:8">
      <c r="B41" s="166">
        <v>1037</v>
      </c>
      <c r="C41" s="167" t="str">
        <f>IF(ISERROR(VLOOKUP(B41,#REF!,3,FALSE)),"N/A",VLOOKUP(B41,#REF!,3,FALSE))</f>
        <v>N/A</v>
      </c>
      <c r="D41" s="182" t="str">
        <f t="shared" si="0"/>
        <v xml:space="preserve"> </v>
      </c>
      <c r="E41" s="177" t="str">
        <f t="shared" si="1"/>
        <v xml:space="preserve"> </v>
      </c>
      <c r="F41" s="182" t="str">
        <f t="shared" si="2"/>
        <v xml:space="preserve"> </v>
      </c>
      <c r="G41" s="168" t="str">
        <f>IF(ISERROR(INDEX(#REF!,MATCH('Item IDs'!B41,#REF!,0),1)),"NOT ASSIGNED",INDEX(#REF!,MATCH('Item IDs'!B41,#REF!,0),1))</f>
        <v>NOT ASSIGNED</v>
      </c>
      <c r="H41" s="168"/>
    </row>
    <row r="42" spans="2:8">
      <c r="B42" s="166">
        <v>1038</v>
      </c>
      <c r="C42" s="167" t="str">
        <f>IF(ISERROR(VLOOKUP(B42,#REF!,3,FALSE)),"N/A",VLOOKUP(B42,#REF!,3,FALSE))</f>
        <v>N/A</v>
      </c>
      <c r="D42" s="182" t="str">
        <f t="shared" si="0"/>
        <v xml:space="preserve"> </v>
      </c>
      <c r="E42" s="177" t="str">
        <f t="shared" si="1"/>
        <v xml:space="preserve"> </v>
      </c>
      <c r="F42" s="182" t="str">
        <f t="shared" si="2"/>
        <v xml:space="preserve"> </v>
      </c>
      <c r="G42" s="168" t="str">
        <f>IF(ISERROR(INDEX(#REF!,MATCH('Item IDs'!B42,#REF!,0),1)),"NOT ASSIGNED",INDEX(#REF!,MATCH('Item IDs'!B42,#REF!,0),1))</f>
        <v>NOT ASSIGNED</v>
      </c>
      <c r="H42" s="168"/>
    </row>
    <row r="43" spans="2:8">
      <c r="B43" s="166">
        <v>1039</v>
      </c>
      <c r="C43" s="167" t="str">
        <f>IF(ISERROR(VLOOKUP(B43,#REF!,3,FALSE)),"N/A",VLOOKUP(B43,#REF!,3,FALSE))</f>
        <v>N/A</v>
      </c>
      <c r="D43" s="182" t="str">
        <f t="shared" si="0"/>
        <v xml:space="preserve"> </v>
      </c>
      <c r="E43" s="177" t="str">
        <f t="shared" si="1"/>
        <v xml:space="preserve"> </v>
      </c>
      <c r="F43" s="182" t="str">
        <f t="shared" si="2"/>
        <v xml:space="preserve"> </v>
      </c>
      <c r="G43" s="168" t="str">
        <f>IF(ISERROR(INDEX(#REF!,MATCH('Item IDs'!B43,#REF!,0),1)),"NOT ASSIGNED",INDEX(#REF!,MATCH('Item IDs'!B43,#REF!,0),1))</f>
        <v>NOT ASSIGNED</v>
      </c>
      <c r="H43" s="168"/>
    </row>
    <row r="44" spans="2:8">
      <c r="B44" s="166">
        <v>1040</v>
      </c>
      <c r="C44" s="167" t="str">
        <f>IF(ISERROR(VLOOKUP(B44,#REF!,3,FALSE)),"N/A",VLOOKUP(B44,#REF!,3,FALSE))</f>
        <v>N/A</v>
      </c>
      <c r="D44" s="182" t="str">
        <f t="shared" si="0"/>
        <v xml:space="preserve"> </v>
      </c>
      <c r="E44" s="177" t="str">
        <f t="shared" si="1"/>
        <v xml:space="preserve"> </v>
      </c>
      <c r="F44" s="182" t="str">
        <f t="shared" si="2"/>
        <v xml:space="preserve"> </v>
      </c>
      <c r="G44" s="168" t="str">
        <f>IF(ISERROR(INDEX(#REF!,MATCH('Item IDs'!B44,#REF!,0),1)),"NOT ASSIGNED",INDEX(#REF!,MATCH('Item IDs'!B44,#REF!,0),1))</f>
        <v>NOT ASSIGNED</v>
      </c>
      <c r="H44" s="168"/>
    </row>
    <row r="45" spans="2:8">
      <c r="B45" s="166">
        <v>1041</v>
      </c>
      <c r="C45" s="167" t="str">
        <f>IF(ISERROR(VLOOKUP(B45,#REF!,3,FALSE)),"N/A",VLOOKUP(B45,#REF!,3,FALSE))</f>
        <v>N/A</v>
      </c>
      <c r="D45" s="182" t="str">
        <f t="shared" si="0"/>
        <v xml:space="preserve"> </v>
      </c>
      <c r="E45" s="177" t="str">
        <f t="shared" si="1"/>
        <v xml:space="preserve"> </v>
      </c>
      <c r="F45" s="177" t="str">
        <f t="shared" si="2"/>
        <v xml:space="preserve"> </v>
      </c>
      <c r="G45" s="168" t="str">
        <f>IF(ISERROR(INDEX(#REF!,MATCH('Item IDs'!B45,#REF!,0),1)),"NOT ASSIGNED",INDEX(#REF!,MATCH('Item IDs'!B45,#REF!,0),1))</f>
        <v>NOT ASSIGNED</v>
      </c>
      <c r="H45" s="168"/>
    </row>
    <row r="46" spans="2:8">
      <c r="B46" s="232">
        <v>1042</v>
      </c>
      <c r="C46" s="233" t="s">
        <v>73</v>
      </c>
      <c r="D46" s="234" t="str">
        <f t="shared" si="0"/>
        <v>3</v>
      </c>
      <c r="E46" s="235" t="str">
        <f t="shared" si="1"/>
        <v>d</v>
      </c>
      <c r="F46" s="235" t="str">
        <f t="shared" si="2"/>
        <v xml:space="preserve"> </v>
      </c>
      <c r="G46" s="236" t="s">
        <v>341</v>
      </c>
      <c r="H46" s="236">
        <v>2016</v>
      </c>
    </row>
    <row r="47" spans="2:8">
      <c r="B47" s="166">
        <v>1043</v>
      </c>
      <c r="C47" s="167" t="str">
        <f>IF(ISERROR(VLOOKUP(B47,#REF!,3,FALSE)),"N/A",VLOOKUP(B47,#REF!,3,FALSE))</f>
        <v>N/A</v>
      </c>
      <c r="D47" s="182" t="str">
        <f t="shared" si="0"/>
        <v xml:space="preserve"> </v>
      </c>
      <c r="E47" s="177" t="str">
        <f t="shared" si="1"/>
        <v xml:space="preserve"> </v>
      </c>
      <c r="F47" s="182" t="str">
        <f t="shared" si="2"/>
        <v xml:space="preserve"> </v>
      </c>
      <c r="G47" s="168" t="str">
        <f>IF(ISERROR(INDEX(#REF!,MATCH('Item IDs'!B47,#REF!,0),1)),"NOT ASSIGNED",INDEX(#REF!,MATCH('Item IDs'!B47,#REF!,0),1))</f>
        <v>NOT ASSIGNED</v>
      </c>
      <c r="H47" s="168"/>
    </row>
    <row r="48" spans="2:8">
      <c r="B48" s="166">
        <v>1044</v>
      </c>
      <c r="C48" s="167" t="str">
        <f>IF(ISERROR(VLOOKUP(B48,#REF!,3,FALSE)),"N/A",VLOOKUP(B48,#REF!,3,FALSE))</f>
        <v>N/A</v>
      </c>
      <c r="D48" s="182" t="str">
        <f t="shared" si="0"/>
        <v xml:space="preserve"> </v>
      </c>
      <c r="E48" s="177" t="str">
        <f t="shared" si="1"/>
        <v xml:space="preserve"> </v>
      </c>
      <c r="F48" s="177" t="str">
        <f t="shared" si="2"/>
        <v xml:space="preserve"> </v>
      </c>
      <c r="G48" s="168" t="str">
        <f>IF(ISERROR(INDEX(#REF!,MATCH('Item IDs'!B48,#REF!,0),1)),"NOT ASSIGNED",INDEX(#REF!,MATCH('Item IDs'!B48,#REF!,0),1))</f>
        <v>NOT ASSIGNED</v>
      </c>
      <c r="H48" s="168"/>
    </row>
    <row r="49" spans="2:8">
      <c r="B49" s="166">
        <v>1045</v>
      </c>
      <c r="C49" s="167" t="str">
        <f>IF(ISERROR(VLOOKUP(B49,#REF!,3,FALSE)),"N/A",VLOOKUP(B49,#REF!,3,FALSE))</f>
        <v>N/A</v>
      </c>
      <c r="D49" s="182" t="str">
        <f t="shared" si="0"/>
        <v xml:space="preserve"> </v>
      </c>
      <c r="E49" s="177" t="str">
        <f t="shared" si="1"/>
        <v xml:space="preserve"> </v>
      </c>
      <c r="F49" s="177" t="str">
        <f t="shared" si="2"/>
        <v xml:space="preserve"> </v>
      </c>
      <c r="G49" s="168" t="str">
        <f>IF(ISERROR(INDEX(#REF!,MATCH('Item IDs'!B49,#REF!,0),1)),"NOT ASSIGNED",INDEX(#REF!,MATCH('Item IDs'!B49,#REF!,0),1))</f>
        <v>NOT ASSIGNED</v>
      </c>
      <c r="H49" s="168"/>
    </row>
    <row r="50" spans="2:8">
      <c r="B50" s="166">
        <v>1046</v>
      </c>
      <c r="C50" s="167" t="str">
        <f>IF(ISERROR(VLOOKUP(B50,#REF!,3,FALSE)),"N/A",VLOOKUP(B50,#REF!,3,FALSE))</f>
        <v>N/A</v>
      </c>
      <c r="D50" s="182" t="str">
        <f t="shared" si="0"/>
        <v xml:space="preserve"> </v>
      </c>
      <c r="E50" s="177" t="str">
        <f t="shared" si="1"/>
        <v xml:space="preserve"> </v>
      </c>
      <c r="F50" s="177" t="str">
        <f t="shared" si="2"/>
        <v xml:space="preserve"> </v>
      </c>
      <c r="G50" s="168" t="str">
        <f>IF(ISERROR(INDEX(#REF!,MATCH('Item IDs'!B50,#REF!,0),1)),"NOT ASSIGNED",INDEX(#REF!,MATCH('Item IDs'!B50,#REF!,0),1))</f>
        <v>NOT ASSIGNED</v>
      </c>
      <c r="H50" s="168"/>
    </row>
    <row r="51" spans="2:8">
      <c r="B51" s="166">
        <v>1047</v>
      </c>
      <c r="C51" s="167" t="str">
        <f>IF(ISERROR(VLOOKUP(B51,#REF!,3,FALSE)),"N/A",VLOOKUP(B51,#REF!,3,FALSE))</f>
        <v>N/A</v>
      </c>
      <c r="D51" s="182" t="str">
        <f t="shared" si="0"/>
        <v xml:space="preserve"> </v>
      </c>
      <c r="E51" s="177" t="str">
        <f t="shared" si="1"/>
        <v xml:space="preserve"> </v>
      </c>
      <c r="F51" s="177" t="str">
        <f t="shared" si="2"/>
        <v xml:space="preserve"> </v>
      </c>
      <c r="G51" s="168" t="str">
        <f>IF(ISERROR(INDEX(#REF!,MATCH('Item IDs'!B51,#REF!,0),1)),"NOT ASSIGNED",INDEX(#REF!,MATCH('Item IDs'!B51,#REF!,0),1))</f>
        <v>NOT ASSIGNED</v>
      </c>
      <c r="H51" s="168"/>
    </row>
    <row r="52" spans="2:8">
      <c r="B52" s="166">
        <v>1048</v>
      </c>
      <c r="C52" s="167" t="str">
        <f>IF(ISERROR(VLOOKUP(B52,#REF!,3,FALSE)),"N/A",VLOOKUP(B52,#REF!,3,FALSE))</f>
        <v>N/A</v>
      </c>
      <c r="D52" s="182" t="str">
        <f t="shared" si="0"/>
        <v xml:space="preserve"> </v>
      </c>
      <c r="E52" s="177" t="str">
        <f t="shared" si="1"/>
        <v xml:space="preserve"> </v>
      </c>
      <c r="F52" s="177" t="str">
        <f t="shared" si="2"/>
        <v xml:space="preserve"> </v>
      </c>
      <c r="G52" s="168" t="str">
        <f>IF(ISERROR(INDEX(#REF!,MATCH('Item IDs'!B52,#REF!,0),1)),"NOT ASSIGNED",INDEX(#REF!,MATCH('Item IDs'!B52,#REF!,0),1))</f>
        <v>NOT ASSIGNED</v>
      </c>
      <c r="H52" s="168"/>
    </row>
    <row r="53" spans="2:8">
      <c r="B53" s="232">
        <v>1049</v>
      </c>
      <c r="C53" s="233" t="s">
        <v>101</v>
      </c>
      <c r="D53" s="234">
        <v>4</v>
      </c>
      <c r="E53" s="235" t="s">
        <v>439</v>
      </c>
      <c r="F53" s="235" t="str">
        <f t="shared" si="2"/>
        <v xml:space="preserve"> </v>
      </c>
      <c r="G53" s="236" t="s">
        <v>454</v>
      </c>
      <c r="H53" s="236">
        <v>2016</v>
      </c>
    </row>
    <row r="54" spans="2:8">
      <c r="B54" s="166">
        <v>1050</v>
      </c>
      <c r="C54" s="167" t="str">
        <f>IF(ISERROR(VLOOKUP(B54,#REF!,3,FALSE)),"N/A",VLOOKUP(B54,#REF!,3,FALSE))</f>
        <v>N/A</v>
      </c>
      <c r="D54" s="182" t="str">
        <f t="shared" si="0"/>
        <v xml:space="preserve"> </v>
      </c>
      <c r="E54" s="177" t="str">
        <f t="shared" si="1"/>
        <v xml:space="preserve"> </v>
      </c>
      <c r="F54" s="182" t="str">
        <f t="shared" si="2"/>
        <v xml:space="preserve"> </v>
      </c>
      <c r="G54" s="168" t="str">
        <f>IF(ISERROR(INDEX(#REF!,MATCH('Item IDs'!B54,#REF!,0),1)),"NOT ASSIGNED",INDEX(#REF!,MATCH('Item IDs'!B54,#REF!,0),1))</f>
        <v>NOT ASSIGNED</v>
      </c>
      <c r="H54" s="168"/>
    </row>
    <row r="55" spans="2:8">
      <c r="B55" s="166">
        <v>1051</v>
      </c>
      <c r="C55" s="167" t="str">
        <f>IF(ISERROR(VLOOKUP(B55,#REF!,3,FALSE)),"N/A",VLOOKUP(B55,#REF!,3,FALSE))</f>
        <v>N/A</v>
      </c>
      <c r="D55" s="182" t="str">
        <f t="shared" si="0"/>
        <v xml:space="preserve"> </v>
      </c>
      <c r="E55" s="177" t="str">
        <f t="shared" si="1"/>
        <v xml:space="preserve"> </v>
      </c>
      <c r="F55" s="182" t="str">
        <f t="shared" si="2"/>
        <v xml:space="preserve"> </v>
      </c>
      <c r="G55" s="168" t="str">
        <f>IF(ISERROR(INDEX(#REF!,MATCH('Item IDs'!B55,#REF!,0),1)),"NOT ASSIGNED",INDEX(#REF!,MATCH('Item IDs'!B55,#REF!,0),1))</f>
        <v>NOT ASSIGNED</v>
      </c>
      <c r="H55" s="168"/>
    </row>
    <row r="56" spans="2:8">
      <c r="B56" s="166">
        <v>1052</v>
      </c>
      <c r="C56" s="167" t="str">
        <f>IF(ISERROR(VLOOKUP(B56,#REF!,3,FALSE)),"N/A",VLOOKUP(B56,#REF!,3,FALSE))</f>
        <v>N/A</v>
      </c>
      <c r="D56" s="182" t="str">
        <f t="shared" si="0"/>
        <v xml:space="preserve"> </v>
      </c>
      <c r="E56" s="177" t="str">
        <f t="shared" si="1"/>
        <v xml:space="preserve"> </v>
      </c>
      <c r="F56" s="182" t="str">
        <f t="shared" si="2"/>
        <v xml:space="preserve"> </v>
      </c>
      <c r="G56" s="168" t="str">
        <f>IF(ISERROR(INDEX(#REF!,MATCH('Item IDs'!B56,#REF!,0),1)),"NOT ASSIGNED",INDEX(#REF!,MATCH('Item IDs'!B56,#REF!,0),1))</f>
        <v>NOT ASSIGNED</v>
      </c>
      <c r="H56" s="168"/>
    </row>
    <row r="57" spans="2:8">
      <c r="B57" s="166">
        <v>1053</v>
      </c>
      <c r="C57" s="167" t="str">
        <f>IF(ISERROR(VLOOKUP(B57,#REF!,3,FALSE)),"N/A",VLOOKUP(B57,#REF!,3,FALSE))</f>
        <v>N/A</v>
      </c>
      <c r="D57" s="182" t="str">
        <f t="shared" si="0"/>
        <v xml:space="preserve"> </v>
      </c>
      <c r="E57" s="177" t="str">
        <f t="shared" si="1"/>
        <v xml:space="preserve"> </v>
      </c>
      <c r="F57" s="177" t="str">
        <f t="shared" si="2"/>
        <v xml:space="preserve"> </v>
      </c>
      <c r="G57" s="168" t="str">
        <f>IF(ISERROR(INDEX(#REF!,MATCH('Item IDs'!B57,#REF!,0),1)),"NOT ASSIGNED",INDEX(#REF!,MATCH('Item IDs'!B57,#REF!,0),1))</f>
        <v>NOT ASSIGNED</v>
      </c>
      <c r="H57" s="168"/>
    </row>
    <row r="58" spans="2:8">
      <c r="B58" s="166">
        <v>1054</v>
      </c>
      <c r="C58" s="167" t="str">
        <f>IF(ISERROR(VLOOKUP(B58,#REF!,3,FALSE)),"N/A",VLOOKUP(B58,#REF!,3,FALSE))</f>
        <v>N/A</v>
      </c>
      <c r="D58" s="182" t="str">
        <f t="shared" si="0"/>
        <v xml:space="preserve"> </v>
      </c>
      <c r="E58" s="177" t="str">
        <f t="shared" si="1"/>
        <v xml:space="preserve"> </v>
      </c>
      <c r="F58" s="177" t="str">
        <f t="shared" si="2"/>
        <v xml:space="preserve"> </v>
      </c>
      <c r="G58" s="168" t="str">
        <f>IF(ISERROR(INDEX(#REF!,MATCH('Item IDs'!B58,#REF!,0),1)),"NOT ASSIGNED",INDEX(#REF!,MATCH('Item IDs'!B58,#REF!,0),1))</f>
        <v>NOT ASSIGNED</v>
      </c>
      <c r="H58" s="168"/>
    </row>
    <row r="59" spans="2:8">
      <c r="B59" s="166">
        <v>1055</v>
      </c>
      <c r="C59" s="167" t="str">
        <f>IF(ISERROR(VLOOKUP(B59,#REF!,3,FALSE)),"N/A",VLOOKUP(B59,#REF!,3,FALSE))</f>
        <v>N/A</v>
      </c>
      <c r="D59" s="182" t="str">
        <f t="shared" si="0"/>
        <v xml:space="preserve"> </v>
      </c>
      <c r="E59" s="177" t="str">
        <f t="shared" si="1"/>
        <v xml:space="preserve"> </v>
      </c>
      <c r="F59" s="177" t="str">
        <f t="shared" si="2"/>
        <v xml:space="preserve"> </v>
      </c>
      <c r="G59" s="168" t="str">
        <f>IF(ISERROR(INDEX(#REF!,MATCH('Item IDs'!B59,#REF!,0),1)),"NOT ASSIGNED",INDEX(#REF!,MATCH('Item IDs'!B59,#REF!,0),1))</f>
        <v>NOT ASSIGNED</v>
      </c>
      <c r="H59" s="168"/>
    </row>
    <row r="60" spans="2:8">
      <c r="B60" s="166">
        <v>1056</v>
      </c>
      <c r="C60" s="167" t="str">
        <f>IF(ISERROR(VLOOKUP(B60,#REF!,3,FALSE)),"N/A",VLOOKUP(B60,#REF!,3,FALSE))</f>
        <v>N/A</v>
      </c>
      <c r="D60" s="182" t="str">
        <f t="shared" si="0"/>
        <v xml:space="preserve"> </v>
      </c>
      <c r="E60" s="177" t="str">
        <f t="shared" si="1"/>
        <v xml:space="preserve"> </v>
      </c>
      <c r="F60" s="177" t="str">
        <f t="shared" si="2"/>
        <v xml:space="preserve"> </v>
      </c>
      <c r="G60" s="168" t="str">
        <f>IF(ISERROR(INDEX(#REF!,MATCH('Item IDs'!B60,#REF!,0),1)),"NOT ASSIGNED",INDEX(#REF!,MATCH('Item IDs'!B60,#REF!,0),1))</f>
        <v>NOT ASSIGNED</v>
      </c>
      <c r="H60" s="168"/>
    </row>
    <row r="61" spans="2:8">
      <c r="B61" s="166">
        <v>1057</v>
      </c>
      <c r="C61" s="167" t="str">
        <f>IF(ISERROR(VLOOKUP(B61,#REF!,3,FALSE)),"N/A",VLOOKUP(B61,#REF!,3,FALSE))</f>
        <v>N/A</v>
      </c>
      <c r="D61" s="182" t="str">
        <f t="shared" si="0"/>
        <v xml:space="preserve"> </v>
      </c>
      <c r="E61" s="177" t="str">
        <f t="shared" si="1"/>
        <v xml:space="preserve"> </v>
      </c>
      <c r="F61" s="177" t="str">
        <f t="shared" si="2"/>
        <v xml:space="preserve"> </v>
      </c>
      <c r="G61" s="168" t="str">
        <f>IF(ISERROR(INDEX(#REF!,MATCH('Item IDs'!B61,#REF!,0),1)),"NOT ASSIGNED",INDEX(#REF!,MATCH('Item IDs'!B61,#REF!,0),1))</f>
        <v>NOT ASSIGNED</v>
      </c>
      <c r="H61" s="168"/>
    </row>
    <row r="62" spans="2:8">
      <c r="B62" s="166">
        <v>1058</v>
      </c>
      <c r="C62" s="167" t="str">
        <f>IF(ISERROR(VLOOKUP(B62,#REF!,3,FALSE)),"N/A",VLOOKUP(B62,#REF!,3,FALSE))</f>
        <v>N/A</v>
      </c>
      <c r="D62" s="182" t="str">
        <f t="shared" si="0"/>
        <v xml:space="preserve"> </v>
      </c>
      <c r="E62" s="177" t="str">
        <f t="shared" si="1"/>
        <v xml:space="preserve"> </v>
      </c>
      <c r="F62" s="177" t="str">
        <f t="shared" si="2"/>
        <v xml:space="preserve"> </v>
      </c>
      <c r="G62" s="168" t="str">
        <f>IF(ISERROR(INDEX(#REF!,MATCH('Item IDs'!B62,#REF!,0),1)),"NOT ASSIGNED",INDEX(#REF!,MATCH('Item IDs'!B62,#REF!,0),1))</f>
        <v>NOT ASSIGNED</v>
      </c>
      <c r="H62" s="168"/>
    </row>
    <row r="63" spans="2:8">
      <c r="B63" s="166">
        <v>1059</v>
      </c>
      <c r="C63" s="167" t="str">
        <f>IF(ISERROR(VLOOKUP(B63,#REF!,3,FALSE)),"N/A",VLOOKUP(B63,#REF!,3,FALSE))</f>
        <v>N/A</v>
      </c>
      <c r="D63" s="182" t="str">
        <f t="shared" si="0"/>
        <v xml:space="preserve"> </v>
      </c>
      <c r="E63" s="177" t="str">
        <f t="shared" si="1"/>
        <v xml:space="preserve"> </v>
      </c>
      <c r="F63" s="177" t="str">
        <f t="shared" si="2"/>
        <v xml:space="preserve"> </v>
      </c>
      <c r="G63" s="168" t="str">
        <f>IF(ISERROR(INDEX(#REF!,MATCH('Item IDs'!B63,#REF!,0),1)),"NOT ASSIGNED",INDEX(#REF!,MATCH('Item IDs'!B63,#REF!,0),1))</f>
        <v>NOT ASSIGNED</v>
      </c>
      <c r="H63" s="168"/>
    </row>
    <row r="64" spans="2:8">
      <c r="B64" s="166">
        <v>1060</v>
      </c>
      <c r="C64" s="167" t="str">
        <f>IF(ISERROR(VLOOKUP(B64,#REF!,3,FALSE)),"N/A",VLOOKUP(B64,#REF!,3,FALSE))</f>
        <v>N/A</v>
      </c>
      <c r="D64" s="182" t="str">
        <f t="shared" si="0"/>
        <v xml:space="preserve"> </v>
      </c>
      <c r="E64" s="177" t="str">
        <f t="shared" si="1"/>
        <v xml:space="preserve"> </v>
      </c>
      <c r="F64" s="177" t="str">
        <f t="shared" si="2"/>
        <v xml:space="preserve"> </v>
      </c>
      <c r="G64" s="168" t="str">
        <f>IF(ISERROR(INDEX(#REF!,MATCH('Item IDs'!B64,#REF!,0),1)),"NOT ASSIGNED",INDEX(#REF!,MATCH('Item IDs'!B64,#REF!,0),1))</f>
        <v>NOT ASSIGNED</v>
      </c>
      <c r="H64" s="168"/>
    </row>
    <row r="65" spans="2:8">
      <c r="B65" s="166">
        <v>1061</v>
      </c>
      <c r="C65" s="167" t="str">
        <f>IF(ISERROR(VLOOKUP(B65,#REF!,3,FALSE)),"N/A",VLOOKUP(B65,#REF!,3,FALSE))</f>
        <v>N/A</v>
      </c>
      <c r="D65" s="182" t="str">
        <f t="shared" si="0"/>
        <v xml:space="preserve"> </v>
      </c>
      <c r="E65" s="177" t="str">
        <f t="shared" si="1"/>
        <v xml:space="preserve"> </v>
      </c>
      <c r="F65" s="182" t="str">
        <f t="shared" si="2"/>
        <v xml:space="preserve"> </v>
      </c>
      <c r="G65" s="168" t="str">
        <f>IF(ISERROR(INDEX(#REF!,MATCH('Item IDs'!B65,#REF!,0),1)),"NOT ASSIGNED",INDEX(#REF!,MATCH('Item IDs'!B65,#REF!,0),1))</f>
        <v>NOT ASSIGNED</v>
      </c>
      <c r="H65" s="168"/>
    </row>
    <row r="66" spans="2:8">
      <c r="B66" s="166">
        <v>1062</v>
      </c>
      <c r="C66" s="167" t="str">
        <f>IF(ISERROR(VLOOKUP(B66,#REF!,3,FALSE)),"N/A",VLOOKUP(B66,#REF!,3,FALSE))</f>
        <v>N/A</v>
      </c>
      <c r="D66" s="182" t="str">
        <f t="shared" si="0"/>
        <v xml:space="preserve"> </v>
      </c>
      <c r="E66" s="177" t="str">
        <f t="shared" si="1"/>
        <v xml:space="preserve"> </v>
      </c>
      <c r="F66" s="182" t="str">
        <f t="shared" si="2"/>
        <v xml:space="preserve"> </v>
      </c>
      <c r="G66" s="168" t="str">
        <f>IF(ISERROR(INDEX(#REF!,MATCH('Item IDs'!B66,#REF!,0),1)),"NOT ASSIGNED",INDEX(#REF!,MATCH('Item IDs'!B66,#REF!,0),1))</f>
        <v>NOT ASSIGNED</v>
      </c>
      <c r="H66" s="168"/>
    </row>
    <row r="67" spans="2:8">
      <c r="B67" s="166">
        <v>1063</v>
      </c>
      <c r="C67" s="167" t="str">
        <f>IF(ISERROR(VLOOKUP(B67,#REF!,3,FALSE)),"N/A",VLOOKUP(B67,#REF!,3,FALSE))</f>
        <v>N/A</v>
      </c>
      <c r="D67" s="182" t="str">
        <f t="shared" si="0"/>
        <v xml:space="preserve"> </v>
      </c>
      <c r="E67" s="177" t="str">
        <f t="shared" si="1"/>
        <v xml:space="preserve"> </v>
      </c>
      <c r="F67" s="182" t="str">
        <f t="shared" si="2"/>
        <v xml:space="preserve"> </v>
      </c>
      <c r="G67" s="168" t="str">
        <f>IF(ISERROR(INDEX(#REF!,MATCH('Item IDs'!B67,#REF!,0),1)),"NOT ASSIGNED",INDEX(#REF!,MATCH('Item IDs'!B67,#REF!,0),1))</f>
        <v>NOT ASSIGNED</v>
      </c>
      <c r="H67" s="168"/>
    </row>
    <row r="68" spans="2:8">
      <c r="B68" s="166">
        <v>1064</v>
      </c>
      <c r="C68" s="167" t="str">
        <f>IF(ISERROR(VLOOKUP(B68,#REF!,3,FALSE)),"N/A",VLOOKUP(B68,#REF!,3,FALSE))</f>
        <v>N/A</v>
      </c>
      <c r="D68" s="182" t="str">
        <f t="shared" si="0"/>
        <v xml:space="preserve"> </v>
      </c>
      <c r="E68" s="177" t="str">
        <f t="shared" si="1"/>
        <v xml:space="preserve"> </v>
      </c>
      <c r="F68" s="177" t="str">
        <f t="shared" si="2"/>
        <v xml:space="preserve"> </v>
      </c>
      <c r="G68" s="168" t="str">
        <f>IF(ISERROR(INDEX(#REF!,MATCH('Item IDs'!B68,#REF!,0),1)),"NOT ASSIGNED",INDEX(#REF!,MATCH('Item IDs'!B68,#REF!,0),1))</f>
        <v>NOT ASSIGNED</v>
      </c>
      <c r="H68" s="168"/>
    </row>
    <row r="69" spans="2:8">
      <c r="B69" s="166">
        <v>1065</v>
      </c>
      <c r="C69" s="167" t="str">
        <f>IF(ISERROR(VLOOKUP(B69,#REF!,3,FALSE)),"N/A",VLOOKUP(B69,#REF!,3,FALSE))</f>
        <v>N/A</v>
      </c>
      <c r="D69" s="182" t="str">
        <f t="shared" ref="D69:D132" si="3">IF(ISERROR(FIND(".",C69))," ",LEFT(C69,FIND(".",C69)-1))</f>
        <v xml:space="preserve"> </v>
      </c>
      <c r="E69" s="177" t="str">
        <f t="shared" ref="E69:E132" si="4">IF(ISERROR(FIND(".",C69))," ",LEFT(RIGHT(C69,LEN(C69)-FIND(".",C69)),FIND(".",RIGHT(C69,LEN(C69)-FIND(".",C69)))-1))</f>
        <v xml:space="preserve"> </v>
      </c>
      <c r="F69" s="177" t="str">
        <f t="shared" ref="F69:F132" si="5">IF(ISERROR(FIND("(",C69))," ",MID(C69,FIND("(",C69)+1,FIND(")",C69)-FIND("(",C69)-1))</f>
        <v xml:space="preserve"> </v>
      </c>
      <c r="G69" s="168" t="str">
        <f>IF(ISERROR(INDEX(#REF!,MATCH('Item IDs'!B69,#REF!,0),1)),"NOT ASSIGNED",INDEX(#REF!,MATCH('Item IDs'!B69,#REF!,0),1))</f>
        <v>NOT ASSIGNED</v>
      </c>
      <c r="H69" s="168"/>
    </row>
    <row r="70" spans="2:8">
      <c r="B70" s="166">
        <v>1066</v>
      </c>
      <c r="C70" s="167" t="str">
        <f>IF(ISERROR(VLOOKUP(B70,#REF!,3,FALSE)),"N/A",VLOOKUP(B70,#REF!,3,FALSE))</f>
        <v>N/A</v>
      </c>
      <c r="D70" s="182" t="str">
        <f t="shared" si="3"/>
        <v xml:space="preserve"> </v>
      </c>
      <c r="E70" s="177" t="str">
        <f t="shared" si="4"/>
        <v xml:space="preserve"> </v>
      </c>
      <c r="F70" s="177" t="str">
        <f t="shared" si="5"/>
        <v xml:space="preserve"> </v>
      </c>
      <c r="G70" s="168" t="str">
        <f>IF(ISERROR(INDEX(#REF!,MATCH('Item IDs'!B70,#REF!,0),1)),"NOT ASSIGNED",INDEX(#REF!,MATCH('Item IDs'!B70,#REF!,0),1))</f>
        <v>NOT ASSIGNED</v>
      </c>
      <c r="H70" s="168"/>
    </row>
    <row r="71" spans="2:8">
      <c r="B71" s="166">
        <v>1067</v>
      </c>
      <c r="C71" s="167" t="str">
        <f>IF(ISERROR(VLOOKUP(B71,#REF!,3,FALSE)),"N/A",VLOOKUP(B71,#REF!,3,FALSE))</f>
        <v>N/A</v>
      </c>
      <c r="D71" s="182" t="str">
        <f t="shared" si="3"/>
        <v xml:space="preserve"> </v>
      </c>
      <c r="E71" s="177" t="str">
        <f t="shared" si="4"/>
        <v xml:space="preserve"> </v>
      </c>
      <c r="F71" s="177" t="str">
        <f t="shared" si="5"/>
        <v xml:space="preserve"> </v>
      </c>
      <c r="G71" s="168" t="str">
        <f>IF(ISERROR(INDEX(#REF!,MATCH('Item IDs'!B71,#REF!,0),1)),"NOT ASSIGNED",INDEX(#REF!,MATCH('Item IDs'!B71,#REF!,0),1))</f>
        <v>NOT ASSIGNED</v>
      </c>
      <c r="H71" s="168"/>
    </row>
    <row r="72" spans="2:8">
      <c r="B72" s="166">
        <v>1068</v>
      </c>
      <c r="C72" s="167" t="str">
        <f>IF(ISERROR(VLOOKUP(B72,#REF!,3,FALSE)),"N/A",VLOOKUP(B72,#REF!,3,FALSE))</f>
        <v>N/A</v>
      </c>
      <c r="D72" s="182" t="str">
        <f t="shared" si="3"/>
        <v xml:space="preserve"> </v>
      </c>
      <c r="E72" s="177" t="str">
        <f t="shared" si="4"/>
        <v xml:space="preserve"> </v>
      </c>
      <c r="F72" s="177" t="str">
        <f t="shared" si="5"/>
        <v xml:space="preserve"> </v>
      </c>
      <c r="G72" s="168" t="str">
        <f>IF(ISERROR(INDEX(#REF!,MATCH('Item IDs'!B72,#REF!,0),1)),"NOT ASSIGNED",INDEX(#REF!,MATCH('Item IDs'!B72,#REF!,0),1))</f>
        <v>NOT ASSIGNED</v>
      </c>
      <c r="H72" s="168"/>
    </row>
    <row r="73" spans="2:8">
      <c r="B73" s="166">
        <v>1069</v>
      </c>
      <c r="C73" s="167" t="str">
        <f>IF(ISERROR(VLOOKUP(B73,#REF!,3,FALSE)),"N/A",VLOOKUP(B73,#REF!,3,FALSE))</f>
        <v>N/A</v>
      </c>
      <c r="D73" s="182" t="str">
        <f t="shared" si="3"/>
        <v xml:space="preserve"> </v>
      </c>
      <c r="E73" s="177" t="str">
        <f t="shared" si="4"/>
        <v xml:space="preserve"> </v>
      </c>
      <c r="F73" s="177" t="str">
        <f t="shared" si="5"/>
        <v xml:space="preserve"> </v>
      </c>
      <c r="G73" s="168" t="str">
        <f>IF(ISERROR(INDEX(#REF!,MATCH('Item IDs'!B73,#REF!,0),1)),"NOT ASSIGNED",INDEX(#REF!,MATCH('Item IDs'!B73,#REF!,0),1))</f>
        <v>NOT ASSIGNED</v>
      </c>
      <c r="H73" s="168"/>
    </row>
    <row r="74" spans="2:8">
      <c r="B74" s="166">
        <v>1070</v>
      </c>
      <c r="C74" s="167" t="str">
        <f>IF(ISERROR(VLOOKUP(B74,#REF!,3,FALSE)),"N/A",VLOOKUP(B74,#REF!,3,FALSE))</f>
        <v>N/A</v>
      </c>
      <c r="D74" s="182" t="str">
        <f t="shared" si="3"/>
        <v xml:space="preserve"> </v>
      </c>
      <c r="E74" s="177" t="str">
        <f t="shared" si="4"/>
        <v xml:space="preserve"> </v>
      </c>
      <c r="F74" s="177" t="str">
        <f t="shared" si="5"/>
        <v xml:space="preserve"> </v>
      </c>
      <c r="G74" s="168" t="str">
        <f>IF(ISERROR(INDEX(#REF!,MATCH('Item IDs'!B74,#REF!,0),1)),"NOT ASSIGNED",INDEX(#REF!,MATCH('Item IDs'!B74,#REF!,0),1))</f>
        <v>NOT ASSIGNED</v>
      </c>
      <c r="H74" s="168"/>
    </row>
    <row r="75" spans="2:8">
      <c r="B75" s="166">
        <v>1071</v>
      </c>
      <c r="C75" s="167" t="str">
        <f>IF(ISERROR(VLOOKUP(B75,#REF!,3,FALSE)),"N/A",VLOOKUP(B75,#REF!,3,FALSE))</f>
        <v>N/A</v>
      </c>
      <c r="D75" s="182" t="str">
        <f t="shared" si="3"/>
        <v xml:space="preserve"> </v>
      </c>
      <c r="E75" s="177" t="str">
        <f t="shared" si="4"/>
        <v xml:space="preserve"> </v>
      </c>
      <c r="F75" s="177" t="str">
        <f t="shared" si="5"/>
        <v xml:space="preserve"> </v>
      </c>
      <c r="G75" s="168" t="str">
        <f>IF(ISERROR(INDEX(#REF!,MATCH('Item IDs'!B75,#REF!,0),1)),"NOT ASSIGNED",INDEX(#REF!,MATCH('Item IDs'!B75,#REF!,0),1))</f>
        <v>NOT ASSIGNED</v>
      </c>
      <c r="H75" s="168"/>
    </row>
    <row r="76" spans="2:8">
      <c r="B76" s="166">
        <v>1072</v>
      </c>
      <c r="C76" s="167" t="str">
        <f>IF(ISERROR(VLOOKUP(B76,#REF!,3,FALSE)),"N/A",VLOOKUP(B76,#REF!,3,FALSE))</f>
        <v>N/A</v>
      </c>
      <c r="D76" s="182" t="str">
        <f t="shared" si="3"/>
        <v xml:space="preserve"> </v>
      </c>
      <c r="E76" s="177" t="str">
        <f t="shared" si="4"/>
        <v xml:space="preserve"> </v>
      </c>
      <c r="F76" s="177" t="str">
        <f t="shared" si="5"/>
        <v xml:space="preserve"> </v>
      </c>
      <c r="G76" s="168" t="str">
        <f>IF(ISERROR(INDEX(#REF!,MATCH('Item IDs'!B76,#REF!,0),1)),"NOT ASSIGNED",INDEX(#REF!,MATCH('Item IDs'!B76,#REF!,0),1))</f>
        <v>NOT ASSIGNED</v>
      </c>
      <c r="H76" s="168"/>
    </row>
    <row r="77" spans="2:8">
      <c r="B77" s="166">
        <v>1073</v>
      </c>
      <c r="C77" s="167" t="str">
        <f>IF(ISERROR(VLOOKUP(B77,#REF!,3,FALSE)),"N/A",VLOOKUP(B77,#REF!,3,FALSE))</f>
        <v>N/A</v>
      </c>
      <c r="D77" s="182" t="str">
        <f t="shared" si="3"/>
        <v xml:space="preserve"> </v>
      </c>
      <c r="E77" s="177" t="str">
        <f t="shared" si="4"/>
        <v xml:space="preserve"> </v>
      </c>
      <c r="F77" s="177" t="str">
        <f t="shared" si="5"/>
        <v xml:space="preserve"> </v>
      </c>
      <c r="G77" s="168" t="str">
        <f>IF(ISERROR(INDEX(#REF!,MATCH('Item IDs'!B77,#REF!,0),1)),"NOT ASSIGNED",INDEX(#REF!,MATCH('Item IDs'!B77,#REF!,0),1))</f>
        <v>NOT ASSIGNED</v>
      </c>
      <c r="H77" s="168"/>
    </row>
    <row r="78" spans="2:8">
      <c r="B78" s="166">
        <v>1074</v>
      </c>
      <c r="C78" s="167" t="str">
        <f>IF(ISERROR(VLOOKUP(B78,#REF!,3,FALSE)),"N/A",VLOOKUP(B78,#REF!,3,FALSE))</f>
        <v>N/A</v>
      </c>
      <c r="D78" s="182" t="str">
        <f t="shared" si="3"/>
        <v xml:space="preserve"> </v>
      </c>
      <c r="E78" s="177" t="str">
        <f t="shared" si="4"/>
        <v xml:space="preserve"> </v>
      </c>
      <c r="F78" s="177" t="str">
        <f t="shared" si="5"/>
        <v xml:space="preserve"> </v>
      </c>
      <c r="G78" s="168" t="str">
        <f>IF(ISERROR(INDEX(#REF!,MATCH('Item IDs'!B78,#REF!,0),1)),"NOT ASSIGNED",INDEX(#REF!,MATCH('Item IDs'!B78,#REF!,0),1))</f>
        <v>NOT ASSIGNED</v>
      </c>
      <c r="H78" s="168"/>
    </row>
    <row r="79" spans="2:8">
      <c r="B79" s="166">
        <v>1075</v>
      </c>
      <c r="C79" s="167" t="str">
        <f>IF(ISERROR(VLOOKUP(B79,#REF!,3,FALSE)),"N/A",VLOOKUP(B79,#REF!,3,FALSE))</f>
        <v>N/A</v>
      </c>
      <c r="D79" s="182" t="str">
        <f t="shared" si="3"/>
        <v xml:space="preserve"> </v>
      </c>
      <c r="E79" s="177" t="str">
        <f t="shared" si="4"/>
        <v xml:space="preserve"> </v>
      </c>
      <c r="F79" s="177" t="str">
        <f t="shared" si="5"/>
        <v xml:space="preserve"> </v>
      </c>
      <c r="G79" s="168" t="str">
        <f>IF(ISERROR(INDEX(#REF!,MATCH('Item IDs'!B79,#REF!,0),1)),"NOT ASSIGNED",INDEX(#REF!,MATCH('Item IDs'!B79,#REF!,0),1))</f>
        <v>NOT ASSIGNED</v>
      </c>
      <c r="H79" s="168"/>
    </row>
    <row r="80" spans="2:8">
      <c r="B80" s="166">
        <v>1076</v>
      </c>
      <c r="C80" s="167" t="str">
        <f>IF(ISERROR(VLOOKUP(B80,#REF!,3,FALSE)),"N/A",VLOOKUP(B80,#REF!,3,FALSE))</f>
        <v>N/A</v>
      </c>
      <c r="D80" s="182" t="str">
        <f t="shared" si="3"/>
        <v xml:space="preserve"> </v>
      </c>
      <c r="E80" s="177" t="str">
        <f t="shared" si="4"/>
        <v xml:space="preserve"> </v>
      </c>
      <c r="F80" s="177" t="str">
        <f t="shared" si="5"/>
        <v xml:space="preserve"> </v>
      </c>
      <c r="G80" s="168" t="str">
        <f>IF(ISERROR(INDEX(#REF!,MATCH('Item IDs'!B80,#REF!,0),1)),"NOT ASSIGNED",INDEX(#REF!,MATCH('Item IDs'!B80,#REF!,0),1))</f>
        <v>NOT ASSIGNED</v>
      </c>
      <c r="H80" s="168"/>
    </row>
    <row r="81" spans="2:8">
      <c r="B81" s="166">
        <v>1077</v>
      </c>
      <c r="C81" s="167" t="str">
        <f>IF(ISERROR(VLOOKUP(B81,#REF!,3,FALSE)),"N/A",VLOOKUP(B81,#REF!,3,FALSE))</f>
        <v>N/A</v>
      </c>
      <c r="D81" s="182" t="str">
        <f t="shared" si="3"/>
        <v xml:space="preserve"> </v>
      </c>
      <c r="E81" s="177" t="str">
        <f t="shared" si="4"/>
        <v xml:space="preserve"> </v>
      </c>
      <c r="F81" s="182" t="str">
        <f t="shared" si="5"/>
        <v xml:space="preserve"> </v>
      </c>
      <c r="G81" s="168" t="str">
        <f>IF(ISERROR(INDEX(#REF!,MATCH('Item IDs'!B81,#REF!,0),1)),"NOT ASSIGNED",INDEX(#REF!,MATCH('Item IDs'!B81,#REF!,0),1))</f>
        <v>NOT ASSIGNED</v>
      </c>
      <c r="H81" s="168"/>
    </row>
    <row r="82" spans="2:8">
      <c r="B82" s="166">
        <v>1078</v>
      </c>
      <c r="C82" s="167" t="str">
        <f>IF(ISERROR(VLOOKUP(B82,#REF!,3,FALSE)),"N/A",VLOOKUP(B82,#REF!,3,FALSE))</f>
        <v>N/A</v>
      </c>
      <c r="D82" s="182" t="str">
        <f t="shared" si="3"/>
        <v xml:space="preserve"> </v>
      </c>
      <c r="E82" s="177" t="str">
        <f t="shared" si="4"/>
        <v xml:space="preserve"> </v>
      </c>
      <c r="F82" s="182" t="str">
        <f t="shared" si="5"/>
        <v xml:space="preserve"> </v>
      </c>
      <c r="G82" s="168" t="str">
        <f>IF(ISERROR(INDEX(#REF!,MATCH('Item IDs'!B82,#REF!,0),1)),"NOT ASSIGNED",INDEX(#REF!,MATCH('Item IDs'!B82,#REF!,0),1))</f>
        <v>NOT ASSIGNED</v>
      </c>
      <c r="H82" s="168"/>
    </row>
    <row r="83" spans="2:8">
      <c r="B83" s="166">
        <v>1079</v>
      </c>
      <c r="C83" s="167" t="str">
        <f>IF(ISERROR(VLOOKUP(B83,#REF!,3,FALSE)),"N/A",VLOOKUP(B83,#REF!,3,FALSE))</f>
        <v>N/A</v>
      </c>
      <c r="D83" s="182" t="str">
        <f t="shared" si="3"/>
        <v xml:space="preserve"> </v>
      </c>
      <c r="E83" s="177" t="str">
        <f t="shared" si="4"/>
        <v xml:space="preserve"> </v>
      </c>
      <c r="F83" s="182" t="str">
        <f t="shared" si="5"/>
        <v xml:space="preserve"> </v>
      </c>
      <c r="G83" s="168" t="str">
        <f>IF(ISERROR(INDEX(#REF!,MATCH('Item IDs'!B83,#REF!,0),1)),"NOT ASSIGNED",INDEX(#REF!,MATCH('Item IDs'!B83,#REF!,0),1))</f>
        <v>NOT ASSIGNED</v>
      </c>
      <c r="H83" s="168"/>
    </row>
    <row r="84" spans="2:8">
      <c r="B84" s="166">
        <v>1080</v>
      </c>
      <c r="C84" s="167" t="str">
        <f>IF(ISERROR(VLOOKUP(B84,#REF!,3,FALSE)),"N/A",VLOOKUP(B84,#REF!,3,FALSE))</f>
        <v>N/A</v>
      </c>
      <c r="D84" s="182" t="str">
        <f t="shared" si="3"/>
        <v xml:space="preserve"> </v>
      </c>
      <c r="E84" s="177" t="str">
        <f t="shared" si="4"/>
        <v xml:space="preserve"> </v>
      </c>
      <c r="F84" s="177" t="str">
        <f t="shared" si="5"/>
        <v xml:space="preserve"> </v>
      </c>
      <c r="G84" s="168" t="str">
        <f>IF(ISERROR(INDEX(#REF!,MATCH('Item IDs'!B84,#REF!,0),1)),"NOT ASSIGNED",INDEX(#REF!,MATCH('Item IDs'!B84,#REF!,0),1))</f>
        <v>NOT ASSIGNED</v>
      </c>
      <c r="H84" s="168"/>
    </row>
    <row r="85" spans="2:8">
      <c r="B85" s="166">
        <v>1081</v>
      </c>
      <c r="C85" s="167" t="str">
        <f>IF(ISERROR(VLOOKUP(B85,#REF!,3,FALSE)),"N/A",VLOOKUP(B85,#REF!,3,FALSE))</f>
        <v>N/A</v>
      </c>
      <c r="D85" s="182" t="str">
        <f t="shared" si="3"/>
        <v xml:space="preserve"> </v>
      </c>
      <c r="E85" s="177" t="str">
        <f t="shared" si="4"/>
        <v xml:space="preserve"> </v>
      </c>
      <c r="F85" s="177" t="str">
        <f t="shared" si="5"/>
        <v xml:space="preserve"> </v>
      </c>
      <c r="G85" s="168" t="str">
        <f>IF(ISERROR(INDEX(#REF!,MATCH('Item IDs'!B85,#REF!,0),1)),"NOT ASSIGNED",INDEX(#REF!,MATCH('Item IDs'!B85,#REF!,0),1))</f>
        <v>NOT ASSIGNED</v>
      </c>
      <c r="H85" s="168"/>
    </row>
    <row r="86" spans="2:8">
      <c r="B86" s="166">
        <v>1082</v>
      </c>
      <c r="C86" s="167" t="str">
        <f>IF(ISERROR(VLOOKUP(B86,#REF!,3,FALSE)),"N/A",VLOOKUP(B86,#REF!,3,FALSE))</f>
        <v>N/A</v>
      </c>
      <c r="D86" s="182" t="str">
        <f t="shared" si="3"/>
        <v xml:space="preserve"> </v>
      </c>
      <c r="E86" s="177" t="str">
        <f t="shared" si="4"/>
        <v xml:space="preserve"> </v>
      </c>
      <c r="F86" s="177" t="str">
        <f t="shared" si="5"/>
        <v xml:space="preserve"> </v>
      </c>
      <c r="G86" s="168" t="str">
        <f>IF(ISERROR(INDEX(#REF!,MATCH('Item IDs'!B86,#REF!,0),1)),"NOT ASSIGNED",INDEX(#REF!,MATCH('Item IDs'!B86,#REF!,0),1))</f>
        <v>NOT ASSIGNED</v>
      </c>
      <c r="H86" s="168"/>
    </row>
    <row r="87" spans="2:8">
      <c r="B87" s="166">
        <v>1083</v>
      </c>
      <c r="C87" s="167" t="str">
        <f>IF(ISERROR(VLOOKUP(B87,#REF!,3,FALSE)),"N/A",VLOOKUP(B87,#REF!,3,FALSE))</f>
        <v>N/A</v>
      </c>
      <c r="D87" s="182" t="str">
        <f t="shared" si="3"/>
        <v xml:space="preserve"> </v>
      </c>
      <c r="E87" s="177" t="str">
        <f t="shared" si="4"/>
        <v xml:space="preserve"> </v>
      </c>
      <c r="F87" s="177" t="str">
        <f t="shared" si="5"/>
        <v xml:space="preserve"> </v>
      </c>
      <c r="G87" s="168" t="str">
        <f>IF(ISERROR(INDEX(#REF!,MATCH('Item IDs'!B87,#REF!,0),1)),"NOT ASSIGNED",INDEX(#REF!,MATCH('Item IDs'!B87,#REF!,0),1))</f>
        <v>NOT ASSIGNED</v>
      </c>
      <c r="H87" s="168"/>
    </row>
    <row r="88" spans="2:8">
      <c r="B88" s="166">
        <v>1084</v>
      </c>
      <c r="C88" s="167" t="str">
        <f>IF(ISERROR(VLOOKUP(B88,#REF!,3,FALSE)),"N/A",VLOOKUP(B88,#REF!,3,FALSE))</f>
        <v>N/A</v>
      </c>
      <c r="D88" s="182" t="str">
        <f t="shared" si="3"/>
        <v xml:space="preserve"> </v>
      </c>
      <c r="E88" s="177" t="str">
        <f t="shared" si="4"/>
        <v xml:space="preserve"> </v>
      </c>
      <c r="F88" s="177" t="str">
        <f t="shared" si="5"/>
        <v xml:space="preserve"> </v>
      </c>
      <c r="G88" s="168" t="str">
        <f>IF(ISERROR(INDEX(#REF!,MATCH('Item IDs'!B88,#REF!,0),1)),"NOT ASSIGNED",INDEX(#REF!,MATCH('Item IDs'!B88,#REF!,0),1))</f>
        <v>NOT ASSIGNED</v>
      </c>
      <c r="H88" s="168"/>
    </row>
    <row r="89" spans="2:8">
      <c r="B89" s="166">
        <v>1085</v>
      </c>
      <c r="C89" s="167" t="str">
        <f>IF(ISERROR(VLOOKUP(B89,#REF!,3,FALSE)),"N/A",VLOOKUP(B89,#REF!,3,FALSE))</f>
        <v>N/A</v>
      </c>
      <c r="D89" s="182" t="str">
        <f t="shared" si="3"/>
        <v xml:space="preserve"> </v>
      </c>
      <c r="E89" s="177" t="str">
        <f t="shared" si="4"/>
        <v xml:space="preserve"> </v>
      </c>
      <c r="F89" s="177" t="str">
        <f t="shared" si="5"/>
        <v xml:space="preserve"> </v>
      </c>
      <c r="G89" s="168" t="str">
        <f>IF(ISERROR(INDEX(#REF!,MATCH('Item IDs'!B89,#REF!,0),1)),"NOT ASSIGNED",INDEX(#REF!,MATCH('Item IDs'!B89,#REF!,0),1))</f>
        <v>NOT ASSIGNED</v>
      </c>
      <c r="H89" s="168"/>
    </row>
    <row r="90" spans="2:8">
      <c r="B90" s="166">
        <v>1086</v>
      </c>
      <c r="C90" s="167" t="str">
        <f>IF(ISERROR(VLOOKUP(B90,#REF!,3,FALSE)),"N/A",VLOOKUP(B90,#REF!,3,FALSE))</f>
        <v>N/A</v>
      </c>
      <c r="D90" s="182" t="str">
        <f t="shared" si="3"/>
        <v xml:space="preserve"> </v>
      </c>
      <c r="E90" s="177" t="str">
        <f t="shared" si="4"/>
        <v xml:space="preserve"> </v>
      </c>
      <c r="F90" s="177" t="str">
        <f t="shared" si="5"/>
        <v xml:space="preserve"> </v>
      </c>
      <c r="G90" s="168" t="str">
        <f>IF(ISERROR(INDEX(#REF!,MATCH('Item IDs'!B90,#REF!,0),1)),"NOT ASSIGNED",INDEX(#REF!,MATCH('Item IDs'!B90,#REF!,0),1))</f>
        <v>NOT ASSIGNED</v>
      </c>
      <c r="H90" s="168"/>
    </row>
    <row r="91" spans="2:8">
      <c r="B91" s="166">
        <v>1087</v>
      </c>
      <c r="C91" s="167" t="str">
        <f>IF(ISERROR(VLOOKUP(B91,#REF!,3,FALSE)),"N/A",VLOOKUP(B91,#REF!,3,FALSE))</f>
        <v>N/A</v>
      </c>
      <c r="D91" s="182" t="str">
        <f t="shared" si="3"/>
        <v xml:space="preserve"> </v>
      </c>
      <c r="E91" s="177" t="str">
        <f t="shared" si="4"/>
        <v xml:space="preserve"> </v>
      </c>
      <c r="F91" s="177" t="str">
        <f t="shared" si="5"/>
        <v xml:space="preserve"> </v>
      </c>
      <c r="G91" s="168" t="str">
        <f>IF(ISERROR(INDEX(#REF!,MATCH('Item IDs'!B91,#REF!,0),1)),"NOT ASSIGNED",INDEX(#REF!,MATCH('Item IDs'!B91,#REF!,0),1))</f>
        <v>NOT ASSIGNED</v>
      </c>
      <c r="H91" s="168"/>
    </row>
    <row r="92" spans="2:8">
      <c r="B92" s="166">
        <v>1088</v>
      </c>
      <c r="C92" s="167" t="str">
        <f>IF(ISERROR(VLOOKUP(B92,#REF!,3,FALSE)),"N/A",VLOOKUP(B92,#REF!,3,FALSE))</f>
        <v>N/A</v>
      </c>
      <c r="D92" s="182" t="str">
        <f t="shared" si="3"/>
        <v xml:space="preserve"> </v>
      </c>
      <c r="E92" s="177" t="str">
        <f t="shared" si="4"/>
        <v xml:space="preserve"> </v>
      </c>
      <c r="F92" s="177" t="str">
        <f t="shared" si="5"/>
        <v xml:space="preserve"> </v>
      </c>
      <c r="G92" s="168" t="str">
        <f>IF(ISERROR(INDEX(#REF!,MATCH('Item IDs'!B92,#REF!,0),1)),"NOT ASSIGNED",INDEX(#REF!,MATCH('Item IDs'!B92,#REF!,0),1))</f>
        <v>NOT ASSIGNED</v>
      </c>
      <c r="H92" s="168"/>
    </row>
    <row r="93" spans="2:8">
      <c r="B93" s="166">
        <v>1089</v>
      </c>
      <c r="C93" s="167" t="str">
        <f>IF(ISERROR(VLOOKUP(B93,#REF!,3,FALSE)),"N/A",VLOOKUP(B93,#REF!,3,FALSE))</f>
        <v>N/A</v>
      </c>
      <c r="D93" s="182" t="str">
        <f t="shared" si="3"/>
        <v xml:space="preserve"> </v>
      </c>
      <c r="E93" s="177" t="str">
        <f t="shared" si="4"/>
        <v xml:space="preserve"> </v>
      </c>
      <c r="F93" s="177" t="str">
        <f t="shared" si="5"/>
        <v xml:space="preserve"> </v>
      </c>
      <c r="G93" s="168" t="str">
        <f>IF(ISERROR(INDEX(#REF!,MATCH('Item IDs'!B93,#REF!,0),1)),"NOT ASSIGNED",INDEX(#REF!,MATCH('Item IDs'!B93,#REF!,0),1))</f>
        <v>NOT ASSIGNED</v>
      </c>
      <c r="H93" s="168"/>
    </row>
    <row r="94" spans="2:8">
      <c r="B94" s="166">
        <v>1090</v>
      </c>
      <c r="C94" s="167" t="str">
        <f>IF(ISERROR(VLOOKUP(B94,#REF!,3,FALSE)),"N/A",VLOOKUP(B94,#REF!,3,FALSE))</f>
        <v>N/A</v>
      </c>
      <c r="D94" s="182" t="str">
        <f t="shared" si="3"/>
        <v xml:space="preserve"> </v>
      </c>
      <c r="E94" s="177" t="str">
        <f t="shared" si="4"/>
        <v xml:space="preserve"> </v>
      </c>
      <c r="F94" s="177" t="str">
        <f t="shared" si="5"/>
        <v xml:space="preserve"> </v>
      </c>
      <c r="G94" s="168" t="str">
        <f>IF(ISERROR(INDEX(#REF!,MATCH('Item IDs'!B94,#REF!,0),1)),"NOT ASSIGNED",INDEX(#REF!,MATCH('Item IDs'!B94,#REF!,0),1))</f>
        <v>NOT ASSIGNED</v>
      </c>
      <c r="H94" s="168"/>
    </row>
    <row r="95" spans="2:8">
      <c r="B95" s="166">
        <v>1091</v>
      </c>
      <c r="C95" s="167" t="str">
        <f>IF(ISERROR(VLOOKUP(B95,#REF!,3,FALSE)),"N/A",VLOOKUP(B95,#REF!,3,FALSE))</f>
        <v>N/A</v>
      </c>
      <c r="D95" s="182" t="str">
        <f t="shared" si="3"/>
        <v xml:space="preserve"> </v>
      </c>
      <c r="E95" s="177" t="str">
        <f t="shared" si="4"/>
        <v xml:space="preserve"> </v>
      </c>
      <c r="F95" s="177" t="str">
        <f t="shared" si="5"/>
        <v xml:space="preserve"> </v>
      </c>
      <c r="G95" s="168" t="str">
        <f>IF(ISERROR(INDEX(#REF!,MATCH('Item IDs'!B95,#REF!,0),1)),"NOT ASSIGNED",INDEX(#REF!,MATCH('Item IDs'!B95,#REF!,0),1))</f>
        <v>NOT ASSIGNED</v>
      </c>
      <c r="H95" s="168"/>
    </row>
    <row r="96" spans="2:8">
      <c r="B96" s="166">
        <v>1092</v>
      </c>
      <c r="C96" s="167" t="str">
        <f>IF(ISERROR(VLOOKUP(B96,#REF!,3,FALSE)),"N/A",VLOOKUP(B96,#REF!,3,FALSE))</f>
        <v>N/A</v>
      </c>
      <c r="D96" s="182" t="str">
        <f t="shared" si="3"/>
        <v xml:space="preserve"> </v>
      </c>
      <c r="E96" s="177" t="str">
        <f t="shared" si="4"/>
        <v xml:space="preserve"> </v>
      </c>
      <c r="F96" s="182" t="str">
        <f t="shared" si="5"/>
        <v xml:space="preserve"> </v>
      </c>
      <c r="G96" s="168" t="str">
        <f>IF(ISERROR(INDEX(#REF!,MATCH('Item IDs'!B96,#REF!,0),1)),"NOT ASSIGNED",INDEX(#REF!,MATCH('Item IDs'!B96,#REF!,0),1))</f>
        <v>NOT ASSIGNED</v>
      </c>
      <c r="H96" s="168"/>
    </row>
    <row r="97" spans="2:8">
      <c r="B97" s="166">
        <v>1093</v>
      </c>
      <c r="C97" s="167" t="str">
        <f>IF(ISERROR(VLOOKUP(B97,#REF!,3,FALSE)),"N/A",VLOOKUP(B97,#REF!,3,FALSE))</f>
        <v>N/A</v>
      </c>
      <c r="D97" s="182" t="str">
        <f t="shared" si="3"/>
        <v xml:space="preserve"> </v>
      </c>
      <c r="E97" s="177" t="str">
        <f t="shared" si="4"/>
        <v xml:space="preserve"> </v>
      </c>
      <c r="F97" s="177" t="str">
        <f t="shared" si="5"/>
        <v xml:space="preserve"> </v>
      </c>
      <c r="G97" s="168" t="str">
        <f>IF(ISERROR(INDEX(#REF!,MATCH('Item IDs'!B97,#REF!,0),1)),"NOT ASSIGNED",INDEX(#REF!,MATCH('Item IDs'!B97,#REF!,0),1))</f>
        <v>NOT ASSIGNED</v>
      </c>
      <c r="H97" s="168"/>
    </row>
    <row r="98" spans="2:8">
      <c r="B98" s="166">
        <v>1094</v>
      </c>
      <c r="C98" s="167" t="str">
        <f>IF(ISERROR(VLOOKUP(B98,#REF!,3,FALSE)),"N/A",VLOOKUP(B98,#REF!,3,FALSE))</f>
        <v>N/A</v>
      </c>
      <c r="D98" s="182" t="str">
        <f t="shared" si="3"/>
        <v xml:space="preserve"> </v>
      </c>
      <c r="E98" s="177" t="str">
        <f t="shared" si="4"/>
        <v xml:space="preserve"> </v>
      </c>
      <c r="F98" s="177" t="str">
        <f t="shared" si="5"/>
        <v xml:space="preserve"> </v>
      </c>
      <c r="G98" s="168" t="str">
        <f>IF(ISERROR(INDEX(#REF!,MATCH('Item IDs'!B98,#REF!,0),1)),"NOT ASSIGNED",INDEX(#REF!,MATCH('Item IDs'!B98,#REF!,0),1))</f>
        <v>NOT ASSIGNED</v>
      </c>
      <c r="H98" s="168"/>
    </row>
    <row r="99" spans="2:8">
      <c r="B99" s="166">
        <v>1095</v>
      </c>
      <c r="C99" s="167" t="str">
        <f>IF(ISERROR(VLOOKUP(B99,#REF!,3,FALSE)),"N/A",VLOOKUP(B99,#REF!,3,FALSE))</f>
        <v>N/A</v>
      </c>
      <c r="D99" s="182" t="str">
        <f t="shared" si="3"/>
        <v xml:space="preserve"> </v>
      </c>
      <c r="E99" s="177" t="str">
        <f t="shared" si="4"/>
        <v xml:space="preserve"> </v>
      </c>
      <c r="F99" s="177" t="str">
        <f t="shared" si="5"/>
        <v xml:space="preserve"> </v>
      </c>
      <c r="G99" s="168" t="str">
        <f>IF(ISERROR(INDEX(#REF!,MATCH('Item IDs'!B99,#REF!,0),1)),"NOT ASSIGNED",INDEX(#REF!,MATCH('Item IDs'!B99,#REF!,0),1))</f>
        <v>NOT ASSIGNED</v>
      </c>
      <c r="H99" s="168"/>
    </row>
    <row r="100" spans="2:8">
      <c r="B100" s="166">
        <v>1096</v>
      </c>
      <c r="C100" s="167" t="str">
        <f>IF(ISERROR(VLOOKUP(B100,#REF!,3,FALSE)),"N/A",VLOOKUP(B100,#REF!,3,FALSE))</f>
        <v>N/A</v>
      </c>
      <c r="D100" s="182" t="str">
        <f t="shared" si="3"/>
        <v xml:space="preserve"> </v>
      </c>
      <c r="E100" s="177" t="str">
        <f t="shared" si="4"/>
        <v xml:space="preserve"> </v>
      </c>
      <c r="F100" s="182" t="str">
        <f t="shared" si="5"/>
        <v xml:space="preserve"> </v>
      </c>
      <c r="G100" s="168" t="str">
        <f>IF(ISERROR(INDEX(#REF!,MATCH('Item IDs'!B100,#REF!,0),1)),"NOT ASSIGNED",INDEX(#REF!,MATCH('Item IDs'!B100,#REF!,0),1))</f>
        <v>NOT ASSIGNED</v>
      </c>
      <c r="H100" s="168"/>
    </row>
    <row r="101" spans="2:8">
      <c r="B101" s="166">
        <v>1097</v>
      </c>
      <c r="C101" s="167" t="str">
        <f>IF(ISERROR(VLOOKUP(B101,#REF!,3,FALSE)),"N/A",VLOOKUP(B101,#REF!,3,FALSE))</f>
        <v>N/A</v>
      </c>
      <c r="D101" s="182" t="str">
        <f t="shared" si="3"/>
        <v xml:space="preserve"> </v>
      </c>
      <c r="E101" s="177" t="str">
        <f t="shared" si="4"/>
        <v xml:space="preserve"> </v>
      </c>
      <c r="F101" s="182" t="str">
        <f t="shared" si="5"/>
        <v xml:space="preserve"> </v>
      </c>
      <c r="G101" s="168" t="str">
        <f>IF(ISERROR(INDEX(#REF!,MATCH('Item IDs'!B101,#REF!,0),1)),"NOT ASSIGNED",INDEX(#REF!,MATCH('Item IDs'!B101,#REF!,0),1))</f>
        <v>NOT ASSIGNED</v>
      </c>
      <c r="H101" s="168"/>
    </row>
    <row r="102" spans="2:8">
      <c r="B102" s="166">
        <v>1098</v>
      </c>
      <c r="C102" s="167" t="str">
        <f>IF(ISERROR(VLOOKUP(B102,#REF!,3,FALSE)),"N/A",VLOOKUP(B102,#REF!,3,FALSE))</f>
        <v>N/A</v>
      </c>
      <c r="D102" s="182" t="str">
        <f t="shared" si="3"/>
        <v xml:space="preserve"> </v>
      </c>
      <c r="E102" s="177" t="str">
        <f t="shared" si="4"/>
        <v xml:space="preserve"> </v>
      </c>
      <c r="F102" s="177" t="str">
        <f t="shared" si="5"/>
        <v xml:space="preserve"> </v>
      </c>
      <c r="G102" s="168" t="str">
        <f>IF(ISERROR(INDEX(#REF!,MATCH('Item IDs'!B102,#REF!,0),1)),"NOT ASSIGNED",INDEX(#REF!,MATCH('Item IDs'!B102,#REF!,0),1))</f>
        <v>NOT ASSIGNED</v>
      </c>
      <c r="H102" s="168"/>
    </row>
    <row r="103" spans="2:8">
      <c r="B103" s="166">
        <v>1099</v>
      </c>
      <c r="C103" s="167" t="str">
        <f>IF(ISERROR(VLOOKUP(B103,#REF!,3,FALSE)),"N/A",VLOOKUP(B103,#REF!,3,FALSE))</f>
        <v>N/A</v>
      </c>
      <c r="D103" s="182" t="str">
        <f t="shared" si="3"/>
        <v xml:space="preserve"> </v>
      </c>
      <c r="E103" s="177" t="str">
        <f t="shared" si="4"/>
        <v xml:space="preserve"> </v>
      </c>
      <c r="F103" s="182" t="str">
        <f t="shared" si="5"/>
        <v xml:space="preserve"> </v>
      </c>
      <c r="G103" s="168" t="str">
        <f>IF(ISERROR(INDEX(#REF!,MATCH('Item IDs'!B103,#REF!,0),1)),"NOT ASSIGNED",INDEX(#REF!,MATCH('Item IDs'!B103,#REF!,0),1))</f>
        <v>NOT ASSIGNED</v>
      </c>
      <c r="H103" s="168"/>
    </row>
    <row r="104" spans="2:8">
      <c r="B104" s="166">
        <v>1100</v>
      </c>
      <c r="C104" s="167" t="str">
        <f>IF(ISERROR(VLOOKUP(B104,#REF!,3,FALSE)),"N/A",VLOOKUP(B104,#REF!,3,FALSE))</f>
        <v>N/A</v>
      </c>
      <c r="D104" s="182" t="str">
        <f t="shared" si="3"/>
        <v xml:space="preserve"> </v>
      </c>
      <c r="E104" s="177" t="str">
        <f t="shared" si="4"/>
        <v xml:space="preserve"> </v>
      </c>
      <c r="F104" s="177" t="str">
        <f t="shared" si="5"/>
        <v xml:space="preserve"> </v>
      </c>
      <c r="G104" s="168" t="str">
        <f>IF(ISERROR(INDEX(#REF!,MATCH('Item IDs'!B104,#REF!,0),1)),"NOT ASSIGNED",INDEX(#REF!,MATCH('Item IDs'!B104,#REF!,0),1))</f>
        <v>NOT ASSIGNED</v>
      </c>
      <c r="H104" s="168"/>
    </row>
    <row r="105" spans="2:8">
      <c r="B105" s="166">
        <v>1101</v>
      </c>
      <c r="C105" s="167" t="str">
        <f>IF(ISERROR(VLOOKUP(B105,#REF!,3,FALSE)),"N/A",VLOOKUP(B105,#REF!,3,FALSE))</f>
        <v>N/A</v>
      </c>
      <c r="D105" s="182" t="str">
        <f t="shared" si="3"/>
        <v xml:space="preserve"> </v>
      </c>
      <c r="E105" s="177" t="str">
        <f t="shared" si="4"/>
        <v xml:space="preserve"> </v>
      </c>
      <c r="F105" s="182" t="str">
        <f t="shared" si="5"/>
        <v xml:space="preserve"> </v>
      </c>
      <c r="G105" s="168" t="str">
        <f>IF(ISERROR(INDEX(#REF!,MATCH('Item IDs'!B105,#REF!,0),1)),"NOT ASSIGNED",INDEX(#REF!,MATCH('Item IDs'!B105,#REF!,0),1))</f>
        <v>NOT ASSIGNED</v>
      </c>
      <c r="H105" s="168"/>
    </row>
    <row r="106" spans="2:8">
      <c r="B106" s="166">
        <v>1102</v>
      </c>
      <c r="C106" s="167" t="str">
        <f>IF(ISERROR(VLOOKUP(B106,#REF!,3,FALSE)),"N/A",VLOOKUP(B106,#REF!,3,FALSE))</f>
        <v>N/A</v>
      </c>
      <c r="D106" s="182" t="str">
        <f t="shared" si="3"/>
        <v xml:space="preserve"> </v>
      </c>
      <c r="E106" s="177" t="str">
        <f t="shared" si="4"/>
        <v xml:space="preserve"> </v>
      </c>
      <c r="F106" s="177" t="str">
        <f t="shared" si="5"/>
        <v xml:space="preserve"> </v>
      </c>
      <c r="G106" s="168" t="str">
        <f>IF(ISERROR(INDEX(#REF!,MATCH('Item IDs'!B106,#REF!,0),1)),"NOT ASSIGNED",INDEX(#REF!,MATCH('Item IDs'!B106,#REF!,0),1))</f>
        <v>NOT ASSIGNED</v>
      </c>
      <c r="H106" s="168"/>
    </row>
    <row r="107" spans="2:8">
      <c r="B107" s="166">
        <v>1103</v>
      </c>
      <c r="C107" s="167" t="str">
        <f>IF(ISERROR(VLOOKUP(B107,#REF!,3,FALSE)),"N/A",VLOOKUP(B107,#REF!,3,FALSE))</f>
        <v>N/A</v>
      </c>
      <c r="D107" s="182" t="str">
        <f t="shared" si="3"/>
        <v xml:space="preserve"> </v>
      </c>
      <c r="E107" s="177" t="str">
        <f t="shared" si="4"/>
        <v xml:space="preserve"> </v>
      </c>
      <c r="F107" s="177" t="str">
        <f t="shared" si="5"/>
        <v xml:space="preserve"> </v>
      </c>
      <c r="G107" s="168" t="str">
        <f>IF(ISERROR(INDEX(#REF!,MATCH('Item IDs'!B107,#REF!,0),1)),"NOT ASSIGNED",INDEX(#REF!,MATCH('Item IDs'!B107,#REF!,0),1))</f>
        <v>NOT ASSIGNED</v>
      </c>
      <c r="H107" s="168"/>
    </row>
    <row r="108" spans="2:8">
      <c r="B108" s="232">
        <v>1104</v>
      </c>
      <c r="C108" s="233" t="s">
        <v>214</v>
      </c>
      <c r="D108" s="234" t="s">
        <v>424</v>
      </c>
      <c r="E108" s="235" t="s">
        <v>425</v>
      </c>
      <c r="F108" s="235" t="s">
        <v>426</v>
      </c>
      <c r="G108" s="236" t="s">
        <v>330</v>
      </c>
      <c r="H108" s="236">
        <v>2014</v>
      </c>
    </row>
    <row r="109" spans="2:8">
      <c r="B109" s="166">
        <v>1105</v>
      </c>
      <c r="C109" s="167" t="str">
        <f>IF(ISERROR(VLOOKUP(B109,#REF!,3,FALSE)),"N/A",VLOOKUP(B109,#REF!,3,FALSE))</f>
        <v>N/A</v>
      </c>
      <c r="D109" s="182" t="str">
        <f t="shared" si="3"/>
        <v xml:space="preserve"> </v>
      </c>
      <c r="E109" s="177" t="str">
        <f t="shared" si="4"/>
        <v xml:space="preserve"> </v>
      </c>
      <c r="F109" s="177" t="str">
        <f t="shared" si="5"/>
        <v xml:space="preserve"> </v>
      </c>
      <c r="G109" s="168" t="str">
        <f>IF(ISERROR(INDEX(#REF!,MATCH('Item IDs'!B109,#REF!,0),1)),"NOT ASSIGNED",INDEX(#REF!,MATCH('Item IDs'!B109,#REF!,0),1))</f>
        <v>NOT ASSIGNED</v>
      </c>
      <c r="H109" s="168"/>
    </row>
    <row r="110" spans="2:8">
      <c r="B110" s="232">
        <v>1106</v>
      </c>
      <c r="C110" s="233" t="s">
        <v>523</v>
      </c>
      <c r="D110" s="234" t="s">
        <v>424</v>
      </c>
      <c r="E110" s="235" t="s">
        <v>428</v>
      </c>
      <c r="F110" s="235" t="s">
        <v>426</v>
      </c>
      <c r="G110" s="236" t="s">
        <v>524</v>
      </c>
      <c r="H110" s="236">
        <v>2014</v>
      </c>
    </row>
    <row r="111" spans="2:8">
      <c r="B111" s="166">
        <v>1107</v>
      </c>
      <c r="C111" s="167" t="str">
        <f>IF(ISERROR(VLOOKUP(B111,#REF!,3,FALSE)),"N/A",VLOOKUP(B111,#REF!,3,FALSE))</f>
        <v>N/A</v>
      </c>
      <c r="D111" s="182" t="str">
        <f t="shared" si="3"/>
        <v xml:space="preserve"> </v>
      </c>
      <c r="E111" s="177" t="str">
        <f t="shared" si="4"/>
        <v xml:space="preserve"> </v>
      </c>
      <c r="F111" s="177" t="str">
        <f t="shared" si="5"/>
        <v xml:space="preserve"> </v>
      </c>
      <c r="G111" s="168" t="str">
        <f>IF(ISERROR(INDEX(#REF!,MATCH('Item IDs'!B111,#REF!,0),1)),"NOT ASSIGNED",INDEX(#REF!,MATCH('Item IDs'!B111,#REF!,0),1))</f>
        <v>NOT ASSIGNED</v>
      </c>
      <c r="H111" s="168"/>
    </row>
    <row r="112" spans="2:8">
      <c r="B112" s="166">
        <v>1108</v>
      </c>
      <c r="C112" s="167" t="str">
        <f>IF(ISERROR(VLOOKUP(B112,#REF!,3,FALSE)),"N/A",VLOOKUP(B112,#REF!,3,FALSE))</f>
        <v>N/A</v>
      </c>
      <c r="D112" s="182" t="str">
        <f t="shared" si="3"/>
        <v xml:space="preserve"> </v>
      </c>
      <c r="E112" s="177" t="str">
        <f t="shared" si="4"/>
        <v xml:space="preserve"> </v>
      </c>
      <c r="F112" s="177" t="str">
        <f t="shared" si="5"/>
        <v xml:space="preserve"> </v>
      </c>
      <c r="G112" s="168" t="str">
        <f>IF(ISERROR(INDEX(#REF!,MATCH('Item IDs'!B112,#REF!,0),1)),"NOT ASSIGNED",INDEX(#REF!,MATCH('Item IDs'!B112,#REF!,0),1))</f>
        <v>NOT ASSIGNED</v>
      </c>
      <c r="H112" s="168"/>
    </row>
    <row r="113" spans="2:8">
      <c r="B113" s="166">
        <v>1109</v>
      </c>
      <c r="C113" s="167" t="str">
        <f>IF(ISERROR(VLOOKUP(B113,#REF!,3,FALSE)),"N/A",VLOOKUP(B113,#REF!,3,FALSE))</f>
        <v>N/A</v>
      </c>
      <c r="D113" s="182" t="str">
        <f t="shared" si="3"/>
        <v xml:space="preserve"> </v>
      </c>
      <c r="E113" s="177" t="str">
        <f t="shared" si="4"/>
        <v xml:space="preserve"> </v>
      </c>
      <c r="F113" s="177" t="str">
        <f t="shared" si="5"/>
        <v xml:space="preserve"> </v>
      </c>
      <c r="G113" s="168" t="str">
        <f>IF(ISERROR(INDEX(#REF!,MATCH('Item IDs'!B113,#REF!,0),1)),"NOT ASSIGNED",INDEX(#REF!,MATCH('Item IDs'!B113,#REF!,0),1))</f>
        <v>NOT ASSIGNED</v>
      </c>
      <c r="H113" s="168"/>
    </row>
    <row r="114" spans="2:8">
      <c r="B114" s="166">
        <v>1110</v>
      </c>
      <c r="C114" s="167" t="str">
        <f>IF(ISERROR(VLOOKUP(B114,#REF!,3,FALSE)),"N/A",VLOOKUP(B114,#REF!,3,FALSE))</f>
        <v>N/A</v>
      </c>
      <c r="D114" s="182" t="str">
        <f t="shared" si="3"/>
        <v xml:space="preserve"> </v>
      </c>
      <c r="E114" s="177" t="str">
        <f t="shared" si="4"/>
        <v xml:space="preserve"> </v>
      </c>
      <c r="F114" s="177" t="str">
        <f t="shared" si="5"/>
        <v xml:space="preserve"> </v>
      </c>
      <c r="G114" s="168" t="str">
        <f>IF(ISERROR(INDEX(#REF!,MATCH('Item IDs'!B114,#REF!,0),1)),"NOT ASSIGNED",INDEX(#REF!,MATCH('Item IDs'!B114,#REF!,0),1))</f>
        <v>NOT ASSIGNED</v>
      </c>
      <c r="H114" s="168"/>
    </row>
    <row r="115" spans="2:8">
      <c r="B115" s="232">
        <v>1111</v>
      </c>
      <c r="C115" s="233" t="s">
        <v>254</v>
      </c>
      <c r="D115" s="234" t="s">
        <v>525</v>
      </c>
      <c r="E115" s="235" t="s">
        <v>438</v>
      </c>
      <c r="F115" s="235" t="s">
        <v>426</v>
      </c>
      <c r="G115" s="236" t="s">
        <v>332</v>
      </c>
      <c r="H115" s="236">
        <v>2014</v>
      </c>
    </row>
    <row r="116" spans="2:8">
      <c r="B116" s="232">
        <v>1112</v>
      </c>
      <c r="C116" s="233" t="s">
        <v>255</v>
      </c>
      <c r="D116" s="234" t="s">
        <v>525</v>
      </c>
      <c r="E116" s="235" t="s">
        <v>425</v>
      </c>
      <c r="F116" s="235" t="s">
        <v>426</v>
      </c>
      <c r="G116" s="236" t="s">
        <v>333</v>
      </c>
      <c r="H116" s="236">
        <v>2014</v>
      </c>
    </row>
    <row r="117" spans="2:8">
      <c r="B117" s="232">
        <v>1113</v>
      </c>
      <c r="C117" s="233" t="s">
        <v>256</v>
      </c>
      <c r="D117" s="234" t="s">
        <v>525</v>
      </c>
      <c r="E117" s="235" t="s">
        <v>439</v>
      </c>
      <c r="F117" s="235" t="s">
        <v>426</v>
      </c>
      <c r="G117" s="236" t="s">
        <v>345</v>
      </c>
      <c r="H117" s="236">
        <v>2014</v>
      </c>
    </row>
    <row r="118" spans="2:8">
      <c r="B118" s="232">
        <v>1114</v>
      </c>
      <c r="C118" s="233" t="s">
        <v>257</v>
      </c>
      <c r="D118" s="234" t="s">
        <v>525</v>
      </c>
      <c r="E118" s="235" t="s">
        <v>428</v>
      </c>
      <c r="F118" s="235" t="s">
        <v>426</v>
      </c>
      <c r="G118" s="236" t="s">
        <v>346</v>
      </c>
      <c r="H118" s="236">
        <v>2014</v>
      </c>
    </row>
    <row r="119" spans="2:8">
      <c r="B119" s="232">
        <v>1115</v>
      </c>
      <c r="C119" s="233" t="s">
        <v>258</v>
      </c>
      <c r="D119" s="234" t="s">
        <v>525</v>
      </c>
      <c r="E119" s="235" t="s">
        <v>429</v>
      </c>
      <c r="F119" s="235" t="s">
        <v>426</v>
      </c>
      <c r="G119" s="236" t="s">
        <v>342</v>
      </c>
      <c r="H119" s="236">
        <v>2014</v>
      </c>
    </row>
    <row r="120" spans="2:8">
      <c r="B120" s="232">
        <v>1116</v>
      </c>
      <c r="C120" s="233" t="s">
        <v>344</v>
      </c>
      <c r="D120" s="234" t="s">
        <v>525</v>
      </c>
      <c r="E120" s="235" t="s">
        <v>440</v>
      </c>
      <c r="F120" s="235" t="s">
        <v>426</v>
      </c>
      <c r="G120" s="236" t="s">
        <v>343</v>
      </c>
      <c r="H120" s="236">
        <v>2014</v>
      </c>
    </row>
    <row r="121" spans="2:8">
      <c r="B121" s="166">
        <v>1117</v>
      </c>
      <c r="C121" s="167" t="str">
        <f>IF(ISERROR(VLOOKUP(B121,#REF!,3,FALSE)),"N/A",VLOOKUP(B121,#REF!,3,FALSE))</f>
        <v>N/A</v>
      </c>
      <c r="D121" s="182" t="str">
        <f t="shared" si="3"/>
        <v xml:space="preserve"> </v>
      </c>
      <c r="E121" s="177" t="str">
        <f t="shared" si="4"/>
        <v xml:space="preserve"> </v>
      </c>
      <c r="F121" s="177" t="str">
        <f t="shared" si="5"/>
        <v xml:space="preserve"> </v>
      </c>
      <c r="G121" s="168" t="str">
        <f>IF(ISERROR(INDEX(#REF!,MATCH('Item IDs'!B121,#REF!,0),1)),"NOT ASSIGNED",INDEX(#REF!,MATCH('Item IDs'!B121,#REF!,0),1))</f>
        <v>NOT ASSIGNED</v>
      </c>
      <c r="H121" s="168"/>
    </row>
    <row r="122" spans="2:8">
      <c r="B122" s="232">
        <v>1118</v>
      </c>
      <c r="C122" s="233" t="s">
        <v>278</v>
      </c>
      <c r="D122" s="234" t="str">
        <f t="shared" si="3"/>
        <v>17</v>
      </c>
      <c r="E122" s="235" t="str">
        <f t="shared" si="4"/>
        <v>a</v>
      </c>
      <c r="F122" s="235" t="str">
        <f t="shared" si="5"/>
        <v xml:space="preserve"> </v>
      </c>
      <c r="G122" s="236" t="s">
        <v>276</v>
      </c>
      <c r="H122" s="236">
        <v>2016</v>
      </c>
    </row>
    <row r="123" spans="2:8">
      <c r="B123" s="232">
        <v>1119</v>
      </c>
      <c r="C123" s="233" t="s">
        <v>279</v>
      </c>
      <c r="D123" s="234" t="str">
        <f t="shared" si="3"/>
        <v>17</v>
      </c>
      <c r="E123" s="235" t="str">
        <f t="shared" si="4"/>
        <v>b</v>
      </c>
      <c r="F123" s="235" t="str">
        <f t="shared" si="5"/>
        <v xml:space="preserve"> </v>
      </c>
      <c r="G123" s="236" t="s">
        <v>485</v>
      </c>
      <c r="H123" s="236">
        <v>2016</v>
      </c>
    </row>
    <row r="124" spans="2:8">
      <c r="B124" s="232">
        <v>1120</v>
      </c>
      <c r="C124" s="233" t="s">
        <v>280</v>
      </c>
      <c r="D124" s="234" t="str">
        <f t="shared" si="3"/>
        <v>17</v>
      </c>
      <c r="E124" s="235" t="str">
        <f t="shared" si="4"/>
        <v>c</v>
      </c>
      <c r="F124" s="235" t="str">
        <f t="shared" si="5"/>
        <v xml:space="preserve"> </v>
      </c>
      <c r="G124" s="236" t="s">
        <v>277</v>
      </c>
      <c r="H124" s="236">
        <v>2016</v>
      </c>
    </row>
    <row r="125" spans="2:8">
      <c r="B125" s="166">
        <v>1121</v>
      </c>
      <c r="C125" s="167" t="str">
        <f>IF(ISERROR(VLOOKUP(B125,#REF!,3,FALSE)),"N/A",VLOOKUP(B125,#REF!,3,FALSE))</f>
        <v>N/A</v>
      </c>
      <c r="D125" s="182" t="str">
        <f t="shared" si="3"/>
        <v xml:space="preserve"> </v>
      </c>
      <c r="E125" s="177" t="str">
        <f t="shared" si="4"/>
        <v xml:space="preserve"> </v>
      </c>
      <c r="F125" s="177" t="str">
        <f t="shared" si="5"/>
        <v xml:space="preserve"> </v>
      </c>
      <c r="G125" s="168" t="str">
        <f>IF(ISERROR(INDEX(#REF!,MATCH('Item IDs'!B125,#REF!,0),1)),"NOT ASSIGNED",INDEX(#REF!,MATCH('Item IDs'!B125,#REF!,0),1))</f>
        <v>NOT ASSIGNED</v>
      </c>
      <c r="H125" s="168"/>
    </row>
    <row r="126" spans="2:8">
      <c r="B126" s="166">
        <v>1122</v>
      </c>
      <c r="C126" s="167" t="str">
        <f>IF(ISERROR(VLOOKUP(B126,#REF!,3,FALSE)),"N/A",VLOOKUP(B126,#REF!,3,FALSE))</f>
        <v>N/A</v>
      </c>
      <c r="D126" s="182" t="str">
        <f t="shared" si="3"/>
        <v xml:space="preserve"> </v>
      </c>
      <c r="E126" s="177" t="str">
        <f t="shared" si="4"/>
        <v xml:space="preserve"> </v>
      </c>
      <c r="F126" s="177" t="str">
        <f t="shared" si="5"/>
        <v xml:space="preserve"> </v>
      </c>
      <c r="G126" s="168" t="str">
        <f>IF(ISERROR(INDEX(#REF!,MATCH('Item IDs'!B126,#REF!,0),1)),"NOT ASSIGNED",INDEX(#REF!,MATCH('Item IDs'!B126,#REF!,0),1))</f>
        <v>NOT ASSIGNED</v>
      </c>
      <c r="H126" s="168"/>
    </row>
    <row r="127" spans="2:8">
      <c r="B127" s="166">
        <v>1123</v>
      </c>
      <c r="C127" s="167" t="str">
        <f>IF(ISERROR(VLOOKUP(B127,#REF!,3,FALSE)),"N/A",VLOOKUP(B127,#REF!,3,FALSE))</f>
        <v>N/A</v>
      </c>
      <c r="D127" s="182" t="str">
        <f t="shared" si="3"/>
        <v xml:space="preserve"> </v>
      </c>
      <c r="E127" s="177" t="str">
        <f t="shared" si="4"/>
        <v xml:space="preserve"> </v>
      </c>
      <c r="F127" s="177" t="str">
        <f t="shared" si="5"/>
        <v xml:space="preserve"> </v>
      </c>
      <c r="G127" s="168" t="str">
        <f>IF(ISERROR(INDEX(#REF!,MATCH('Item IDs'!B127,#REF!,0),1)),"NOT ASSIGNED",INDEX(#REF!,MATCH('Item IDs'!B127,#REF!,0),1))</f>
        <v>NOT ASSIGNED</v>
      </c>
      <c r="H127" s="168"/>
    </row>
    <row r="128" spans="2:8">
      <c r="B128" s="166">
        <v>1124</v>
      </c>
      <c r="C128" s="167" t="str">
        <f>IF(ISERROR(VLOOKUP(B128,#REF!,3,FALSE)),"N/A",VLOOKUP(B128,#REF!,3,FALSE))</f>
        <v>N/A</v>
      </c>
      <c r="D128" s="182" t="str">
        <f t="shared" si="3"/>
        <v xml:space="preserve"> </v>
      </c>
      <c r="E128" s="177" t="str">
        <f t="shared" si="4"/>
        <v xml:space="preserve"> </v>
      </c>
      <c r="F128" s="177" t="str">
        <f t="shared" si="5"/>
        <v xml:space="preserve"> </v>
      </c>
      <c r="G128" s="168" t="str">
        <f>IF(ISERROR(INDEX(#REF!,MATCH('Item IDs'!B128,#REF!,0),1)),"NOT ASSIGNED",INDEX(#REF!,MATCH('Item IDs'!B128,#REF!,0),1))</f>
        <v>NOT ASSIGNED</v>
      </c>
      <c r="H128" s="168"/>
    </row>
    <row r="129" spans="2:9">
      <c r="B129" s="166">
        <v>1125</v>
      </c>
      <c r="C129" s="167" t="str">
        <f>IF(ISERROR(VLOOKUP(B129,#REF!,3,FALSE)),"N/A",VLOOKUP(B129,#REF!,3,FALSE))</f>
        <v>N/A</v>
      </c>
      <c r="D129" s="182" t="str">
        <f t="shared" si="3"/>
        <v xml:space="preserve"> </v>
      </c>
      <c r="E129" s="177" t="str">
        <f t="shared" si="4"/>
        <v xml:space="preserve"> </v>
      </c>
      <c r="F129" s="177" t="str">
        <f t="shared" si="5"/>
        <v xml:space="preserve"> </v>
      </c>
      <c r="G129" s="168" t="str">
        <f>IF(ISERROR(INDEX(#REF!,MATCH('Item IDs'!B129,#REF!,0),1)),"NOT ASSIGNED",INDEX(#REF!,MATCH('Item IDs'!B129,#REF!,0),1))</f>
        <v>NOT ASSIGNED</v>
      </c>
      <c r="H129" s="168"/>
    </row>
    <row r="130" spans="2:9">
      <c r="B130" s="166">
        <v>1126</v>
      </c>
      <c r="C130" s="167" t="str">
        <f>IF(ISERROR(VLOOKUP(B130,#REF!,3,FALSE)),"N/A",VLOOKUP(B130,#REF!,3,FALSE))</f>
        <v>N/A</v>
      </c>
      <c r="D130" s="182" t="str">
        <f t="shared" si="3"/>
        <v xml:space="preserve"> </v>
      </c>
      <c r="E130" s="177" t="str">
        <f t="shared" si="4"/>
        <v xml:space="preserve"> </v>
      </c>
      <c r="F130" s="177" t="str">
        <f t="shared" si="5"/>
        <v xml:space="preserve"> </v>
      </c>
      <c r="G130" s="168" t="str">
        <f>IF(ISERROR(INDEX(#REF!,MATCH('Item IDs'!B130,#REF!,0),1)),"NOT ASSIGNED",INDEX(#REF!,MATCH('Item IDs'!B130,#REF!,0),1))</f>
        <v>NOT ASSIGNED</v>
      </c>
      <c r="H130" s="168"/>
    </row>
    <row r="131" spans="2:9">
      <c r="B131" s="166">
        <v>1127</v>
      </c>
      <c r="C131" s="167" t="str">
        <f>IF(ISERROR(VLOOKUP(B131,#REF!,3,FALSE)),"N/A",VLOOKUP(B131,#REF!,3,FALSE))</f>
        <v>N/A</v>
      </c>
      <c r="D131" s="182" t="str">
        <f t="shared" si="3"/>
        <v xml:space="preserve"> </v>
      </c>
      <c r="E131" s="177" t="str">
        <f t="shared" si="4"/>
        <v xml:space="preserve"> </v>
      </c>
      <c r="F131" s="177" t="str">
        <f t="shared" si="5"/>
        <v xml:space="preserve"> </v>
      </c>
      <c r="G131" s="168" t="str">
        <f>IF(ISERROR(INDEX(#REF!,MATCH('Item IDs'!B131,#REF!,0),1)),"NOT ASSIGNED",INDEX(#REF!,MATCH('Item IDs'!B131,#REF!,0),1))</f>
        <v>NOT ASSIGNED</v>
      </c>
      <c r="H131" s="168"/>
    </row>
    <row r="132" spans="2:9">
      <c r="B132" s="166">
        <v>1128</v>
      </c>
      <c r="C132" s="167" t="str">
        <f>IF(ISERROR(VLOOKUP(B132,#REF!,3,FALSE)),"N/A",VLOOKUP(B132,#REF!,3,FALSE))</f>
        <v>N/A</v>
      </c>
      <c r="D132" s="182" t="str">
        <f t="shared" si="3"/>
        <v xml:space="preserve"> </v>
      </c>
      <c r="E132" s="177" t="str">
        <f t="shared" si="4"/>
        <v xml:space="preserve"> </v>
      </c>
      <c r="F132" s="177" t="str">
        <f t="shared" si="5"/>
        <v xml:space="preserve"> </v>
      </c>
      <c r="G132" s="168" t="str">
        <f>IF(ISERROR(INDEX(#REF!,MATCH('Item IDs'!B132,#REF!,0),1)),"NOT ASSIGNED",INDEX(#REF!,MATCH('Item IDs'!B132,#REF!,0),1))</f>
        <v>NOT ASSIGNED</v>
      </c>
      <c r="H132" s="168"/>
    </row>
    <row r="133" spans="2:9">
      <c r="B133" s="166">
        <v>1129</v>
      </c>
      <c r="C133" s="167" t="str">
        <f>IF(ISERROR(VLOOKUP(B133,#REF!,3,FALSE)),"N/A",VLOOKUP(B133,#REF!,3,FALSE))</f>
        <v>N/A</v>
      </c>
      <c r="D133" s="182" t="str">
        <f t="shared" ref="D133:D190" si="6">IF(ISERROR(FIND(".",C133))," ",LEFT(C133,FIND(".",C133)-1))</f>
        <v xml:space="preserve"> </v>
      </c>
      <c r="E133" s="177" t="str">
        <f t="shared" ref="E133:E190" si="7">IF(ISERROR(FIND(".",C133))," ",LEFT(RIGHT(C133,LEN(C133)-FIND(".",C133)),FIND(".",RIGHT(C133,LEN(C133)-FIND(".",C133)))-1))</f>
        <v xml:space="preserve"> </v>
      </c>
      <c r="F133" s="182" t="str">
        <f t="shared" ref="F133:F190" si="8">IF(ISERROR(FIND("(",C133))," ",MID(C133,FIND("(",C133)+1,FIND(")",C133)-FIND("(",C133)-1))</f>
        <v xml:space="preserve"> </v>
      </c>
      <c r="G133" s="168" t="str">
        <f>IF(ISERROR(INDEX(#REF!,MATCH('Item IDs'!B133,#REF!,0),1)),"NOT ASSIGNED",INDEX(#REF!,MATCH('Item IDs'!B133,#REF!,0),1))</f>
        <v>NOT ASSIGNED</v>
      </c>
      <c r="H133" s="168"/>
    </row>
    <row r="134" spans="2:9">
      <c r="B134" s="166">
        <v>1130</v>
      </c>
      <c r="C134" s="167" t="str">
        <f>IF(ISERROR(VLOOKUP(B134,#REF!,3,FALSE)),"N/A",VLOOKUP(B134,#REF!,3,FALSE))</f>
        <v>N/A</v>
      </c>
      <c r="D134" s="182" t="str">
        <f t="shared" si="6"/>
        <v xml:space="preserve"> </v>
      </c>
      <c r="E134" s="177" t="str">
        <f t="shared" si="7"/>
        <v xml:space="preserve"> </v>
      </c>
      <c r="F134" s="182" t="str">
        <f t="shared" si="8"/>
        <v xml:space="preserve"> </v>
      </c>
      <c r="G134" s="168" t="str">
        <f>IF(ISERROR(INDEX(#REF!,MATCH('Item IDs'!B134,#REF!,0),1)),"NOT ASSIGNED",INDEX(#REF!,MATCH('Item IDs'!B134,#REF!,0),1))</f>
        <v>NOT ASSIGNED</v>
      </c>
      <c r="H134" s="168"/>
    </row>
    <row r="135" spans="2:9">
      <c r="B135" s="166">
        <v>1131</v>
      </c>
      <c r="C135" s="167" t="str">
        <f>IF(ISERROR(VLOOKUP(B135,#REF!,3,FALSE)),"N/A",VLOOKUP(B135,#REF!,3,FALSE))</f>
        <v>N/A</v>
      </c>
      <c r="D135" s="182" t="str">
        <f t="shared" si="6"/>
        <v xml:space="preserve"> </v>
      </c>
      <c r="E135" s="177" t="str">
        <f t="shared" si="7"/>
        <v xml:space="preserve"> </v>
      </c>
      <c r="F135" s="182" t="str">
        <f t="shared" si="8"/>
        <v xml:space="preserve"> </v>
      </c>
      <c r="G135" s="168" t="str">
        <f>IF(ISERROR(INDEX(#REF!,MATCH('Item IDs'!B135,#REF!,0),1)),"NOT ASSIGNED",INDEX(#REF!,MATCH('Item IDs'!B135,#REF!,0),1))</f>
        <v>NOT ASSIGNED</v>
      </c>
      <c r="H135" s="168"/>
    </row>
    <row r="136" spans="2:9">
      <c r="B136" s="166">
        <v>1132</v>
      </c>
      <c r="C136" s="167" t="str">
        <f>IF(ISERROR(VLOOKUP(B136,#REF!,3,FALSE)),"N/A",VLOOKUP(B136,#REF!,3,FALSE))</f>
        <v>N/A</v>
      </c>
      <c r="D136" s="182" t="str">
        <f t="shared" si="6"/>
        <v xml:space="preserve"> </v>
      </c>
      <c r="E136" s="177" t="str">
        <f t="shared" si="7"/>
        <v xml:space="preserve"> </v>
      </c>
      <c r="F136" s="182" t="str">
        <f t="shared" si="8"/>
        <v xml:space="preserve"> </v>
      </c>
      <c r="G136" s="168" t="str">
        <f>IF(ISERROR(INDEX(#REF!,MATCH('Item IDs'!B136,#REF!,0),1)),"NOT ASSIGNED",INDEX(#REF!,MATCH('Item IDs'!B136,#REF!,0),1))</f>
        <v>NOT ASSIGNED</v>
      </c>
      <c r="H136" s="168"/>
    </row>
    <row r="137" spans="2:9">
      <c r="B137" s="166">
        <v>1133</v>
      </c>
      <c r="C137" s="167" t="str">
        <f>IF(ISERROR(VLOOKUP(B137,#REF!,3,FALSE)),"N/A",VLOOKUP(B137,#REF!,3,FALSE))</f>
        <v>N/A</v>
      </c>
      <c r="D137" s="182" t="str">
        <f t="shared" si="6"/>
        <v xml:space="preserve"> </v>
      </c>
      <c r="E137" s="177" t="str">
        <f t="shared" si="7"/>
        <v xml:space="preserve"> </v>
      </c>
      <c r="F137" s="182" t="str">
        <f t="shared" si="8"/>
        <v xml:space="preserve"> </v>
      </c>
      <c r="G137" s="168" t="str">
        <f>IF(ISERROR(INDEX(#REF!,MATCH('Item IDs'!B137,#REF!,0),1)),"NOT ASSIGNED",INDEX(#REF!,MATCH('Item IDs'!B137,#REF!,0),1))</f>
        <v>NOT ASSIGNED</v>
      </c>
      <c r="H137" s="168"/>
    </row>
    <row r="138" spans="2:9">
      <c r="B138" s="166">
        <v>1134</v>
      </c>
      <c r="C138" s="167" t="str">
        <f>IF(ISERROR(VLOOKUP(B138,#REF!,3,FALSE)),"N/A",VLOOKUP(B138,#REF!,3,FALSE))</f>
        <v>N/A</v>
      </c>
      <c r="D138" s="182" t="str">
        <f t="shared" si="6"/>
        <v xml:space="preserve"> </v>
      </c>
      <c r="E138" s="177" t="str">
        <f t="shared" si="7"/>
        <v xml:space="preserve"> </v>
      </c>
      <c r="F138" s="182" t="str">
        <f t="shared" si="8"/>
        <v xml:space="preserve"> </v>
      </c>
      <c r="G138" s="168" t="str">
        <f>IF(ISERROR(INDEX(#REF!,MATCH('Item IDs'!B138,#REF!,0),1)),"NOT ASSIGNED",INDEX(#REF!,MATCH('Item IDs'!B138,#REF!,0),1))</f>
        <v>NOT ASSIGNED</v>
      </c>
      <c r="H138" s="168"/>
    </row>
    <row r="139" spans="2:9">
      <c r="B139" s="166">
        <v>1135</v>
      </c>
      <c r="C139" s="167" t="str">
        <f>IF(ISERROR(VLOOKUP(B139,#REF!,3,FALSE)),"N/A",VLOOKUP(B139,#REF!,3,FALSE))</f>
        <v>N/A</v>
      </c>
      <c r="D139" s="182" t="str">
        <f t="shared" si="6"/>
        <v xml:space="preserve"> </v>
      </c>
      <c r="E139" s="177" t="str">
        <f t="shared" si="7"/>
        <v xml:space="preserve"> </v>
      </c>
      <c r="F139" s="182" t="str">
        <f t="shared" si="8"/>
        <v xml:space="preserve"> </v>
      </c>
      <c r="G139" s="168" t="str">
        <f>IF(ISERROR(INDEX(#REF!,MATCH('Item IDs'!B139,#REF!,0),1)),"NOT ASSIGNED",INDEX(#REF!,MATCH('Item IDs'!B139,#REF!,0),1))</f>
        <v>NOT ASSIGNED</v>
      </c>
      <c r="H139" s="168"/>
    </row>
    <row r="140" spans="2:9">
      <c r="B140" s="166">
        <v>1136</v>
      </c>
      <c r="C140" s="167" t="str">
        <f>IF(ISERROR(VLOOKUP(B140,#REF!,3,FALSE)),"N/A",VLOOKUP(B140,#REF!,3,FALSE))</f>
        <v>N/A</v>
      </c>
      <c r="D140" s="182" t="str">
        <f t="shared" si="6"/>
        <v xml:space="preserve"> </v>
      </c>
      <c r="E140" s="177" t="str">
        <f t="shared" si="7"/>
        <v xml:space="preserve"> </v>
      </c>
      <c r="F140" s="182" t="str">
        <f t="shared" si="8"/>
        <v xml:space="preserve"> </v>
      </c>
      <c r="G140" s="168" t="str">
        <f>IF(ISERROR(INDEX(#REF!,MATCH('Item IDs'!B140,#REF!,0),1)),"NOT ASSIGNED",INDEX(#REF!,MATCH('Item IDs'!B140,#REF!,0),1))</f>
        <v>NOT ASSIGNED</v>
      </c>
      <c r="H140" s="262" t="s">
        <v>572</v>
      </c>
      <c r="I140" t="s">
        <v>573</v>
      </c>
    </row>
    <row r="141" spans="2:9">
      <c r="B141" s="166">
        <v>1137</v>
      </c>
      <c r="C141" s="167" t="str">
        <f>IF(ISERROR(VLOOKUP(B141,#REF!,3,FALSE)),"N/A",VLOOKUP(B141,#REF!,3,FALSE))</f>
        <v>N/A</v>
      </c>
      <c r="D141" s="182" t="str">
        <f t="shared" si="6"/>
        <v xml:space="preserve"> </v>
      </c>
      <c r="E141" s="177" t="str">
        <f t="shared" si="7"/>
        <v xml:space="preserve"> </v>
      </c>
      <c r="F141" s="182" t="str">
        <f t="shared" si="8"/>
        <v xml:space="preserve"> </v>
      </c>
      <c r="G141" s="168" t="str">
        <f>IF(ISERROR(INDEX(#REF!,MATCH('Item IDs'!B141,#REF!,0),1)),"NOT ASSIGNED",INDEX(#REF!,MATCH('Item IDs'!B141,#REF!,0),1))</f>
        <v>NOT ASSIGNED</v>
      </c>
      <c r="H141" s="262" t="s">
        <v>572</v>
      </c>
    </row>
    <row r="142" spans="2:9">
      <c r="B142" s="166">
        <v>1138</v>
      </c>
      <c r="C142" s="167" t="str">
        <f>IF(ISERROR(VLOOKUP(B142,#REF!,3,FALSE)),"N/A",VLOOKUP(B142,#REF!,3,FALSE))</f>
        <v>N/A</v>
      </c>
      <c r="D142" s="182" t="str">
        <f t="shared" si="6"/>
        <v xml:space="preserve"> </v>
      </c>
      <c r="E142" s="177" t="str">
        <f t="shared" si="7"/>
        <v xml:space="preserve"> </v>
      </c>
      <c r="F142" s="182" t="str">
        <f t="shared" si="8"/>
        <v xml:space="preserve"> </v>
      </c>
      <c r="G142" s="168" t="str">
        <f>IF(ISERROR(INDEX(#REF!,MATCH('Item IDs'!B142,#REF!,0),1)),"NOT ASSIGNED",INDEX(#REF!,MATCH('Item IDs'!B142,#REF!,0),1))</f>
        <v>NOT ASSIGNED</v>
      </c>
      <c r="H142" s="262" t="s">
        <v>572</v>
      </c>
    </row>
    <row r="143" spans="2:9">
      <c r="B143" s="166">
        <v>1139</v>
      </c>
      <c r="C143" s="167" t="str">
        <f>IF(ISERROR(VLOOKUP(B143,#REF!,3,FALSE)),"N/A",VLOOKUP(B143,#REF!,3,FALSE))</f>
        <v>N/A</v>
      </c>
      <c r="D143" s="182" t="str">
        <f t="shared" si="6"/>
        <v xml:space="preserve"> </v>
      </c>
      <c r="E143" s="177" t="str">
        <f t="shared" si="7"/>
        <v xml:space="preserve"> </v>
      </c>
      <c r="F143" s="182" t="str">
        <f t="shared" si="8"/>
        <v xml:space="preserve"> </v>
      </c>
      <c r="G143" s="168" t="str">
        <f>IF(ISERROR(INDEX(#REF!,MATCH('Item IDs'!B143,#REF!,0),1)),"NOT ASSIGNED",INDEX(#REF!,MATCH('Item IDs'!B143,#REF!,0),1))</f>
        <v>NOT ASSIGNED</v>
      </c>
      <c r="H143" s="262" t="s">
        <v>572</v>
      </c>
    </row>
    <row r="144" spans="2:9">
      <c r="B144" s="166">
        <v>1140</v>
      </c>
      <c r="C144" s="167" t="str">
        <f>IF(ISERROR(VLOOKUP(B144,#REF!,3,FALSE)),"N/A",VLOOKUP(B144,#REF!,3,FALSE))</f>
        <v>N/A</v>
      </c>
      <c r="D144" s="182" t="str">
        <f t="shared" si="6"/>
        <v xml:space="preserve"> </v>
      </c>
      <c r="E144" s="177" t="str">
        <f t="shared" si="7"/>
        <v xml:space="preserve"> </v>
      </c>
      <c r="F144" s="182" t="str">
        <f t="shared" si="8"/>
        <v xml:space="preserve"> </v>
      </c>
      <c r="G144" s="168" t="str">
        <f>IF(ISERROR(INDEX(#REF!,MATCH('Item IDs'!B144,#REF!,0),1)),"NOT ASSIGNED",INDEX(#REF!,MATCH('Item IDs'!B144,#REF!,0),1))</f>
        <v>NOT ASSIGNED</v>
      </c>
      <c r="H144" s="262" t="s">
        <v>572</v>
      </c>
    </row>
    <row r="145" spans="2:8">
      <c r="B145" s="166">
        <v>1141</v>
      </c>
      <c r="C145" s="167" t="str">
        <f>IF(ISERROR(VLOOKUP(B145,#REF!,3,FALSE)),"N/A",VLOOKUP(B145,#REF!,3,FALSE))</f>
        <v>N/A</v>
      </c>
      <c r="D145" s="182" t="str">
        <f t="shared" si="6"/>
        <v xml:space="preserve"> </v>
      </c>
      <c r="E145" s="177" t="str">
        <f t="shared" si="7"/>
        <v xml:space="preserve"> </v>
      </c>
      <c r="F145" s="182" t="str">
        <f t="shared" si="8"/>
        <v xml:space="preserve"> </v>
      </c>
      <c r="G145" s="168" t="str">
        <f>IF(ISERROR(INDEX(#REF!,MATCH('Item IDs'!B145,#REF!,0),1)),"NOT ASSIGNED",INDEX(#REF!,MATCH('Item IDs'!B145,#REF!,0),1))</f>
        <v>NOT ASSIGNED</v>
      </c>
      <c r="H145" s="262" t="s">
        <v>572</v>
      </c>
    </row>
    <row r="146" spans="2:8">
      <c r="B146" s="166">
        <v>1142</v>
      </c>
      <c r="C146" s="167" t="str">
        <f>IF(ISERROR(VLOOKUP(B146,#REF!,3,FALSE)),"N/A",VLOOKUP(B146,#REF!,3,FALSE))</f>
        <v>N/A</v>
      </c>
      <c r="D146" s="182" t="str">
        <f t="shared" si="6"/>
        <v xml:space="preserve"> </v>
      </c>
      <c r="E146" s="177" t="str">
        <f t="shared" si="7"/>
        <v xml:space="preserve"> </v>
      </c>
      <c r="F146" s="182" t="str">
        <f t="shared" si="8"/>
        <v xml:space="preserve"> </v>
      </c>
      <c r="G146" s="168" t="str">
        <f>IF(ISERROR(INDEX(#REF!,MATCH('Item IDs'!B146,#REF!,0),1)),"NOT ASSIGNED",INDEX(#REF!,MATCH('Item IDs'!B146,#REF!,0),1))</f>
        <v>NOT ASSIGNED</v>
      </c>
      <c r="H146" s="262" t="s">
        <v>572</v>
      </c>
    </row>
    <row r="147" spans="2:8">
      <c r="B147" s="166">
        <v>1143</v>
      </c>
      <c r="C147" s="167" t="str">
        <f>IF(ISERROR(VLOOKUP(B147,#REF!,3,FALSE)),"N/A",VLOOKUP(B147,#REF!,3,FALSE))</f>
        <v>N/A</v>
      </c>
      <c r="D147" s="182" t="str">
        <f t="shared" si="6"/>
        <v xml:space="preserve"> </v>
      </c>
      <c r="E147" s="177" t="str">
        <f t="shared" si="7"/>
        <v xml:space="preserve"> </v>
      </c>
      <c r="F147" s="182" t="str">
        <f t="shared" si="8"/>
        <v xml:space="preserve"> </v>
      </c>
      <c r="G147" s="168" t="str">
        <f>IF(ISERROR(INDEX(#REF!,MATCH('Item IDs'!B147,#REF!,0),1)),"NOT ASSIGNED",INDEX(#REF!,MATCH('Item IDs'!B147,#REF!,0),1))</f>
        <v>NOT ASSIGNED</v>
      </c>
      <c r="H147" s="262" t="s">
        <v>572</v>
      </c>
    </row>
    <row r="148" spans="2:8">
      <c r="B148" s="166">
        <v>1144</v>
      </c>
      <c r="C148" s="167" t="str">
        <f>IF(ISERROR(VLOOKUP(B148,#REF!,3,FALSE)),"N/A",VLOOKUP(B148,#REF!,3,FALSE))</f>
        <v>N/A</v>
      </c>
      <c r="D148" s="182" t="str">
        <f t="shared" si="6"/>
        <v xml:space="preserve"> </v>
      </c>
      <c r="E148" s="177" t="str">
        <f t="shared" si="7"/>
        <v xml:space="preserve"> </v>
      </c>
      <c r="F148" s="182" t="str">
        <f t="shared" si="8"/>
        <v xml:space="preserve"> </v>
      </c>
      <c r="G148" s="168" t="str">
        <f>IF(ISERROR(INDEX(#REF!,MATCH('Item IDs'!B148,#REF!,0),1)),"NOT ASSIGNED",INDEX(#REF!,MATCH('Item IDs'!B148,#REF!,0),1))</f>
        <v>NOT ASSIGNED</v>
      </c>
      <c r="H148" s="262" t="s">
        <v>572</v>
      </c>
    </row>
    <row r="149" spans="2:8">
      <c r="B149" s="166">
        <v>1145</v>
      </c>
      <c r="C149" s="167" t="str">
        <f>IF(ISERROR(VLOOKUP(B149,#REF!,3,FALSE)),"N/A",VLOOKUP(B149,#REF!,3,FALSE))</f>
        <v>N/A</v>
      </c>
      <c r="D149" s="182" t="str">
        <f t="shared" si="6"/>
        <v xml:space="preserve"> </v>
      </c>
      <c r="E149" s="177" t="str">
        <f t="shared" si="7"/>
        <v xml:space="preserve"> </v>
      </c>
      <c r="F149" s="182" t="str">
        <f t="shared" si="8"/>
        <v xml:space="preserve"> </v>
      </c>
      <c r="G149" s="168" t="str">
        <f>IF(ISERROR(INDEX(#REF!,MATCH('Item IDs'!B149,#REF!,0),1)),"NOT ASSIGNED",INDEX(#REF!,MATCH('Item IDs'!B149,#REF!,0),1))</f>
        <v>NOT ASSIGNED</v>
      </c>
      <c r="H149" s="262" t="s">
        <v>572</v>
      </c>
    </row>
    <row r="150" spans="2:8">
      <c r="B150" s="166">
        <v>1146</v>
      </c>
      <c r="C150" s="167" t="str">
        <f>IF(ISERROR(VLOOKUP(B150,#REF!,3,FALSE)),"N/A",VLOOKUP(B150,#REF!,3,FALSE))</f>
        <v>N/A</v>
      </c>
      <c r="D150" s="182" t="str">
        <f t="shared" si="6"/>
        <v xml:space="preserve"> </v>
      </c>
      <c r="E150" s="177" t="str">
        <f t="shared" si="7"/>
        <v xml:space="preserve"> </v>
      </c>
      <c r="F150" s="182" t="str">
        <f t="shared" si="8"/>
        <v xml:space="preserve"> </v>
      </c>
      <c r="G150" s="168" t="str">
        <f>IF(ISERROR(INDEX(#REF!,MATCH('Item IDs'!B150,#REF!,0),1)),"NOT ASSIGNED",INDEX(#REF!,MATCH('Item IDs'!B150,#REF!,0),1))</f>
        <v>NOT ASSIGNED</v>
      </c>
      <c r="H150" s="168"/>
    </row>
    <row r="151" spans="2:8">
      <c r="B151" s="232">
        <v>1147</v>
      </c>
      <c r="C151" s="233" t="s">
        <v>299</v>
      </c>
      <c r="D151" s="234">
        <v>19</v>
      </c>
      <c r="E151" s="235" t="s">
        <v>425</v>
      </c>
      <c r="F151" s="234" t="s">
        <v>426</v>
      </c>
      <c r="G151" s="236" t="s">
        <v>526</v>
      </c>
      <c r="H151" s="236">
        <v>2014</v>
      </c>
    </row>
    <row r="152" spans="2:8">
      <c r="B152" s="166">
        <v>1148</v>
      </c>
      <c r="C152" s="167" t="str">
        <f>IF(ISERROR(VLOOKUP(B152,#REF!,3,FALSE)),"N/A",VLOOKUP(B152,#REF!,3,FALSE))</f>
        <v>N/A</v>
      </c>
      <c r="D152" s="182" t="str">
        <f t="shared" si="6"/>
        <v xml:space="preserve"> </v>
      </c>
      <c r="E152" s="177" t="str">
        <f t="shared" si="7"/>
        <v xml:space="preserve"> </v>
      </c>
      <c r="F152" s="182" t="str">
        <f t="shared" si="8"/>
        <v xml:space="preserve"> </v>
      </c>
      <c r="G152" s="168" t="str">
        <f>IF(ISERROR(INDEX(#REF!,MATCH('Item IDs'!B152,#REF!,0),1)),"NOT ASSIGNED",INDEX(#REF!,MATCH('Item IDs'!B152,#REF!,0),1))</f>
        <v>NOT ASSIGNED</v>
      </c>
      <c r="H152" s="168"/>
    </row>
    <row r="153" spans="2:8">
      <c r="B153" s="166">
        <v>1149</v>
      </c>
      <c r="C153" s="167" t="str">
        <f>IF(ISERROR(VLOOKUP(B153,#REF!,3,FALSE)),"N/A",VLOOKUP(B153,#REF!,3,FALSE))</f>
        <v>N/A</v>
      </c>
      <c r="D153" s="182" t="str">
        <f t="shared" si="6"/>
        <v xml:space="preserve"> </v>
      </c>
      <c r="E153" s="177" t="str">
        <f t="shared" si="7"/>
        <v xml:space="preserve"> </v>
      </c>
      <c r="F153" s="182" t="str">
        <f t="shared" si="8"/>
        <v xml:space="preserve"> </v>
      </c>
      <c r="G153" s="168" t="str">
        <f>IF(ISERROR(INDEX(#REF!,MATCH('Item IDs'!B153,#REF!,0),1)),"NOT ASSIGNED",INDEX(#REF!,MATCH('Item IDs'!B153,#REF!,0),1))</f>
        <v>NOT ASSIGNED</v>
      </c>
      <c r="H153" s="168"/>
    </row>
    <row r="154" spans="2:8">
      <c r="B154" s="232">
        <v>1150</v>
      </c>
      <c r="C154" s="233" t="s">
        <v>527</v>
      </c>
      <c r="D154" s="234" t="s">
        <v>479</v>
      </c>
      <c r="E154" s="235" t="s">
        <v>429</v>
      </c>
      <c r="F154" s="234" t="s">
        <v>426</v>
      </c>
      <c r="G154" s="236" t="s">
        <v>528</v>
      </c>
      <c r="H154" s="236">
        <v>2014</v>
      </c>
    </row>
    <row r="155" spans="2:8">
      <c r="B155" s="232">
        <v>1151</v>
      </c>
      <c r="C155" s="233" t="s">
        <v>261</v>
      </c>
      <c r="D155" s="234" t="s">
        <v>437</v>
      </c>
      <c r="E155" s="235" t="s">
        <v>438</v>
      </c>
      <c r="F155" s="234" t="s">
        <v>426</v>
      </c>
      <c r="G155" s="236" t="s">
        <v>199</v>
      </c>
      <c r="H155" s="236">
        <v>2014</v>
      </c>
    </row>
    <row r="156" spans="2:8">
      <c r="B156" s="232">
        <v>1152</v>
      </c>
      <c r="C156" s="233" t="s">
        <v>262</v>
      </c>
      <c r="D156" s="234" t="s">
        <v>437</v>
      </c>
      <c r="E156" s="235" t="s">
        <v>425</v>
      </c>
      <c r="F156" s="234" t="s">
        <v>426</v>
      </c>
      <c r="G156" s="236" t="s">
        <v>200</v>
      </c>
      <c r="H156" s="236">
        <v>2014</v>
      </c>
    </row>
    <row r="157" spans="2:8">
      <c r="B157" s="232">
        <v>1153</v>
      </c>
      <c r="C157" s="233" t="s">
        <v>263</v>
      </c>
      <c r="D157" s="234" t="s">
        <v>437</v>
      </c>
      <c r="E157" s="235" t="s">
        <v>439</v>
      </c>
      <c r="F157" s="234" t="s">
        <v>426</v>
      </c>
      <c r="G157" s="236" t="s">
        <v>201</v>
      </c>
      <c r="H157" s="236">
        <v>2014</v>
      </c>
    </row>
    <row r="158" spans="2:8">
      <c r="B158" s="232">
        <v>1154</v>
      </c>
      <c r="C158" s="233" t="s">
        <v>264</v>
      </c>
      <c r="D158" s="234" t="s">
        <v>437</v>
      </c>
      <c r="E158" s="235" t="s">
        <v>428</v>
      </c>
      <c r="F158" s="234" t="s">
        <v>426</v>
      </c>
      <c r="G158" s="236" t="s">
        <v>202</v>
      </c>
      <c r="H158" s="236">
        <v>2014</v>
      </c>
    </row>
    <row r="159" spans="2:8">
      <c r="B159" s="232">
        <v>1155</v>
      </c>
      <c r="C159" s="233" t="s">
        <v>265</v>
      </c>
      <c r="D159" s="234" t="s">
        <v>437</v>
      </c>
      <c r="E159" s="235" t="s">
        <v>429</v>
      </c>
      <c r="F159" s="234" t="s">
        <v>426</v>
      </c>
      <c r="G159" s="236" t="s">
        <v>203</v>
      </c>
      <c r="H159" s="236">
        <v>2014</v>
      </c>
    </row>
    <row r="160" spans="2:8">
      <c r="B160" s="232">
        <v>1156</v>
      </c>
      <c r="C160" s="233" t="s">
        <v>266</v>
      </c>
      <c r="D160" s="234" t="s">
        <v>437</v>
      </c>
      <c r="E160" s="235" t="s">
        <v>440</v>
      </c>
      <c r="F160" s="234" t="s">
        <v>426</v>
      </c>
      <c r="G160" s="236" t="s">
        <v>204</v>
      </c>
      <c r="H160" s="236">
        <v>2014</v>
      </c>
    </row>
    <row r="161" spans="2:8">
      <c r="B161" s="232">
        <v>1157</v>
      </c>
      <c r="C161" s="233" t="s">
        <v>267</v>
      </c>
      <c r="D161" s="234" t="s">
        <v>437</v>
      </c>
      <c r="E161" s="235" t="s">
        <v>422</v>
      </c>
      <c r="F161" s="234" t="s">
        <v>426</v>
      </c>
      <c r="G161" s="236" t="s">
        <v>205</v>
      </c>
      <c r="H161" s="236">
        <v>2014</v>
      </c>
    </row>
    <row r="162" spans="2:8">
      <c r="B162" s="232">
        <v>1158</v>
      </c>
      <c r="C162" s="233" t="s">
        <v>268</v>
      </c>
      <c r="D162" s="234" t="s">
        <v>437</v>
      </c>
      <c r="E162" s="235" t="s">
        <v>441</v>
      </c>
      <c r="F162" s="234" t="s">
        <v>426</v>
      </c>
      <c r="G162" s="236" t="s">
        <v>206</v>
      </c>
      <c r="H162" s="236">
        <v>2014</v>
      </c>
    </row>
    <row r="163" spans="2:8">
      <c r="B163" s="232">
        <v>1159</v>
      </c>
      <c r="C163" s="233" t="s">
        <v>269</v>
      </c>
      <c r="D163" s="234" t="s">
        <v>437</v>
      </c>
      <c r="E163" s="235" t="s">
        <v>442</v>
      </c>
      <c r="F163" s="234" t="s">
        <v>426</v>
      </c>
      <c r="G163" s="236" t="s">
        <v>207</v>
      </c>
      <c r="H163" s="236">
        <v>2014</v>
      </c>
    </row>
    <row r="164" spans="2:8">
      <c r="B164" s="232">
        <v>1160</v>
      </c>
      <c r="C164" s="233" t="s">
        <v>270</v>
      </c>
      <c r="D164" s="234" t="s">
        <v>437</v>
      </c>
      <c r="E164" s="235" t="s">
        <v>443</v>
      </c>
      <c r="F164" s="234" t="s">
        <v>426</v>
      </c>
      <c r="G164" s="236" t="s">
        <v>208</v>
      </c>
      <c r="H164" s="236">
        <v>2014</v>
      </c>
    </row>
    <row r="165" spans="2:8">
      <c r="B165" s="232">
        <v>1161</v>
      </c>
      <c r="C165" s="233" t="s">
        <v>271</v>
      </c>
      <c r="D165" s="234" t="s">
        <v>437</v>
      </c>
      <c r="E165" s="235" t="s">
        <v>430</v>
      </c>
      <c r="F165" s="234" t="s">
        <v>426</v>
      </c>
      <c r="G165" s="236" t="s">
        <v>209</v>
      </c>
      <c r="H165" s="236">
        <v>2014</v>
      </c>
    </row>
    <row r="166" spans="2:8">
      <c r="B166" s="232">
        <v>1162</v>
      </c>
      <c r="C166" s="233" t="s">
        <v>272</v>
      </c>
      <c r="D166" s="234" t="s">
        <v>437</v>
      </c>
      <c r="E166" s="235" t="s">
        <v>431</v>
      </c>
      <c r="F166" s="234" t="s">
        <v>426</v>
      </c>
      <c r="G166" s="236" t="s">
        <v>210</v>
      </c>
      <c r="H166" s="236">
        <v>2014</v>
      </c>
    </row>
    <row r="167" spans="2:8">
      <c r="B167" s="232">
        <v>1163</v>
      </c>
      <c r="C167" s="233" t="s">
        <v>273</v>
      </c>
      <c r="D167" s="234" t="s">
        <v>437</v>
      </c>
      <c r="E167" s="235" t="s">
        <v>444</v>
      </c>
      <c r="F167" s="234" t="s">
        <v>426</v>
      </c>
      <c r="G167" s="236" t="s">
        <v>211</v>
      </c>
      <c r="H167" s="236">
        <v>2014</v>
      </c>
    </row>
    <row r="168" spans="2:8">
      <c r="B168" s="232">
        <v>1164</v>
      </c>
      <c r="C168" s="233" t="s">
        <v>274</v>
      </c>
      <c r="D168" s="234" t="s">
        <v>437</v>
      </c>
      <c r="E168" s="235" t="s">
        <v>436</v>
      </c>
      <c r="F168" s="234" t="s">
        <v>426</v>
      </c>
      <c r="G168" s="236" t="s">
        <v>212</v>
      </c>
      <c r="H168" s="236">
        <v>2014</v>
      </c>
    </row>
    <row r="169" spans="2:8">
      <c r="B169" s="232">
        <v>1165</v>
      </c>
      <c r="C169" s="233" t="s">
        <v>275</v>
      </c>
      <c r="D169" s="234" t="s">
        <v>437</v>
      </c>
      <c r="E169" s="235" t="s">
        <v>445</v>
      </c>
      <c r="F169" s="234" t="s">
        <v>426</v>
      </c>
      <c r="G169" s="236" t="s">
        <v>213</v>
      </c>
      <c r="H169" s="236">
        <v>2014</v>
      </c>
    </row>
    <row r="170" spans="2:8">
      <c r="B170" s="166">
        <v>1166</v>
      </c>
      <c r="C170" s="167" t="str">
        <f>IF(ISERROR(VLOOKUP(B170,#REF!,3,FALSE)),"N/A",VLOOKUP(B170,#REF!,3,FALSE))</f>
        <v>N/A</v>
      </c>
      <c r="D170" s="182" t="str">
        <f t="shared" si="6"/>
        <v xml:space="preserve"> </v>
      </c>
      <c r="E170" s="177" t="str">
        <f t="shared" si="7"/>
        <v xml:space="preserve"> </v>
      </c>
      <c r="F170" s="182" t="str">
        <f t="shared" si="8"/>
        <v xml:space="preserve"> </v>
      </c>
      <c r="G170" s="168" t="str">
        <f>IF(ISERROR(INDEX(#REF!,MATCH('Item IDs'!B170,#REF!,0),1)),"NOT ASSIGNED",INDEX(#REF!,MATCH('Item IDs'!B170,#REF!,0),1))</f>
        <v>NOT ASSIGNED</v>
      </c>
      <c r="H170" s="168"/>
    </row>
    <row r="171" spans="2:8">
      <c r="B171" s="166">
        <v>1167</v>
      </c>
      <c r="C171" s="167" t="str">
        <f>IF(ISERROR(VLOOKUP(B171,#REF!,3,FALSE)),"N/A",VLOOKUP(B171,#REF!,3,FALSE))</f>
        <v>N/A</v>
      </c>
      <c r="D171" s="182" t="str">
        <f t="shared" si="6"/>
        <v xml:space="preserve"> </v>
      </c>
      <c r="E171" s="177" t="str">
        <f t="shared" si="7"/>
        <v xml:space="preserve"> </v>
      </c>
      <c r="F171" s="182" t="str">
        <f t="shared" si="8"/>
        <v xml:space="preserve"> </v>
      </c>
      <c r="G171" s="168" t="str">
        <f>IF(ISERROR(INDEX(#REF!,MATCH('Item IDs'!B171,#REF!,0),1)),"NOT ASSIGNED",INDEX(#REF!,MATCH('Item IDs'!B171,#REF!,0),1))</f>
        <v>NOT ASSIGNED</v>
      </c>
      <c r="H171" s="168"/>
    </row>
    <row r="172" spans="2:8">
      <c r="B172" s="166">
        <v>1168</v>
      </c>
      <c r="C172" s="167" t="str">
        <f>IF(ISERROR(VLOOKUP(B172,#REF!,3,FALSE)),"N/A",VLOOKUP(B172,#REF!,3,FALSE))</f>
        <v>N/A</v>
      </c>
      <c r="D172" s="182" t="str">
        <f t="shared" si="6"/>
        <v xml:space="preserve"> </v>
      </c>
      <c r="E172" s="177" t="str">
        <f t="shared" si="7"/>
        <v xml:space="preserve"> </v>
      </c>
      <c r="F172" s="182" t="str">
        <f t="shared" si="8"/>
        <v xml:space="preserve"> </v>
      </c>
      <c r="G172" s="168" t="str">
        <f>IF(ISERROR(INDEX(#REF!,MATCH('Item IDs'!B172,#REF!,0),1)),"NOT ASSIGNED",INDEX(#REF!,MATCH('Item IDs'!B172,#REF!,0),1))</f>
        <v>NOT ASSIGNED</v>
      </c>
      <c r="H172" s="168"/>
    </row>
    <row r="173" spans="2:8">
      <c r="B173" s="166">
        <v>1169</v>
      </c>
      <c r="C173" s="167" t="str">
        <f>IF(ISERROR(VLOOKUP(B173,#REF!,3,FALSE)),"N/A",VLOOKUP(B173,#REF!,3,FALSE))</f>
        <v>N/A</v>
      </c>
      <c r="D173" s="179" t="str">
        <f t="shared" si="6"/>
        <v xml:space="preserve"> </v>
      </c>
      <c r="E173" s="177" t="str">
        <f t="shared" si="7"/>
        <v xml:space="preserve"> </v>
      </c>
      <c r="F173" s="177" t="str">
        <f t="shared" si="8"/>
        <v xml:space="preserve"> </v>
      </c>
      <c r="G173" s="168" t="str">
        <f>IF(ISERROR(INDEX(#REF!,MATCH('Item IDs'!B173,#REF!,0),1)),"NOT ASSIGNED",INDEX(#REF!,MATCH('Item IDs'!B173,#REF!,0),1))</f>
        <v>NOT ASSIGNED</v>
      </c>
      <c r="H173" s="168"/>
    </row>
    <row r="174" spans="2:8">
      <c r="B174" s="166">
        <v>1170</v>
      </c>
      <c r="C174" s="167" t="str">
        <f>IF(ISERROR(VLOOKUP(B174,#REF!,3,FALSE)),"N/A",VLOOKUP(B174,#REF!,3,FALSE))</f>
        <v>N/A</v>
      </c>
      <c r="D174" s="179" t="str">
        <f t="shared" si="6"/>
        <v xml:space="preserve"> </v>
      </c>
      <c r="E174" s="177" t="str">
        <f t="shared" si="7"/>
        <v xml:space="preserve"> </v>
      </c>
      <c r="F174" s="177" t="str">
        <f t="shared" si="8"/>
        <v xml:space="preserve"> </v>
      </c>
      <c r="G174" s="168" t="str">
        <f>IF(ISERROR(INDEX(#REF!,MATCH('Item IDs'!B174,#REF!,0),1)),"NOT ASSIGNED",INDEX(#REF!,MATCH('Item IDs'!B174,#REF!,0),1))</f>
        <v>NOT ASSIGNED</v>
      </c>
      <c r="H174" s="168"/>
    </row>
    <row r="175" spans="2:8">
      <c r="B175" s="166">
        <v>1171</v>
      </c>
      <c r="C175" s="167" t="str">
        <f>IF(ISERROR(VLOOKUP(B175,#REF!,3,FALSE)),"N/A",VLOOKUP(B175,#REF!,3,FALSE))</f>
        <v>N/A</v>
      </c>
      <c r="D175" s="179" t="str">
        <f t="shared" si="6"/>
        <v xml:space="preserve"> </v>
      </c>
      <c r="E175" s="177" t="str">
        <f t="shared" si="7"/>
        <v xml:space="preserve"> </v>
      </c>
      <c r="F175" s="177" t="str">
        <f t="shared" si="8"/>
        <v xml:space="preserve"> </v>
      </c>
      <c r="G175" s="168" t="str">
        <f>IF(ISERROR(INDEX(#REF!,MATCH('Item IDs'!B175,#REF!,0),1)),"NOT ASSIGNED",INDEX(#REF!,MATCH('Item IDs'!B175,#REF!,0),1))</f>
        <v>NOT ASSIGNED</v>
      </c>
      <c r="H175" s="168"/>
    </row>
    <row r="176" spans="2:8">
      <c r="B176" s="166">
        <v>1172</v>
      </c>
      <c r="C176" s="167" t="str">
        <f>IF(ISERROR(VLOOKUP(B176,#REF!,3,FALSE)),"N/A",VLOOKUP(B176,#REF!,3,FALSE))</f>
        <v>N/A</v>
      </c>
      <c r="D176" s="179" t="str">
        <f t="shared" si="6"/>
        <v xml:space="preserve"> </v>
      </c>
      <c r="E176" s="177" t="str">
        <f t="shared" si="7"/>
        <v xml:space="preserve"> </v>
      </c>
      <c r="F176" s="177" t="str">
        <f t="shared" si="8"/>
        <v xml:space="preserve"> </v>
      </c>
      <c r="G176" s="168" t="str">
        <f>IF(ISERROR(INDEX(#REF!,MATCH('Item IDs'!B176,#REF!,0),1)),"NOT ASSIGNED",INDEX(#REF!,MATCH('Item IDs'!B176,#REF!,0),1))</f>
        <v>NOT ASSIGNED</v>
      </c>
      <c r="H176" s="168"/>
    </row>
    <row r="177" spans="2:8">
      <c r="B177" s="166">
        <v>1173</v>
      </c>
      <c r="C177" s="167" t="str">
        <f>IF(ISERROR(VLOOKUP(B177,#REF!,3,FALSE)),"N/A",VLOOKUP(B177,#REF!,3,FALSE))</f>
        <v>N/A</v>
      </c>
      <c r="D177" s="179" t="str">
        <f t="shared" si="6"/>
        <v xml:space="preserve"> </v>
      </c>
      <c r="E177" s="177" t="str">
        <f t="shared" si="7"/>
        <v xml:space="preserve"> </v>
      </c>
      <c r="F177" s="177" t="str">
        <f t="shared" si="8"/>
        <v xml:space="preserve"> </v>
      </c>
      <c r="G177" s="168" t="str">
        <f>IF(ISERROR(INDEX(#REF!,MATCH('Item IDs'!B177,#REF!,0),1)),"NOT ASSIGNED",INDEX(#REF!,MATCH('Item IDs'!B177,#REF!,0),1))</f>
        <v>NOT ASSIGNED</v>
      </c>
      <c r="H177" s="168"/>
    </row>
    <row r="178" spans="2:8">
      <c r="B178" s="166">
        <v>1174</v>
      </c>
      <c r="C178" s="167" t="str">
        <f>IF(ISERROR(VLOOKUP(B178,#REF!,3,FALSE)),"N/A",VLOOKUP(B178,#REF!,3,FALSE))</f>
        <v>N/A</v>
      </c>
      <c r="D178" s="179" t="str">
        <f t="shared" si="6"/>
        <v xml:space="preserve"> </v>
      </c>
      <c r="E178" s="177" t="str">
        <f t="shared" si="7"/>
        <v xml:space="preserve"> </v>
      </c>
      <c r="F178" s="177" t="str">
        <f t="shared" si="8"/>
        <v xml:space="preserve"> </v>
      </c>
      <c r="G178" s="168" t="str">
        <f>IF(ISERROR(INDEX(#REF!,MATCH('Item IDs'!B178,#REF!,0),1)),"NOT ASSIGNED",INDEX(#REF!,MATCH('Item IDs'!B178,#REF!,0),1))</f>
        <v>NOT ASSIGNED</v>
      </c>
      <c r="H178" s="168"/>
    </row>
    <row r="179" spans="2:8">
      <c r="B179" s="166">
        <v>1175</v>
      </c>
      <c r="C179" s="167" t="str">
        <f>IF(ISERROR(VLOOKUP(B179,#REF!,3,FALSE)),"N/A",VLOOKUP(B179,#REF!,3,FALSE))</f>
        <v>N/A</v>
      </c>
      <c r="D179" s="179" t="str">
        <f t="shared" si="6"/>
        <v xml:space="preserve"> </v>
      </c>
      <c r="E179" s="177" t="str">
        <f t="shared" si="7"/>
        <v xml:space="preserve"> </v>
      </c>
      <c r="F179" s="177" t="str">
        <f t="shared" si="8"/>
        <v xml:space="preserve"> </v>
      </c>
      <c r="G179" s="168" t="str">
        <f>IF(ISERROR(INDEX(#REF!,MATCH('Item IDs'!B179,#REF!,0),1)),"NOT ASSIGNED",INDEX(#REF!,MATCH('Item IDs'!B179,#REF!,0),1))</f>
        <v>NOT ASSIGNED</v>
      </c>
      <c r="H179" s="168"/>
    </row>
    <row r="180" spans="2:8">
      <c r="B180" s="166">
        <v>1176</v>
      </c>
      <c r="C180" s="167" t="str">
        <f>IF(ISERROR(VLOOKUP(B180,#REF!,3,FALSE)),"N/A",VLOOKUP(B180,#REF!,3,FALSE))</f>
        <v>N/A</v>
      </c>
      <c r="D180" s="179" t="str">
        <f t="shared" si="6"/>
        <v xml:space="preserve"> </v>
      </c>
      <c r="E180" s="177" t="str">
        <f t="shared" si="7"/>
        <v xml:space="preserve"> </v>
      </c>
      <c r="F180" s="177" t="str">
        <f t="shared" si="8"/>
        <v xml:space="preserve"> </v>
      </c>
      <c r="G180" s="168" t="str">
        <f>IF(ISERROR(INDEX(#REF!,MATCH('Item IDs'!B180,#REF!,0),1)),"NOT ASSIGNED",INDEX(#REF!,MATCH('Item IDs'!B180,#REF!,0),1))</f>
        <v>NOT ASSIGNED</v>
      </c>
      <c r="H180" s="168"/>
    </row>
    <row r="181" spans="2:8">
      <c r="B181" s="166">
        <v>1177</v>
      </c>
      <c r="C181" s="167" t="str">
        <f>IF(ISERROR(VLOOKUP(B181,#REF!,3,FALSE)),"N/A",VLOOKUP(B181,#REF!,3,FALSE))</f>
        <v>N/A</v>
      </c>
      <c r="D181" s="179" t="str">
        <f t="shared" si="6"/>
        <v xml:space="preserve"> </v>
      </c>
      <c r="E181" s="177" t="str">
        <f t="shared" si="7"/>
        <v xml:space="preserve"> </v>
      </c>
      <c r="F181" s="177" t="str">
        <f t="shared" si="8"/>
        <v xml:space="preserve"> </v>
      </c>
      <c r="G181" s="168" t="str">
        <f>IF(ISERROR(INDEX(#REF!,MATCH('Item IDs'!B181,#REF!,0),1)),"NOT ASSIGNED",INDEX(#REF!,MATCH('Item IDs'!B181,#REF!,0),1))</f>
        <v>NOT ASSIGNED</v>
      </c>
      <c r="H181" s="168"/>
    </row>
    <row r="182" spans="2:8">
      <c r="B182" s="166">
        <v>1178</v>
      </c>
      <c r="C182" s="167" t="str">
        <f>IF(ISERROR(VLOOKUP(B182,#REF!,3,FALSE)),"N/A",VLOOKUP(B182,#REF!,3,FALSE))</f>
        <v>N/A</v>
      </c>
      <c r="D182" s="179" t="str">
        <f t="shared" si="6"/>
        <v xml:space="preserve"> </v>
      </c>
      <c r="E182" s="177" t="str">
        <f t="shared" si="7"/>
        <v xml:space="preserve"> </v>
      </c>
      <c r="F182" s="177" t="str">
        <f t="shared" si="8"/>
        <v xml:space="preserve"> </v>
      </c>
      <c r="G182" s="168" t="str">
        <f>IF(ISERROR(INDEX(#REF!,MATCH('Item IDs'!B182,#REF!,0),1)),"NOT ASSIGNED",INDEX(#REF!,MATCH('Item IDs'!B182,#REF!,0),1))</f>
        <v>NOT ASSIGNED</v>
      </c>
      <c r="H182" s="168"/>
    </row>
    <row r="183" spans="2:8">
      <c r="B183" s="166">
        <v>1179</v>
      </c>
      <c r="C183" s="167" t="str">
        <f>IF(ISERROR(VLOOKUP(B183,#REF!,3,FALSE)),"N/A",VLOOKUP(B183,#REF!,3,FALSE))</f>
        <v>N/A</v>
      </c>
      <c r="D183" s="179" t="str">
        <f t="shared" si="6"/>
        <v xml:space="preserve"> </v>
      </c>
      <c r="E183" s="177" t="str">
        <f t="shared" si="7"/>
        <v xml:space="preserve"> </v>
      </c>
      <c r="F183" s="177" t="str">
        <f t="shared" si="8"/>
        <v xml:space="preserve"> </v>
      </c>
      <c r="G183" s="168" t="str">
        <f>IF(ISERROR(INDEX(#REF!,MATCH('Item IDs'!B183,#REF!,0),1)),"NOT ASSIGNED",INDEX(#REF!,MATCH('Item IDs'!B183,#REF!,0),1))</f>
        <v>NOT ASSIGNED</v>
      </c>
      <c r="H183" s="168"/>
    </row>
    <row r="184" spans="2:8">
      <c r="B184" s="166">
        <v>1180</v>
      </c>
      <c r="C184" s="167" t="str">
        <f>IF(ISERROR(VLOOKUP(B184,#REF!,3,FALSE)),"N/A",VLOOKUP(B184,#REF!,3,FALSE))</f>
        <v>N/A</v>
      </c>
      <c r="D184" s="179" t="str">
        <f t="shared" si="6"/>
        <v xml:space="preserve"> </v>
      </c>
      <c r="E184" s="177" t="str">
        <f t="shared" si="7"/>
        <v xml:space="preserve"> </v>
      </c>
      <c r="F184" s="177" t="str">
        <f t="shared" si="8"/>
        <v xml:space="preserve"> </v>
      </c>
      <c r="G184" s="168" t="str">
        <f>IF(ISERROR(INDEX(#REF!,MATCH('Item IDs'!B184,#REF!,0),1)),"NOT ASSIGNED",INDEX(#REF!,MATCH('Item IDs'!B184,#REF!,0),1))</f>
        <v>NOT ASSIGNED</v>
      </c>
      <c r="H184" s="168"/>
    </row>
    <row r="185" spans="2:8">
      <c r="B185" s="166">
        <v>1181</v>
      </c>
      <c r="C185" s="167" t="str">
        <f>IF(ISERROR(VLOOKUP(B185,#REF!,3,FALSE)),"N/A",VLOOKUP(B185,#REF!,3,FALSE))</f>
        <v>N/A</v>
      </c>
      <c r="D185" s="179" t="str">
        <f t="shared" si="6"/>
        <v xml:space="preserve"> </v>
      </c>
      <c r="E185" s="177" t="str">
        <f t="shared" si="7"/>
        <v xml:space="preserve"> </v>
      </c>
      <c r="F185" s="177" t="str">
        <f t="shared" si="8"/>
        <v xml:space="preserve"> </v>
      </c>
      <c r="G185" s="168" t="str">
        <f>IF(ISERROR(INDEX(#REF!,MATCH('Item IDs'!B185,#REF!,0),1)),"NOT ASSIGNED",INDEX(#REF!,MATCH('Item IDs'!B185,#REF!,0),1))</f>
        <v>NOT ASSIGNED</v>
      </c>
      <c r="H185" s="168"/>
    </row>
    <row r="186" spans="2:8">
      <c r="B186" s="166">
        <v>1182</v>
      </c>
      <c r="C186" s="167" t="str">
        <f>IF(ISERROR(VLOOKUP(B186,#REF!,3,FALSE)),"N/A",VLOOKUP(B186,#REF!,3,FALSE))</f>
        <v>N/A</v>
      </c>
      <c r="D186" s="179" t="str">
        <f t="shared" si="6"/>
        <v xml:space="preserve"> </v>
      </c>
      <c r="E186" s="177" t="str">
        <f t="shared" si="7"/>
        <v xml:space="preserve"> </v>
      </c>
      <c r="F186" s="177" t="str">
        <f t="shared" si="8"/>
        <v xml:space="preserve"> </v>
      </c>
      <c r="G186" s="168" t="str">
        <f>IF(ISERROR(INDEX(#REF!,MATCH('Item IDs'!B186,#REF!,0),1)),"NOT ASSIGNED",INDEX(#REF!,MATCH('Item IDs'!B186,#REF!,0),1))</f>
        <v>NOT ASSIGNED</v>
      </c>
      <c r="H186" s="168"/>
    </row>
    <row r="187" spans="2:8">
      <c r="B187" s="166">
        <v>1183</v>
      </c>
      <c r="C187" s="167" t="str">
        <f>IF(ISERROR(VLOOKUP(B187,#REF!,3,FALSE)),"N/A",VLOOKUP(B187,#REF!,3,FALSE))</f>
        <v>N/A</v>
      </c>
      <c r="D187" s="179" t="str">
        <f t="shared" si="6"/>
        <v xml:space="preserve"> </v>
      </c>
      <c r="E187" s="177" t="str">
        <f t="shared" si="7"/>
        <v xml:space="preserve"> </v>
      </c>
      <c r="F187" s="177" t="str">
        <f t="shared" si="8"/>
        <v xml:space="preserve"> </v>
      </c>
      <c r="G187" s="168" t="str">
        <f>IF(ISERROR(INDEX(#REF!,MATCH('Item IDs'!B187,#REF!,0),1)),"NOT ASSIGNED",INDEX(#REF!,MATCH('Item IDs'!B187,#REF!,0),1))</f>
        <v>NOT ASSIGNED</v>
      </c>
      <c r="H187" s="168"/>
    </row>
    <row r="188" spans="2:8">
      <c r="B188" s="166">
        <v>1184</v>
      </c>
      <c r="C188" s="167" t="str">
        <f>IF(ISERROR(VLOOKUP(B188,#REF!,3,FALSE)),"N/A",VLOOKUP(B188,#REF!,3,FALSE))</f>
        <v>N/A</v>
      </c>
      <c r="D188" s="179" t="str">
        <f t="shared" si="6"/>
        <v xml:space="preserve"> </v>
      </c>
      <c r="E188" s="177" t="str">
        <f t="shared" si="7"/>
        <v xml:space="preserve"> </v>
      </c>
      <c r="F188" s="177" t="str">
        <f t="shared" si="8"/>
        <v xml:space="preserve"> </v>
      </c>
      <c r="G188" s="168" t="str">
        <f>IF(ISERROR(INDEX(#REF!,MATCH('Item IDs'!B188,#REF!,0),1)),"NOT ASSIGNED",INDEX(#REF!,MATCH('Item IDs'!B188,#REF!,0),1))</f>
        <v>NOT ASSIGNED</v>
      </c>
      <c r="H188" s="168"/>
    </row>
    <row r="189" spans="2:8">
      <c r="B189" s="166">
        <v>1185</v>
      </c>
      <c r="C189" s="167" t="str">
        <f>IF(ISERROR(VLOOKUP(B189,#REF!,3,FALSE)),"N/A",VLOOKUP(B189,#REF!,3,FALSE))</f>
        <v>N/A</v>
      </c>
      <c r="D189" s="179" t="str">
        <f t="shared" si="6"/>
        <v xml:space="preserve"> </v>
      </c>
      <c r="E189" s="177" t="str">
        <f t="shared" si="7"/>
        <v xml:space="preserve"> </v>
      </c>
      <c r="F189" s="177" t="str">
        <f t="shared" si="8"/>
        <v xml:space="preserve"> </v>
      </c>
      <c r="G189" s="168" t="str">
        <f>IF(ISERROR(INDEX(#REF!,MATCH('Item IDs'!B189,#REF!,0),1)),"NOT ASSIGNED",INDEX(#REF!,MATCH('Item IDs'!B189,#REF!,0),1))</f>
        <v>NOT ASSIGNED</v>
      </c>
      <c r="H189" s="168"/>
    </row>
    <row r="190" spans="2:8">
      <c r="B190" s="166">
        <v>1186</v>
      </c>
      <c r="C190" s="167" t="str">
        <f>IF(ISERROR(VLOOKUP(B190,#REF!,3,FALSE)),"N/A",VLOOKUP(B190,#REF!,3,FALSE))</f>
        <v>N/A</v>
      </c>
      <c r="D190" s="179" t="str">
        <f t="shared" si="6"/>
        <v xml:space="preserve"> </v>
      </c>
      <c r="E190" s="177" t="str">
        <f t="shared" si="7"/>
        <v xml:space="preserve"> </v>
      </c>
      <c r="F190" s="177" t="str">
        <f t="shared" si="8"/>
        <v xml:space="preserve"> </v>
      </c>
      <c r="G190" s="168" t="str">
        <f>IF(ISERROR(INDEX(#REF!,MATCH('Item IDs'!B190,#REF!,0),1)),"NOT ASSIGNED",INDEX(#REF!,MATCH('Item IDs'!B190,#REF!,0),1))</f>
        <v>NOT ASSIGNED</v>
      </c>
      <c r="H190" s="168"/>
    </row>
    <row r="191" spans="2:8">
      <c r="B191" s="166">
        <v>1187</v>
      </c>
      <c r="C191" s="167" t="str">
        <f>IF(ISERROR(VLOOKUP(B191,#REF!,3,FALSE)),"N/A",VLOOKUP(B191,#REF!,3,FALSE))</f>
        <v>N/A</v>
      </c>
      <c r="D191" s="179" t="str">
        <f t="shared" ref="D191:D254" si="9">IF(ISERROR(FIND(".",C191))," ",LEFT(C191,FIND(".",C191)-1))</f>
        <v xml:space="preserve"> </v>
      </c>
      <c r="E191" s="177" t="str">
        <f t="shared" ref="E191:E254" si="10">IF(ISERROR(FIND(".",C191))," ",LEFT(RIGHT(C191,LEN(C191)-FIND(".",C191)),FIND(".",RIGHT(C191,LEN(C191)-FIND(".",C191)))-1))</f>
        <v xml:space="preserve"> </v>
      </c>
      <c r="F191" s="177" t="str">
        <f t="shared" ref="F191:F254" si="11">IF(ISERROR(FIND("(",C191))," ",MID(C191,FIND("(",C191)+1,FIND(")",C191)-FIND("(",C191)-1))</f>
        <v xml:space="preserve"> </v>
      </c>
      <c r="G191" s="168" t="str">
        <f>IF(ISERROR(INDEX(#REF!,MATCH('Item IDs'!B191,#REF!,0),1)),"NOT ASSIGNED",INDEX(#REF!,MATCH('Item IDs'!B191,#REF!,0),1))</f>
        <v>NOT ASSIGNED</v>
      </c>
      <c r="H191" s="168"/>
    </row>
    <row r="192" spans="2:8">
      <c r="B192" s="166">
        <v>1188</v>
      </c>
      <c r="C192" s="167" t="str">
        <f>IF(ISERROR(VLOOKUP(B192,#REF!,3,FALSE)),"N/A",VLOOKUP(B192,#REF!,3,FALSE))</f>
        <v>N/A</v>
      </c>
      <c r="D192" s="179" t="str">
        <f t="shared" si="9"/>
        <v xml:space="preserve"> </v>
      </c>
      <c r="E192" s="177" t="str">
        <f t="shared" si="10"/>
        <v xml:space="preserve"> </v>
      </c>
      <c r="F192" s="177" t="str">
        <f t="shared" si="11"/>
        <v xml:space="preserve"> </v>
      </c>
      <c r="G192" s="168" t="str">
        <f>IF(ISERROR(INDEX(#REF!,MATCH('Item IDs'!B192,#REF!,0),1)),"NOT ASSIGNED",INDEX(#REF!,MATCH('Item IDs'!B192,#REF!,0),1))</f>
        <v>NOT ASSIGNED</v>
      </c>
      <c r="H192" s="168"/>
    </row>
    <row r="193" spans="2:8">
      <c r="B193" s="166">
        <v>1189</v>
      </c>
      <c r="C193" s="167" t="str">
        <f>IF(ISERROR(VLOOKUP(B193,#REF!,3,FALSE)),"N/A",VLOOKUP(B193,#REF!,3,FALSE))</f>
        <v>N/A</v>
      </c>
      <c r="D193" s="179" t="str">
        <f t="shared" si="9"/>
        <v xml:space="preserve"> </v>
      </c>
      <c r="E193" s="177" t="str">
        <f t="shared" si="10"/>
        <v xml:space="preserve"> </v>
      </c>
      <c r="F193" s="177" t="str">
        <f t="shared" si="11"/>
        <v xml:space="preserve"> </v>
      </c>
      <c r="G193" s="168" t="str">
        <f>IF(ISERROR(INDEX(#REF!,MATCH('Item IDs'!B193,#REF!,0),1)),"NOT ASSIGNED",INDEX(#REF!,MATCH('Item IDs'!B193,#REF!,0),1))</f>
        <v>NOT ASSIGNED</v>
      </c>
      <c r="H193" s="168"/>
    </row>
    <row r="194" spans="2:8">
      <c r="B194" s="166">
        <v>1190</v>
      </c>
      <c r="C194" s="167" t="str">
        <f>IF(ISERROR(VLOOKUP(B194,#REF!,3,FALSE)),"N/A",VLOOKUP(B194,#REF!,3,FALSE))</f>
        <v>N/A</v>
      </c>
      <c r="D194" s="179" t="str">
        <f t="shared" si="9"/>
        <v xml:space="preserve"> </v>
      </c>
      <c r="E194" s="177" t="str">
        <f t="shared" si="10"/>
        <v xml:space="preserve"> </v>
      </c>
      <c r="F194" s="177" t="str">
        <f t="shared" si="11"/>
        <v xml:space="preserve"> </v>
      </c>
      <c r="G194" s="168" t="str">
        <f>IF(ISERROR(INDEX(#REF!,MATCH('Item IDs'!B194,#REF!,0),1)),"NOT ASSIGNED",INDEX(#REF!,MATCH('Item IDs'!B194,#REF!,0),1))</f>
        <v>NOT ASSIGNED</v>
      </c>
      <c r="H194" s="168"/>
    </row>
    <row r="195" spans="2:8">
      <c r="B195" s="166">
        <v>1191</v>
      </c>
      <c r="C195" s="167" t="str">
        <f>IF(ISERROR(VLOOKUP(B195,#REF!,3,FALSE)),"N/A",VLOOKUP(B195,#REF!,3,FALSE))</f>
        <v>N/A</v>
      </c>
      <c r="D195" s="179" t="str">
        <f t="shared" si="9"/>
        <v xml:space="preserve"> </v>
      </c>
      <c r="E195" s="177" t="str">
        <f t="shared" si="10"/>
        <v xml:space="preserve"> </v>
      </c>
      <c r="F195" s="177" t="str">
        <f t="shared" si="11"/>
        <v xml:space="preserve"> </v>
      </c>
      <c r="G195" s="168" t="str">
        <f>IF(ISERROR(INDEX(#REF!,MATCH('Item IDs'!B195,#REF!,0),1)),"NOT ASSIGNED",INDEX(#REF!,MATCH('Item IDs'!B195,#REF!,0),1))</f>
        <v>NOT ASSIGNED</v>
      </c>
      <c r="H195" s="168"/>
    </row>
    <row r="196" spans="2:8">
      <c r="B196" s="166">
        <v>1192</v>
      </c>
      <c r="C196" s="167" t="str">
        <f>IF(ISERROR(VLOOKUP(B196,#REF!,3,FALSE)),"N/A",VLOOKUP(B196,#REF!,3,FALSE))</f>
        <v>N/A</v>
      </c>
      <c r="D196" s="179" t="str">
        <f t="shared" si="9"/>
        <v xml:space="preserve"> </v>
      </c>
      <c r="E196" s="177" t="str">
        <f t="shared" si="10"/>
        <v xml:space="preserve"> </v>
      </c>
      <c r="F196" s="177" t="str">
        <f t="shared" si="11"/>
        <v xml:space="preserve"> </v>
      </c>
      <c r="G196" s="168" t="str">
        <f>IF(ISERROR(INDEX(#REF!,MATCH('Item IDs'!B196,#REF!,0),1)),"NOT ASSIGNED",INDEX(#REF!,MATCH('Item IDs'!B196,#REF!,0),1))</f>
        <v>NOT ASSIGNED</v>
      </c>
      <c r="H196" s="168"/>
    </row>
    <row r="197" spans="2:8">
      <c r="B197" s="166">
        <v>1193</v>
      </c>
      <c r="C197" s="167" t="str">
        <f>IF(ISERROR(VLOOKUP(B197,#REF!,3,FALSE)),"N/A",VLOOKUP(B197,#REF!,3,FALSE))</f>
        <v>N/A</v>
      </c>
      <c r="D197" s="179" t="str">
        <f t="shared" si="9"/>
        <v xml:space="preserve"> </v>
      </c>
      <c r="E197" s="177" t="str">
        <f t="shared" si="10"/>
        <v xml:space="preserve"> </v>
      </c>
      <c r="F197" s="177" t="str">
        <f t="shared" si="11"/>
        <v xml:space="preserve"> </v>
      </c>
      <c r="G197" s="168" t="str">
        <f>IF(ISERROR(INDEX(#REF!,MATCH('Item IDs'!B197,#REF!,0),1)),"NOT ASSIGNED",INDEX(#REF!,MATCH('Item IDs'!B197,#REF!,0),1))</f>
        <v>NOT ASSIGNED</v>
      </c>
      <c r="H197" s="168"/>
    </row>
    <row r="198" spans="2:8">
      <c r="B198" s="166">
        <v>1194</v>
      </c>
      <c r="C198" s="167" t="str">
        <f>IF(ISERROR(VLOOKUP(B198,#REF!,3,FALSE)),"N/A",VLOOKUP(B198,#REF!,3,FALSE))</f>
        <v>N/A</v>
      </c>
      <c r="D198" s="179" t="str">
        <f t="shared" si="9"/>
        <v xml:space="preserve"> </v>
      </c>
      <c r="E198" s="177" t="str">
        <f t="shared" si="10"/>
        <v xml:space="preserve"> </v>
      </c>
      <c r="F198" s="177" t="str">
        <f t="shared" si="11"/>
        <v xml:space="preserve"> </v>
      </c>
      <c r="G198" s="168" t="str">
        <f>IF(ISERROR(INDEX(#REF!,MATCH('Item IDs'!B198,#REF!,0),1)),"NOT ASSIGNED",INDEX(#REF!,MATCH('Item IDs'!B198,#REF!,0),1))</f>
        <v>NOT ASSIGNED</v>
      </c>
      <c r="H198" s="168"/>
    </row>
    <row r="199" spans="2:8">
      <c r="B199" s="166">
        <v>1195</v>
      </c>
      <c r="C199" s="167" t="str">
        <f>IF(ISERROR(VLOOKUP(B199,#REF!,3,FALSE)),"N/A",VLOOKUP(B199,#REF!,3,FALSE))</f>
        <v>N/A</v>
      </c>
      <c r="D199" s="179" t="str">
        <f t="shared" si="9"/>
        <v xml:space="preserve"> </v>
      </c>
      <c r="E199" s="177" t="str">
        <f t="shared" si="10"/>
        <v xml:space="preserve"> </v>
      </c>
      <c r="F199" s="177" t="str">
        <f t="shared" si="11"/>
        <v xml:space="preserve"> </v>
      </c>
      <c r="G199" s="168" t="str">
        <f>IF(ISERROR(INDEX(#REF!,MATCH('Item IDs'!B199,#REF!,0),1)),"NOT ASSIGNED",INDEX(#REF!,MATCH('Item IDs'!B199,#REF!,0),1))</f>
        <v>NOT ASSIGNED</v>
      </c>
      <c r="H199" s="168"/>
    </row>
    <row r="200" spans="2:8">
      <c r="B200" s="166">
        <v>1196</v>
      </c>
      <c r="C200" s="167" t="str">
        <f>IF(ISERROR(VLOOKUP(B200,#REF!,3,FALSE)),"N/A",VLOOKUP(B200,#REF!,3,FALSE))</f>
        <v>N/A</v>
      </c>
      <c r="D200" s="179" t="str">
        <f t="shared" si="9"/>
        <v xml:space="preserve"> </v>
      </c>
      <c r="E200" s="177" t="str">
        <f t="shared" si="10"/>
        <v xml:space="preserve"> </v>
      </c>
      <c r="F200" s="177" t="str">
        <f t="shared" si="11"/>
        <v xml:space="preserve"> </v>
      </c>
      <c r="G200" s="168" t="str">
        <f>IF(ISERROR(INDEX(#REF!,MATCH('Item IDs'!B200,#REF!,0),1)),"NOT ASSIGNED",INDEX(#REF!,MATCH('Item IDs'!B200,#REF!,0),1))</f>
        <v>NOT ASSIGNED</v>
      </c>
      <c r="H200" s="168"/>
    </row>
    <row r="201" spans="2:8">
      <c r="B201" s="166">
        <v>1197</v>
      </c>
      <c r="C201" s="167" t="str">
        <f>IF(ISERROR(VLOOKUP(B201,#REF!,3,FALSE)),"N/A",VLOOKUP(B201,#REF!,3,FALSE))</f>
        <v>N/A</v>
      </c>
      <c r="D201" s="179" t="str">
        <f t="shared" si="9"/>
        <v xml:space="preserve"> </v>
      </c>
      <c r="E201" s="177" t="str">
        <f t="shared" si="10"/>
        <v xml:space="preserve"> </v>
      </c>
      <c r="F201" s="177" t="str">
        <f t="shared" si="11"/>
        <v xml:space="preserve"> </v>
      </c>
      <c r="G201" s="168" t="str">
        <f>IF(ISERROR(INDEX(#REF!,MATCH('Item IDs'!B201,#REF!,0),1)),"NOT ASSIGNED",INDEX(#REF!,MATCH('Item IDs'!B201,#REF!,0),1))</f>
        <v>NOT ASSIGNED</v>
      </c>
      <c r="H201" s="168"/>
    </row>
    <row r="202" spans="2:8">
      <c r="B202" s="232">
        <v>1198</v>
      </c>
      <c r="C202" s="233" t="s">
        <v>299</v>
      </c>
      <c r="D202" s="234" t="s">
        <v>479</v>
      </c>
      <c r="E202" s="235" t="s">
        <v>425</v>
      </c>
      <c r="F202" s="234" t="s">
        <v>426</v>
      </c>
      <c r="G202" s="236" t="s">
        <v>478</v>
      </c>
      <c r="H202" s="236">
        <v>2014</v>
      </c>
    </row>
    <row r="203" spans="2:8">
      <c r="B203" s="243">
        <v>1199</v>
      </c>
      <c r="C203" s="244" t="str">
        <f>IF(ISERROR(VLOOKUP(B203,#REF!,3,FALSE)),"N/A",VLOOKUP(B203,#REF!,3,FALSE))</f>
        <v>N/A</v>
      </c>
      <c r="D203" s="245" t="str">
        <f t="shared" si="9"/>
        <v xml:space="preserve"> </v>
      </c>
      <c r="E203" s="246" t="str">
        <f t="shared" si="10"/>
        <v xml:space="preserve"> </v>
      </c>
      <c r="F203" s="246" t="str">
        <f t="shared" si="11"/>
        <v xml:space="preserve"> </v>
      </c>
      <c r="G203" s="247" t="s">
        <v>540</v>
      </c>
      <c r="H203" s="247"/>
    </row>
    <row r="204" spans="2:8">
      <c r="B204" s="243">
        <v>1200</v>
      </c>
      <c r="C204" s="244" t="str">
        <f>IF(ISERROR(VLOOKUP(B204,#REF!,3,FALSE)),"N/A",VLOOKUP(B204,#REF!,3,FALSE))</f>
        <v>N/A</v>
      </c>
      <c r="D204" s="245" t="str">
        <f t="shared" si="9"/>
        <v xml:space="preserve"> </v>
      </c>
      <c r="E204" s="246" t="str">
        <f t="shared" si="10"/>
        <v xml:space="preserve"> </v>
      </c>
      <c r="F204" s="246" t="str">
        <f t="shared" si="11"/>
        <v xml:space="preserve"> </v>
      </c>
      <c r="G204" s="247" t="s">
        <v>540</v>
      </c>
      <c r="H204" s="247"/>
    </row>
    <row r="205" spans="2:8">
      <c r="B205" s="166">
        <v>1201</v>
      </c>
      <c r="C205" s="167" t="str">
        <f>IF(ISERROR(VLOOKUP(B205,#REF!,3,FALSE)),"N/A",VLOOKUP(B205,#REF!,3,FALSE))</f>
        <v>N/A</v>
      </c>
      <c r="D205" s="179" t="str">
        <f t="shared" si="9"/>
        <v xml:space="preserve"> </v>
      </c>
      <c r="E205" s="177" t="str">
        <f t="shared" si="10"/>
        <v xml:space="preserve"> </v>
      </c>
      <c r="F205" s="177" t="str">
        <f t="shared" si="11"/>
        <v xml:space="preserve"> </v>
      </c>
      <c r="G205" s="168" t="str">
        <f>IF(ISERROR(INDEX(#REF!,MATCH('Item IDs'!B205,#REF!,0),1)),"NOT ASSIGNED",INDEX(#REF!,MATCH('Item IDs'!B205,#REF!,0),1))</f>
        <v>NOT ASSIGNED</v>
      </c>
      <c r="H205" s="168"/>
    </row>
    <row r="206" spans="2:8">
      <c r="B206" s="166">
        <v>1202</v>
      </c>
      <c r="C206" s="167" t="str">
        <f>IF(ISERROR(VLOOKUP(B206,#REF!,3,FALSE)),"N/A",VLOOKUP(B206,#REF!,3,FALSE))</f>
        <v>N/A</v>
      </c>
      <c r="D206" s="179" t="str">
        <f t="shared" si="9"/>
        <v xml:space="preserve"> </v>
      </c>
      <c r="E206" s="177" t="str">
        <f t="shared" si="10"/>
        <v xml:space="preserve"> </v>
      </c>
      <c r="F206" s="177" t="str">
        <f t="shared" si="11"/>
        <v xml:space="preserve"> </v>
      </c>
      <c r="G206" s="168" t="str">
        <f>IF(ISERROR(INDEX(#REF!,MATCH('Item IDs'!B206,#REF!,0),1)),"NOT ASSIGNED",INDEX(#REF!,MATCH('Item IDs'!B206,#REF!,0),1))</f>
        <v>NOT ASSIGNED</v>
      </c>
      <c r="H206" s="168"/>
    </row>
    <row r="207" spans="2:8">
      <c r="B207" s="166">
        <v>1203</v>
      </c>
      <c r="C207" s="167" t="str">
        <f>IF(ISERROR(VLOOKUP(B207,#REF!,3,FALSE)),"N/A",VLOOKUP(B207,#REF!,3,FALSE))</f>
        <v>N/A</v>
      </c>
      <c r="D207" s="179" t="str">
        <f t="shared" si="9"/>
        <v xml:space="preserve"> </v>
      </c>
      <c r="E207" s="177" t="str">
        <f t="shared" si="10"/>
        <v xml:space="preserve"> </v>
      </c>
      <c r="F207" s="177" t="str">
        <f t="shared" si="11"/>
        <v xml:space="preserve"> </v>
      </c>
      <c r="G207" s="168" t="str">
        <f>IF(ISERROR(INDEX(#REF!,MATCH('Item IDs'!B207,#REF!,0),1)),"NOT ASSIGNED",INDEX(#REF!,MATCH('Item IDs'!B207,#REF!,0),1))</f>
        <v>NOT ASSIGNED</v>
      </c>
      <c r="H207" s="168"/>
    </row>
    <row r="208" spans="2:8">
      <c r="B208" s="166">
        <v>1204</v>
      </c>
      <c r="C208" s="167" t="str">
        <f>IF(ISERROR(VLOOKUP(B208,#REF!,3,FALSE)),"N/A",VLOOKUP(B208,#REF!,3,FALSE))</f>
        <v>N/A</v>
      </c>
      <c r="D208" s="179" t="str">
        <f t="shared" si="9"/>
        <v xml:space="preserve"> </v>
      </c>
      <c r="E208" s="177" t="str">
        <f t="shared" si="10"/>
        <v xml:space="preserve"> </v>
      </c>
      <c r="F208" s="177" t="str">
        <f t="shared" si="11"/>
        <v xml:space="preserve"> </v>
      </c>
      <c r="G208" s="168" t="str">
        <f>IF(ISERROR(INDEX(#REF!,MATCH('Item IDs'!B208,#REF!,0),1)),"NOT ASSIGNED",INDEX(#REF!,MATCH('Item IDs'!B208,#REF!,0),1))</f>
        <v>NOT ASSIGNED</v>
      </c>
      <c r="H208" s="168"/>
    </row>
    <row r="209" spans="2:8">
      <c r="B209" s="166">
        <v>1205</v>
      </c>
      <c r="C209" s="167" t="str">
        <f>IF(ISERROR(VLOOKUP(B209,#REF!,3,FALSE)),"N/A",VLOOKUP(B209,#REF!,3,FALSE))</f>
        <v>N/A</v>
      </c>
      <c r="D209" s="179" t="str">
        <f t="shared" si="9"/>
        <v xml:space="preserve"> </v>
      </c>
      <c r="E209" s="177" t="str">
        <f t="shared" si="10"/>
        <v xml:space="preserve"> </v>
      </c>
      <c r="F209" s="177" t="str">
        <f t="shared" si="11"/>
        <v xml:space="preserve"> </v>
      </c>
      <c r="G209" s="168" t="str">
        <f>IF(ISERROR(INDEX(#REF!,MATCH('Item IDs'!B209,#REF!,0),1)),"NOT ASSIGNED",INDEX(#REF!,MATCH('Item IDs'!B209,#REF!,0),1))</f>
        <v>NOT ASSIGNED</v>
      </c>
      <c r="H209" s="168"/>
    </row>
    <row r="210" spans="2:8">
      <c r="B210" s="166">
        <v>1206</v>
      </c>
      <c r="C210" s="167" t="str">
        <f>IF(ISERROR(VLOOKUP(B210,#REF!,3,FALSE)),"N/A",VLOOKUP(B210,#REF!,3,FALSE))</f>
        <v>N/A</v>
      </c>
      <c r="D210" s="179" t="str">
        <f t="shared" si="9"/>
        <v xml:space="preserve"> </v>
      </c>
      <c r="E210" s="177" t="str">
        <f t="shared" si="10"/>
        <v xml:space="preserve"> </v>
      </c>
      <c r="F210" s="177" t="str">
        <f t="shared" si="11"/>
        <v xml:space="preserve"> </v>
      </c>
      <c r="G210" s="168" t="str">
        <f>IF(ISERROR(INDEX(#REF!,MATCH('Item IDs'!B210,#REF!,0),1)),"NOT ASSIGNED",INDEX(#REF!,MATCH('Item IDs'!B210,#REF!,0),1))</f>
        <v>NOT ASSIGNED</v>
      </c>
      <c r="H210" s="168"/>
    </row>
    <row r="211" spans="2:8">
      <c r="B211" s="166">
        <v>1207</v>
      </c>
      <c r="C211" s="167" t="str">
        <f>IF(ISERROR(VLOOKUP(B211,#REF!,3,FALSE)),"N/A",VLOOKUP(B211,#REF!,3,FALSE))</f>
        <v>N/A</v>
      </c>
      <c r="D211" s="179" t="str">
        <f t="shared" si="9"/>
        <v xml:space="preserve"> </v>
      </c>
      <c r="E211" s="177" t="str">
        <f t="shared" si="10"/>
        <v xml:space="preserve"> </v>
      </c>
      <c r="F211" s="177" t="str">
        <f t="shared" si="11"/>
        <v xml:space="preserve"> </v>
      </c>
      <c r="G211" s="168" t="str">
        <f>IF(ISERROR(INDEX(#REF!,MATCH('Item IDs'!B211,#REF!,0),1)),"NOT ASSIGNED",INDEX(#REF!,MATCH('Item IDs'!B211,#REF!,0),1))</f>
        <v>NOT ASSIGNED</v>
      </c>
      <c r="H211" s="168"/>
    </row>
    <row r="212" spans="2:8">
      <c r="B212" s="166">
        <v>1208</v>
      </c>
      <c r="C212" s="167" t="str">
        <f>IF(ISERROR(VLOOKUP(B212,#REF!,3,FALSE)),"N/A",VLOOKUP(B212,#REF!,3,FALSE))</f>
        <v>N/A</v>
      </c>
      <c r="D212" s="179" t="str">
        <f t="shared" si="9"/>
        <v xml:space="preserve"> </v>
      </c>
      <c r="E212" s="177" t="str">
        <f t="shared" si="10"/>
        <v xml:space="preserve"> </v>
      </c>
      <c r="F212" s="177" t="str">
        <f t="shared" si="11"/>
        <v xml:space="preserve"> </v>
      </c>
      <c r="G212" s="168" t="str">
        <f>IF(ISERROR(INDEX(#REF!,MATCH('Item IDs'!B212,#REF!,0),1)),"NOT ASSIGNED",INDEX(#REF!,MATCH('Item IDs'!B212,#REF!,0),1))</f>
        <v>NOT ASSIGNED</v>
      </c>
      <c r="H212" s="168"/>
    </row>
    <row r="213" spans="2:8">
      <c r="B213" s="232">
        <v>1209</v>
      </c>
      <c r="C213" s="233" t="s">
        <v>480</v>
      </c>
      <c r="D213" s="234" t="str">
        <f t="shared" si="9"/>
        <v>17</v>
      </c>
      <c r="E213" s="235" t="str">
        <f t="shared" si="10"/>
        <v>d</v>
      </c>
      <c r="F213" s="234" t="str">
        <f t="shared" si="11"/>
        <v xml:space="preserve"> </v>
      </c>
      <c r="G213" s="236" t="s">
        <v>486</v>
      </c>
      <c r="H213" s="236">
        <v>2016</v>
      </c>
    </row>
    <row r="214" spans="2:8">
      <c r="B214" s="232">
        <v>1210</v>
      </c>
      <c r="C214" s="233" t="s">
        <v>481</v>
      </c>
      <c r="D214" s="234" t="str">
        <f t="shared" si="9"/>
        <v>17</v>
      </c>
      <c r="E214" s="235" t="str">
        <f t="shared" si="10"/>
        <v>e</v>
      </c>
      <c r="F214" s="234" t="str">
        <f t="shared" si="11"/>
        <v xml:space="preserve"> </v>
      </c>
      <c r="G214" s="236" t="s">
        <v>487</v>
      </c>
      <c r="H214" s="236">
        <v>2016</v>
      </c>
    </row>
    <row r="215" spans="2:8">
      <c r="B215" s="232">
        <v>1211</v>
      </c>
      <c r="C215" s="233" t="s">
        <v>483</v>
      </c>
      <c r="D215" s="234" t="str">
        <f t="shared" si="9"/>
        <v>17</v>
      </c>
      <c r="E215" s="235" t="str">
        <f t="shared" si="10"/>
        <v>f</v>
      </c>
      <c r="F215" s="234" t="str">
        <f t="shared" si="11"/>
        <v xml:space="preserve"> </v>
      </c>
      <c r="G215" s="236" t="s">
        <v>488</v>
      </c>
      <c r="H215" s="236">
        <v>2016</v>
      </c>
    </row>
    <row r="216" spans="2:8">
      <c r="B216" s="232">
        <v>1212</v>
      </c>
      <c r="C216" s="233" t="s">
        <v>484</v>
      </c>
      <c r="D216" s="234" t="str">
        <f t="shared" si="9"/>
        <v>17</v>
      </c>
      <c r="E216" s="235" t="str">
        <f t="shared" si="10"/>
        <v>g</v>
      </c>
      <c r="F216" s="234" t="str">
        <f t="shared" si="11"/>
        <v xml:space="preserve"> </v>
      </c>
      <c r="G216" s="236" t="s">
        <v>489</v>
      </c>
      <c r="H216" s="236">
        <v>2016</v>
      </c>
    </row>
    <row r="217" spans="2:8">
      <c r="B217" s="166">
        <v>1213</v>
      </c>
      <c r="C217" s="167" t="str">
        <f>IF(ISERROR(VLOOKUP(B217,#REF!,3,FALSE)),"N/A",VLOOKUP(B217,#REF!,3,FALSE))</f>
        <v>N/A</v>
      </c>
      <c r="D217" s="179" t="str">
        <f t="shared" si="9"/>
        <v xml:space="preserve"> </v>
      </c>
      <c r="E217" s="177" t="str">
        <f t="shared" si="10"/>
        <v xml:space="preserve"> </v>
      </c>
      <c r="F217" s="177" t="str">
        <f t="shared" si="11"/>
        <v xml:space="preserve"> </v>
      </c>
      <c r="G217" s="168" t="str">
        <f>IF(ISERROR(INDEX(#REF!,MATCH('Item IDs'!B217,#REF!,0),1)),"NOT ASSIGNED",INDEX(#REF!,MATCH('Item IDs'!B217,#REF!,0),1))</f>
        <v>NOT ASSIGNED</v>
      </c>
      <c r="H217" s="262" t="s">
        <v>572</v>
      </c>
    </row>
    <row r="218" spans="2:8">
      <c r="B218" s="166">
        <v>1214</v>
      </c>
      <c r="C218" s="167" t="str">
        <f>IF(ISERROR(VLOOKUP(B218,#REF!,3,FALSE)),"N/A",VLOOKUP(B218,#REF!,3,FALSE))</f>
        <v>N/A</v>
      </c>
      <c r="D218" s="179" t="str">
        <f t="shared" si="9"/>
        <v xml:space="preserve"> </v>
      </c>
      <c r="E218" s="177" t="str">
        <f t="shared" si="10"/>
        <v xml:space="preserve"> </v>
      </c>
      <c r="F218" s="177" t="str">
        <f t="shared" si="11"/>
        <v xml:space="preserve"> </v>
      </c>
      <c r="G218" s="168" t="str">
        <f>IF(ISERROR(INDEX(#REF!,MATCH('Item IDs'!B218,#REF!,0),1)),"NOT ASSIGNED",INDEX(#REF!,MATCH('Item IDs'!B218,#REF!,0),1))</f>
        <v>NOT ASSIGNED</v>
      </c>
      <c r="H218" s="262" t="s">
        <v>572</v>
      </c>
    </row>
    <row r="219" spans="2:8">
      <c r="B219" s="166">
        <v>1215</v>
      </c>
      <c r="C219" s="167" t="str">
        <f>IF(ISERROR(VLOOKUP(B219,#REF!,3,FALSE)),"N/A",VLOOKUP(B219,#REF!,3,FALSE))</f>
        <v>N/A</v>
      </c>
      <c r="D219" s="179" t="str">
        <f t="shared" si="9"/>
        <v xml:space="preserve"> </v>
      </c>
      <c r="E219" s="177" t="str">
        <f t="shared" si="10"/>
        <v xml:space="preserve"> </v>
      </c>
      <c r="F219" s="177" t="str">
        <f t="shared" si="11"/>
        <v xml:space="preserve"> </v>
      </c>
      <c r="G219" s="168" t="str">
        <f>IF(ISERROR(INDEX(#REF!,MATCH('Item IDs'!B219,#REF!,0),1)),"NOT ASSIGNED",INDEX(#REF!,MATCH('Item IDs'!B219,#REF!,0),1))</f>
        <v>NOT ASSIGNED</v>
      </c>
      <c r="H219" s="168"/>
    </row>
    <row r="220" spans="2:8">
      <c r="B220" s="166">
        <v>1216</v>
      </c>
      <c r="C220" s="167" t="str">
        <f>IF(ISERROR(VLOOKUP(B220,#REF!,3,FALSE)),"N/A",VLOOKUP(B220,#REF!,3,FALSE))</f>
        <v>N/A</v>
      </c>
      <c r="D220" s="179" t="str">
        <f t="shared" si="9"/>
        <v xml:space="preserve"> </v>
      </c>
      <c r="E220" s="177" t="str">
        <f t="shared" si="10"/>
        <v xml:space="preserve"> </v>
      </c>
      <c r="F220" s="177" t="str">
        <f t="shared" si="11"/>
        <v xml:space="preserve"> </v>
      </c>
      <c r="G220" s="168" t="str">
        <f>IF(ISERROR(INDEX(#REF!,MATCH('Item IDs'!B220,#REF!,0),1)),"NOT ASSIGNED",INDEX(#REF!,MATCH('Item IDs'!B220,#REF!,0),1))</f>
        <v>NOT ASSIGNED</v>
      </c>
      <c r="H220" s="168"/>
    </row>
    <row r="221" spans="2:8">
      <c r="B221" s="166">
        <v>1217</v>
      </c>
      <c r="C221" s="167" t="str">
        <f>IF(ISERROR(VLOOKUP(B221,#REF!,3,FALSE)),"N/A",VLOOKUP(B221,#REF!,3,FALSE))</f>
        <v>N/A</v>
      </c>
      <c r="D221" s="179" t="str">
        <f t="shared" si="9"/>
        <v xml:space="preserve"> </v>
      </c>
      <c r="E221" s="177" t="str">
        <f t="shared" si="10"/>
        <v xml:space="preserve"> </v>
      </c>
      <c r="F221" s="177" t="str">
        <f t="shared" si="11"/>
        <v xml:space="preserve"> </v>
      </c>
      <c r="G221" s="168" t="str">
        <f>IF(ISERROR(INDEX(#REF!,MATCH('Item IDs'!B221,#REF!,0),1)),"NOT ASSIGNED",INDEX(#REF!,MATCH('Item IDs'!B221,#REF!,0),1))</f>
        <v>NOT ASSIGNED</v>
      </c>
      <c r="H221" s="168"/>
    </row>
    <row r="222" spans="2:8">
      <c r="B222" s="166">
        <v>1218</v>
      </c>
      <c r="C222" s="167" t="str">
        <f>IF(ISERROR(VLOOKUP(B222,#REF!,3,FALSE)),"N/A",VLOOKUP(B222,#REF!,3,FALSE))</f>
        <v>N/A</v>
      </c>
      <c r="D222" s="179" t="str">
        <f t="shared" si="9"/>
        <v xml:space="preserve"> </v>
      </c>
      <c r="E222" s="177" t="str">
        <f t="shared" si="10"/>
        <v xml:space="preserve"> </v>
      </c>
      <c r="F222" s="177" t="str">
        <f t="shared" si="11"/>
        <v xml:space="preserve"> </v>
      </c>
      <c r="G222" s="168" t="str">
        <f>IF(ISERROR(INDEX(#REF!,MATCH('Item IDs'!B222,#REF!,0),1)),"NOT ASSIGNED",INDEX(#REF!,MATCH('Item IDs'!B222,#REF!,0),1))</f>
        <v>NOT ASSIGNED</v>
      </c>
      <c r="H222" s="168"/>
    </row>
    <row r="223" spans="2:8">
      <c r="B223" s="166">
        <v>1219</v>
      </c>
      <c r="C223" s="167" t="str">
        <f>IF(ISERROR(VLOOKUP(B223,#REF!,3,FALSE)),"N/A",VLOOKUP(B223,#REF!,3,FALSE))</f>
        <v>N/A</v>
      </c>
      <c r="D223" s="179" t="str">
        <f t="shared" si="9"/>
        <v xml:space="preserve"> </v>
      </c>
      <c r="E223" s="177" t="str">
        <f t="shared" si="10"/>
        <v xml:space="preserve"> </v>
      </c>
      <c r="F223" s="177" t="str">
        <f t="shared" si="11"/>
        <v xml:space="preserve"> </v>
      </c>
      <c r="G223" s="168" t="str">
        <f>IF(ISERROR(INDEX(#REF!,MATCH('Item IDs'!B223,#REF!,0),1)),"NOT ASSIGNED",INDEX(#REF!,MATCH('Item IDs'!B223,#REF!,0),1))</f>
        <v>NOT ASSIGNED</v>
      </c>
      <c r="H223" s="168"/>
    </row>
    <row r="224" spans="2:8">
      <c r="B224" s="166">
        <v>1220</v>
      </c>
      <c r="C224" s="167" t="str">
        <f>IF(ISERROR(VLOOKUP(B224,#REF!,3,FALSE)),"N/A",VLOOKUP(B224,#REF!,3,FALSE))</f>
        <v>N/A</v>
      </c>
      <c r="D224" s="179" t="str">
        <f t="shared" si="9"/>
        <v xml:space="preserve"> </v>
      </c>
      <c r="E224" s="177" t="str">
        <f t="shared" si="10"/>
        <v xml:space="preserve"> </v>
      </c>
      <c r="F224" s="177" t="str">
        <f t="shared" si="11"/>
        <v xml:space="preserve"> </v>
      </c>
      <c r="G224" s="168" t="str">
        <f>IF(ISERROR(INDEX(#REF!,MATCH('Item IDs'!B224,#REF!,0),1)),"NOT ASSIGNED",INDEX(#REF!,MATCH('Item IDs'!B224,#REF!,0),1))</f>
        <v>NOT ASSIGNED</v>
      </c>
      <c r="H224" s="168"/>
    </row>
    <row r="225" spans="2:9">
      <c r="B225" s="166">
        <v>1221</v>
      </c>
      <c r="C225" s="167" t="str">
        <f>IF(ISERROR(VLOOKUP(B225,#REF!,3,FALSE)),"N/A",VLOOKUP(B225,#REF!,3,FALSE))</f>
        <v>N/A</v>
      </c>
      <c r="D225" s="179" t="str">
        <f t="shared" si="9"/>
        <v xml:space="preserve"> </v>
      </c>
      <c r="E225" s="177" t="str">
        <f t="shared" si="10"/>
        <v xml:space="preserve"> </v>
      </c>
      <c r="F225" s="177" t="str">
        <f t="shared" si="11"/>
        <v xml:space="preserve"> </v>
      </c>
      <c r="G225" s="168" t="str">
        <f>IF(ISERROR(INDEX(#REF!,MATCH('Item IDs'!B225,#REF!,0),1)),"NOT ASSIGNED",INDEX(#REF!,MATCH('Item IDs'!B225,#REF!,0),1))</f>
        <v>NOT ASSIGNED</v>
      </c>
      <c r="H225" s="168"/>
    </row>
    <row r="226" spans="2:9">
      <c r="B226" s="166">
        <v>1222</v>
      </c>
      <c r="C226" s="167" t="str">
        <f>IF(ISERROR(VLOOKUP(B226,#REF!,3,FALSE)),"N/A",VLOOKUP(B226,#REF!,3,FALSE))</f>
        <v>N/A</v>
      </c>
      <c r="D226" s="179" t="str">
        <f t="shared" si="9"/>
        <v xml:space="preserve"> </v>
      </c>
      <c r="E226" s="177" t="str">
        <f t="shared" si="10"/>
        <v xml:space="preserve"> </v>
      </c>
      <c r="F226" s="177" t="str">
        <f t="shared" si="11"/>
        <v xml:space="preserve"> </v>
      </c>
      <c r="G226" s="168" t="str">
        <f>IF(ISERROR(INDEX(#REF!,MATCH('Item IDs'!B226,#REF!,0),1)),"NOT ASSIGNED",INDEX(#REF!,MATCH('Item IDs'!B226,#REF!,0),1))</f>
        <v>NOT ASSIGNED</v>
      </c>
      <c r="H226" s="168"/>
    </row>
    <row r="227" spans="2:9">
      <c r="B227" s="166">
        <v>1223</v>
      </c>
      <c r="C227" s="167" t="str">
        <f>IF(ISERROR(VLOOKUP(B227,#REF!,3,FALSE)),"N/A",VLOOKUP(B227,#REF!,3,FALSE))</f>
        <v>N/A</v>
      </c>
      <c r="D227" s="179" t="str">
        <f t="shared" si="9"/>
        <v xml:space="preserve"> </v>
      </c>
      <c r="E227" s="177" t="str">
        <f t="shared" si="10"/>
        <v xml:space="preserve"> </v>
      </c>
      <c r="F227" s="177" t="str">
        <f t="shared" si="11"/>
        <v xml:space="preserve"> </v>
      </c>
      <c r="G227" s="168" t="str">
        <f>IF(ISERROR(INDEX(#REF!,MATCH('Item IDs'!B227,#REF!,0),1)),"NOT ASSIGNED",INDEX(#REF!,MATCH('Item IDs'!B227,#REF!,0),1))</f>
        <v>NOT ASSIGNED</v>
      </c>
      <c r="H227" s="168"/>
    </row>
    <row r="228" spans="2:9">
      <c r="B228" s="166">
        <v>1224</v>
      </c>
      <c r="C228" s="167" t="str">
        <f>IF(ISERROR(VLOOKUP(B228,#REF!,3,FALSE)),"N/A",VLOOKUP(B228,#REF!,3,FALSE))</f>
        <v>N/A</v>
      </c>
      <c r="D228" s="179" t="str">
        <f t="shared" si="9"/>
        <v xml:space="preserve"> </v>
      </c>
      <c r="E228" s="177" t="str">
        <f t="shared" si="10"/>
        <v xml:space="preserve"> </v>
      </c>
      <c r="F228" s="177" t="str">
        <f t="shared" si="11"/>
        <v xml:space="preserve"> </v>
      </c>
      <c r="G228" s="168" t="str">
        <f>IF(ISERROR(INDEX(#REF!,MATCH('Item IDs'!B228,#REF!,0),1)),"NOT ASSIGNED",INDEX(#REF!,MATCH('Item IDs'!B228,#REF!,0),1))</f>
        <v>NOT ASSIGNED</v>
      </c>
      <c r="H228" s="168"/>
    </row>
    <row r="229" spans="2:9">
      <c r="B229" s="166">
        <v>1225</v>
      </c>
      <c r="C229" s="167" t="str">
        <f>IF(ISERROR(VLOOKUP(B229,#REF!,3,FALSE)),"N/A",VLOOKUP(B229,#REF!,3,FALSE))</f>
        <v>N/A</v>
      </c>
      <c r="D229" s="179" t="str">
        <f t="shared" si="9"/>
        <v xml:space="preserve"> </v>
      </c>
      <c r="E229" s="177" t="str">
        <f t="shared" si="10"/>
        <v xml:space="preserve"> </v>
      </c>
      <c r="F229" s="177" t="str">
        <f t="shared" si="11"/>
        <v xml:space="preserve"> </v>
      </c>
      <c r="G229" s="168" t="str">
        <f>IF(ISERROR(INDEX(#REF!,MATCH('Item IDs'!B229,#REF!,0),1)),"NOT ASSIGNED",INDEX(#REF!,MATCH('Item IDs'!B229,#REF!,0),1))</f>
        <v>NOT ASSIGNED</v>
      </c>
      <c r="H229" s="168"/>
    </row>
    <row r="230" spans="2:9">
      <c r="B230" s="166">
        <v>1226</v>
      </c>
      <c r="C230" s="167" t="str">
        <f>IF(ISERROR(VLOOKUP(B230,#REF!,3,FALSE)),"N/A",VLOOKUP(B230,#REF!,3,FALSE))</f>
        <v>N/A</v>
      </c>
      <c r="D230" s="179" t="str">
        <f t="shared" si="9"/>
        <v xml:space="preserve"> </v>
      </c>
      <c r="E230" s="177" t="str">
        <f t="shared" si="10"/>
        <v xml:space="preserve"> </v>
      </c>
      <c r="F230" s="177" t="str">
        <f t="shared" si="11"/>
        <v xml:space="preserve"> </v>
      </c>
      <c r="G230" s="168" t="str">
        <f>IF(ISERROR(INDEX(#REF!,MATCH('Item IDs'!B230,#REF!,0),1)),"NOT ASSIGNED",INDEX(#REF!,MATCH('Item IDs'!B230,#REF!,0),1))</f>
        <v>NOT ASSIGNED</v>
      </c>
      <c r="H230" s="168"/>
    </row>
    <row r="231" spans="2:9">
      <c r="B231" s="166">
        <v>1227</v>
      </c>
      <c r="C231" s="167" t="str">
        <f>IF(ISERROR(VLOOKUP(B231,#REF!,3,FALSE)),"N/A",VLOOKUP(B231,#REF!,3,FALSE))</f>
        <v>N/A</v>
      </c>
      <c r="D231" s="179" t="str">
        <f t="shared" si="9"/>
        <v xml:space="preserve"> </v>
      </c>
      <c r="E231" s="177" t="str">
        <f t="shared" si="10"/>
        <v xml:space="preserve"> </v>
      </c>
      <c r="F231" s="177" t="str">
        <f t="shared" si="11"/>
        <v xml:space="preserve"> </v>
      </c>
      <c r="G231" s="168" t="str">
        <f>IF(ISERROR(INDEX(#REF!,MATCH('Item IDs'!B231,#REF!,0),1)),"NOT ASSIGNED",INDEX(#REF!,MATCH('Item IDs'!B231,#REF!,0),1))</f>
        <v>NOT ASSIGNED</v>
      </c>
      <c r="H231" s="168"/>
    </row>
    <row r="232" spans="2:9">
      <c r="B232" s="166">
        <v>1228</v>
      </c>
      <c r="C232" s="167" t="str">
        <f>IF(ISERROR(VLOOKUP(B232,#REF!,3,FALSE)),"N/A",VLOOKUP(B232,#REF!,3,FALSE))</f>
        <v>N/A</v>
      </c>
      <c r="D232" s="179" t="str">
        <f t="shared" si="9"/>
        <v xml:space="preserve"> </v>
      </c>
      <c r="E232" s="177" t="str">
        <f t="shared" si="10"/>
        <v xml:space="preserve"> </v>
      </c>
      <c r="F232" s="177" t="str">
        <f t="shared" si="11"/>
        <v xml:space="preserve"> </v>
      </c>
      <c r="G232" s="168" t="str">
        <f>IF(ISERROR(INDEX(#REF!,MATCH('Item IDs'!B232,#REF!,0),1)),"NOT ASSIGNED",INDEX(#REF!,MATCH('Item IDs'!B232,#REF!,0),1))</f>
        <v>NOT ASSIGNED</v>
      </c>
      <c r="H232" s="168"/>
    </row>
    <row r="233" spans="2:9">
      <c r="B233" s="166">
        <v>1229</v>
      </c>
      <c r="C233" s="167" t="str">
        <f>IF(ISERROR(VLOOKUP(B233,#REF!,3,FALSE)),"N/A",VLOOKUP(B233,#REF!,3,FALSE))</f>
        <v>N/A</v>
      </c>
      <c r="D233" s="179" t="str">
        <f t="shared" si="9"/>
        <v xml:space="preserve"> </v>
      </c>
      <c r="E233" s="177" t="str">
        <f t="shared" si="10"/>
        <v xml:space="preserve"> </v>
      </c>
      <c r="F233" s="177" t="str">
        <f t="shared" si="11"/>
        <v xml:space="preserve"> </v>
      </c>
      <c r="G233" s="168" t="str">
        <f>IF(ISERROR(INDEX(#REF!,MATCH('Item IDs'!B233,#REF!,0),1)),"NOT ASSIGNED",INDEX(#REF!,MATCH('Item IDs'!B233,#REF!,0),1))</f>
        <v>NOT ASSIGNED</v>
      </c>
      <c r="H233" s="168"/>
    </row>
    <row r="234" spans="2:9" ht="25.5">
      <c r="B234" s="166">
        <v>1230</v>
      </c>
      <c r="C234" s="167" t="str">
        <f>IF(ISERROR(VLOOKUP(B234,#REF!,3,FALSE)),"N/A",VLOOKUP(B234,#REF!,3,FALSE))</f>
        <v>N/A</v>
      </c>
      <c r="D234" s="179" t="str">
        <f t="shared" si="9"/>
        <v xml:space="preserve"> </v>
      </c>
      <c r="E234" s="177" t="str">
        <f t="shared" si="10"/>
        <v xml:space="preserve"> </v>
      </c>
      <c r="F234" s="177" t="str">
        <f t="shared" si="11"/>
        <v xml:space="preserve"> </v>
      </c>
      <c r="G234" s="278" t="s">
        <v>565</v>
      </c>
      <c r="H234" s="262" t="s">
        <v>574</v>
      </c>
      <c r="I234" s="168" t="s">
        <v>575</v>
      </c>
    </row>
    <row r="235" spans="2:9" ht="12.75" customHeight="1">
      <c r="B235" s="166">
        <v>1231</v>
      </c>
      <c r="C235" s="167" t="str">
        <f>IF(ISERROR(VLOOKUP(B235,#REF!,3,FALSE)),"N/A",VLOOKUP(B235,#REF!,3,FALSE))</f>
        <v>N/A</v>
      </c>
      <c r="D235" s="179" t="str">
        <f t="shared" si="9"/>
        <v xml:space="preserve"> </v>
      </c>
      <c r="E235" s="177" t="str">
        <f t="shared" si="10"/>
        <v xml:space="preserve"> </v>
      </c>
      <c r="F235" s="177" t="str">
        <f t="shared" si="11"/>
        <v xml:space="preserve"> </v>
      </c>
      <c r="G235" s="278" t="s">
        <v>566</v>
      </c>
      <c r="H235" s="262" t="s">
        <v>574</v>
      </c>
      <c r="I235" s="168"/>
    </row>
    <row r="236" spans="2:9">
      <c r="B236" s="166">
        <v>1232</v>
      </c>
      <c r="C236" s="167" t="str">
        <f>IF(ISERROR(VLOOKUP(B236,#REF!,3,FALSE)),"N/A",VLOOKUP(B236,#REF!,3,FALSE))</f>
        <v>N/A</v>
      </c>
      <c r="D236" s="179" t="str">
        <f t="shared" si="9"/>
        <v xml:space="preserve"> </v>
      </c>
      <c r="E236" s="177" t="str">
        <f t="shared" si="10"/>
        <v xml:space="preserve"> </v>
      </c>
      <c r="F236" s="177" t="str">
        <f t="shared" si="11"/>
        <v xml:space="preserve"> </v>
      </c>
      <c r="G236" s="168" t="str">
        <f>IF(ISERROR(INDEX(#REF!,MATCH('Item IDs'!B236,#REF!,0),1)),"NOT ASSIGNED",INDEX(#REF!,MATCH('Item IDs'!B236,#REF!,0),1))</f>
        <v>NOT ASSIGNED</v>
      </c>
      <c r="H236" s="168"/>
    </row>
    <row r="237" spans="2:9">
      <c r="B237" s="166">
        <v>1233</v>
      </c>
      <c r="C237" s="167" t="str">
        <f>IF(ISERROR(VLOOKUP(B237,#REF!,3,FALSE)),"N/A",VLOOKUP(B237,#REF!,3,FALSE))</f>
        <v>N/A</v>
      </c>
      <c r="D237" s="179" t="str">
        <f t="shared" si="9"/>
        <v xml:space="preserve"> </v>
      </c>
      <c r="E237" s="177" t="str">
        <f t="shared" si="10"/>
        <v xml:space="preserve"> </v>
      </c>
      <c r="F237" s="177" t="str">
        <f t="shared" si="11"/>
        <v xml:space="preserve"> </v>
      </c>
      <c r="G237" s="168" t="str">
        <f>IF(ISERROR(INDEX(#REF!,MATCH('Item IDs'!B237,#REF!,0),1)),"NOT ASSIGNED",INDEX(#REF!,MATCH('Item IDs'!B237,#REF!,0),1))</f>
        <v>NOT ASSIGNED</v>
      </c>
      <c r="H237" s="168"/>
    </row>
    <row r="238" spans="2:9">
      <c r="B238" s="166">
        <v>1234</v>
      </c>
      <c r="C238" s="167" t="str">
        <f>IF(ISERROR(VLOOKUP(B238,#REF!,3,FALSE)),"N/A",VLOOKUP(B238,#REF!,3,FALSE))</f>
        <v>N/A</v>
      </c>
      <c r="D238" s="179" t="str">
        <f t="shared" si="9"/>
        <v xml:space="preserve"> </v>
      </c>
      <c r="E238" s="177" t="str">
        <f t="shared" si="10"/>
        <v xml:space="preserve"> </v>
      </c>
      <c r="F238" s="177" t="str">
        <f t="shared" si="11"/>
        <v xml:space="preserve"> </v>
      </c>
      <c r="G238" s="168" t="str">
        <f>IF(ISERROR(INDEX(#REF!,MATCH('Item IDs'!B238,#REF!,0),1)),"NOT ASSIGNED",INDEX(#REF!,MATCH('Item IDs'!B238,#REF!,0),1))</f>
        <v>NOT ASSIGNED</v>
      </c>
      <c r="H238" s="168"/>
    </row>
    <row r="239" spans="2:9">
      <c r="B239" s="166">
        <v>1235</v>
      </c>
      <c r="C239" s="167" t="str">
        <f>IF(ISERROR(VLOOKUP(B239,#REF!,3,FALSE)),"N/A",VLOOKUP(B239,#REF!,3,FALSE))</f>
        <v>N/A</v>
      </c>
      <c r="D239" s="179" t="str">
        <f t="shared" si="9"/>
        <v xml:space="preserve"> </v>
      </c>
      <c r="E239" s="177" t="str">
        <f t="shared" si="10"/>
        <v xml:space="preserve"> </v>
      </c>
      <c r="F239" s="177" t="str">
        <f t="shared" si="11"/>
        <v xml:space="preserve"> </v>
      </c>
      <c r="G239" s="168" t="str">
        <f>IF(ISERROR(INDEX(#REF!,MATCH('Item IDs'!B239,#REF!,0),1)),"NOT ASSIGNED",INDEX(#REF!,MATCH('Item IDs'!B239,#REF!,0),1))</f>
        <v>NOT ASSIGNED</v>
      </c>
      <c r="H239" s="168"/>
    </row>
    <row r="240" spans="2:9">
      <c r="B240" s="166">
        <v>1236</v>
      </c>
      <c r="C240" s="167" t="str">
        <f>IF(ISERROR(VLOOKUP(B240,#REF!,3,FALSE)),"N/A",VLOOKUP(B240,#REF!,3,FALSE))</f>
        <v>N/A</v>
      </c>
      <c r="D240" s="179" t="str">
        <f t="shared" si="9"/>
        <v xml:space="preserve"> </v>
      </c>
      <c r="E240" s="177" t="str">
        <f t="shared" si="10"/>
        <v xml:space="preserve"> </v>
      </c>
      <c r="F240" s="177" t="str">
        <f t="shared" si="11"/>
        <v xml:space="preserve"> </v>
      </c>
      <c r="G240" s="168" t="str">
        <f>IF(ISERROR(INDEX(#REF!,MATCH('Item IDs'!B240,#REF!,0),1)),"NOT ASSIGNED",INDEX(#REF!,MATCH('Item IDs'!B240,#REF!,0),1))</f>
        <v>NOT ASSIGNED</v>
      </c>
      <c r="H240" s="168"/>
    </row>
    <row r="241" spans="2:8">
      <c r="B241" s="166">
        <v>1237</v>
      </c>
      <c r="C241" s="167" t="str">
        <f>IF(ISERROR(VLOOKUP(B241,#REF!,3,FALSE)),"N/A",VLOOKUP(B241,#REF!,3,FALSE))</f>
        <v>N/A</v>
      </c>
      <c r="D241" s="179" t="str">
        <f t="shared" si="9"/>
        <v xml:space="preserve"> </v>
      </c>
      <c r="E241" s="177" t="str">
        <f t="shared" si="10"/>
        <v xml:space="preserve"> </v>
      </c>
      <c r="F241" s="177" t="str">
        <f t="shared" si="11"/>
        <v xml:space="preserve"> </v>
      </c>
      <c r="G241" s="168" t="str">
        <f>IF(ISERROR(INDEX(#REF!,MATCH('Item IDs'!B241,#REF!,0),1)),"NOT ASSIGNED",INDEX(#REF!,MATCH('Item IDs'!B241,#REF!,0),1))</f>
        <v>NOT ASSIGNED</v>
      </c>
      <c r="H241" s="168"/>
    </row>
    <row r="242" spans="2:8">
      <c r="B242" s="166">
        <v>1238</v>
      </c>
      <c r="C242" s="167" t="str">
        <f>IF(ISERROR(VLOOKUP(B242,#REF!,3,FALSE)),"N/A",VLOOKUP(B242,#REF!,3,FALSE))</f>
        <v>N/A</v>
      </c>
      <c r="D242" s="179" t="str">
        <f t="shared" si="9"/>
        <v xml:space="preserve"> </v>
      </c>
      <c r="E242" s="177" t="str">
        <f t="shared" si="10"/>
        <v xml:space="preserve"> </v>
      </c>
      <c r="F242" s="177" t="str">
        <f t="shared" si="11"/>
        <v xml:space="preserve"> </v>
      </c>
      <c r="G242" s="168" t="str">
        <f>IF(ISERROR(INDEX(#REF!,MATCH('Item IDs'!B242,#REF!,0),1)),"NOT ASSIGNED",INDEX(#REF!,MATCH('Item IDs'!B242,#REF!,0),1))</f>
        <v>NOT ASSIGNED</v>
      </c>
      <c r="H242" s="168"/>
    </row>
    <row r="243" spans="2:8">
      <c r="B243" s="166">
        <v>1239</v>
      </c>
      <c r="C243" s="167" t="str">
        <f>IF(ISERROR(VLOOKUP(B243,#REF!,3,FALSE)),"N/A",VLOOKUP(B243,#REF!,3,FALSE))</f>
        <v>N/A</v>
      </c>
      <c r="D243" s="179" t="str">
        <f t="shared" si="9"/>
        <v xml:space="preserve"> </v>
      </c>
      <c r="E243" s="177" t="str">
        <f t="shared" si="10"/>
        <v xml:space="preserve"> </v>
      </c>
      <c r="F243" s="177" t="str">
        <f t="shared" si="11"/>
        <v xml:space="preserve"> </v>
      </c>
      <c r="G243" s="168" t="str">
        <f>IF(ISERROR(INDEX(#REF!,MATCH('Item IDs'!B243,#REF!,0),1)),"NOT ASSIGNED",INDEX(#REF!,MATCH('Item IDs'!B243,#REF!,0),1))</f>
        <v>NOT ASSIGNED</v>
      </c>
      <c r="H243" s="168"/>
    </row>
    <row r="244" spans="2:8">
      <c r="B244" s="166">
        <v>1240</v>
      </c>
      <c r="C244" s="167" t="str">
        <f>IF(ISERROR(VLOOKUP(B244,#REF!,3,FALSE)),"N/A",VLOOKUP(B244,#REF!,3,FALSE))</f>
        <v>N/A</v>
      </c>
      <c r="D244" s="179" t="str">
        <f t="shared" si="9"/>
        <v xml:space="preserve"> </v>
      </c>
      <c r="E244" s="177" t="str">
        <f t="shared" si="10"/>
        <v xml:space="preserve"> </v>
      </c>
      <c r="F244" s="177" t="str">
        <f t="shared" si="11"/>
        <v xml:space="preserve"> </v>
      </c>
      <c r="G244" s="168" t="str">
        <f>IF(ISERROR(INDEX(#REF!,MATCH('Item IDs'!B244,#REF!,0),1)),"NOT ASSIGNED",INDEX(#REF!,MATCH('Item IDs'!B244,#REF!,0),1))</f>
        <v>NOT ASSIGNED</v>
      </c>
      <c r="H244" s="168"/>
    </row>
    <row r="245" spans="2:8">
      <c r="B245" s="166">
        <v>1241</v>
      </c>
      <c r="C245" s="167" t="str">
        <f>IF(ISERROR(VLOOKUP(B245,#REF!,3,FALSE)),"N/A",VLOOKUP(B245,#REF!,3,FALSE))</f>
        <v>N/A</v>
      </c>
      <c r="D245" s="179" t="str">
        <f t="shared" si="9"/>
        <v xml:space="preserve"> </v>
      </c>
      <c r="E245" s="177" t="str">
        <f t="shared" si="10"/>
        <v xml:space="preserve"> </v>
      </c>
      <c r="F245" s="177" t="str">
        <f t="shared" si="11"/>
        <v xml:space="preserve"> </v>
      </c>
      <c r="G245" s="168" t="str">
        <f>IF(ISERROR(INDEX(#REF!,MATCH('Item IDs'!B245,#REF!,0),1)),"NOT ASSIGNED",INDEX(#REF!,MATCH('Item IDs'!B245,#REF!,0),1))</f>
        <v>NOT ASSIGNED</v>
      </c>
      <c r="H245" s="168"/>
    </row>
    <row r="246" spans="2:8">
      <c r="B246" s="166">
        <v>1242</v>
      </c>
      <c r="C246" s="167" t="str">
        <f>IF(ISERROR(VLOOKUP(B246,#REF!,3,FALSE)),"N/A",VLOOKUP(B246,#REF!,3,FALSE))</f>
        <v>N/A</v>
      </c>
      <c r="D246" s="179" t="str">
        <f t="shared" si="9"/>
        <v xml:space="preserve"> </v>
      </c>
      <c r="E246" s="177" t="str">
        <f t="shared" si="10"/>
        <v xml:space="preserve"> </v>
      </c>
      <c r="F246" s="177" t="str">
        <f t="shared" si="11"/>
        <v xml:space="preserve"> </v>
      </c>
      <c r="G246" s="168" t="str">
        <f>IF(ISERROR(INDEX(#REF!,MATCH('Item IDs'!B246,#REF!,0),1)),"NOT ASSIGNED",INDEX(#REF!,MATCH('Item IDs'!B246,#REF!,0),1))</f>
        <v>NOT ASSIGNED</v>
      </c>
      <c r="H246" s="168"/>
    </row>
    <row r="247" spans="2:8">
      <c r="B247" s="166">
        <v>1243</v>
      </c>
      <c r="C247" s="167" t="str">
        <f>IF(ISERROR(VLOOKUP(B247,#REF!,3,FALSE)),"N/A",VLOOKUP(B247,#REF!,3,FALSE))</f>
        <v>N/A</v>
      </c>
      <c r="D247" s="179" t="str">
        <f t="shared" si="9"/>
        <v xml:space="preserve"> </v>
      </c>
      <c r="E247" s="177" t="str">
        <f t="shared" si="10"/>
        <v xml:space="preserve"> </v>
      </c>
      <c r="F247" s="177" t="str">
        <f t="shared" si="11"/>
        <v xml:space="preserve"> </v>
      </c>
      <c r="G247" s="168" t="str">
        <f>IF(ISERROR(INDEX(#REF!,MATCH('Item IDs'!B247,#REF!,0),1)),"NOT ASSIGNED",INDEX(#REF!,MATCH('Item IDs'!B247,#REF!,0),1))</f>
        <v>NOT ASSIGNED</v>
      </c>
      <c r="H247" s="168"/>
    </row>
    <row r="248" spans="2:8">
      <c r="B248" s="166">
        <v>1244</v>
      </c>
      <c r="C248" s="167" t="str">
        <f>IF(ISERROR(VLOOKUP(B248,#REF!,3,FALSE)),"N/A",VLOOKUP(B248,#REF!,3,FALSE))</f>
        <v>N/A</v>
      </c>
      <c r="D248" s="179" t="str">
        <f t="shared" si="9"/>
        <v xml:space="preserve"> </v>
      </c>
      <c r="E248" s="177" t="str">
        <f t="shared" si="10"/>
        <v xml:space="preserve"> </v>
      </c>
      <c r="F248" s="177" t="str">
        <f t="shared" si="11"/>
        <v xml:space="preserve"> </v>
      </c>
      <c r="G248" s="168" t="str">
        <f>IF(ISERROR(INDEX(#REF!,MATCH('Item IDs'!B248,#REF!,0),1)),"NOT ASSIGNED",INDEX(#REF!,MATCH('Item IDs'!B248,#REF!,0),1))</f>
        <v>NOT ASSIGNED</v>
      </c>
      <c r="H248" s="168"/>
    </row>
    <row r="249" spans="2:8">
      <c r="B249" s="166">
        <v>1245</v>
      </c>
      <c r="C249" s="167" t="str">
        <f>IF(ISERROR(VLOOKUP(B249,#REF!,3,FALSE)),"N/A",VLOOKUP(B249,#REF!,3,FALSE))</f>
        <v>N/A</v>
      </c>
      <c r="D249" s="179" t="str">
        <f t="shared" si="9"/>
        <v xml:space="preserve"> </v>
      </c>
      <c r="E249" s="177" t="str">
        <f t="shared" si="10"/>
        <v xml:space="preserve"> </v>
      </c>
      <c r="F249" s="177" t="str">
        <f t="shared" si="11"/>
        <v xml:space="preserve"> </v>
      </c>
      <c r="G249" s="168" t="str">
        <f>IF(ISERROR(INDEX(#REF!,MATCH('Item IDs'!B249,#REF!,0),1)),"NOT ASSIGNED",INDEX(#REF!,MATCH('Item IDs'!B249,#REF!,0),1))</f>
        <v>NOT ASSIGNED</v>
      </c>
      <c r="H249" s="168"/>
    </row>
    <row r="250" spans="2:8">
      <c r="B250" s="166">
        <v>1246</v>
      </c>
      <c r="C250" s="167" t="str">
        <f>IF(ISERROR(VLOOKUP(B250,#REF!,3,FALSE)),"N/A",VLOOKUP(B250,#REF!,3,FALSE))</f>
        <v>N/A</v>
      </c>
      <c r="D250" s="179" t="str">
        <f t="shared" si="9"/>
        <v xml:space="preserve"> </v>
      </c>
      <c r="E250" s="177" t="str">
        <f t="shared" si="10"/>
        <v xml:space="preserve"> </v>
      </c>
      <c r="F250" s="177" t="str">
        <f t="shared" si="11"/>
        <v xml:space="preserve"> </v>
      </c>
      <c r="G250" s="168" t="str">
        <f>IF(ISERROR(INDEX(#REF!,MATCH('Item IDs'!B250,#REF!,0),1)),"NOT ASSIGNED",INDEX(#REF!,MATCH('Item IDs'!B250,#REF!,0),1))</f>
        <v>NOT ASSIGNED</v>
      </c>
      <c r="H250" s="168"/>
    </row>
    <row r="251" spans="2:8">
      <c r="B251" s="166">
        <v>1247</v>
      </c>
      <c r="C251" s="167" t="str">
        <f>IF(ISERROR(VLOOKUP(B251,#REF!,3,FALSE)),"N/A",VLOOKUP(B251,#REF!,3,FALSE))</f>
        <v>N/A</v>
      </c>
      <c r="D251" s="179" t="str">
        <f t="shared" si="9"/>
        <v xml:space="preserve"> </v>
      </c>
      <c r="E251" s="177" t="str">
        <f t="shared" si="10"/>
        <v xml:space="preserve"> </v>
      </c>
      <c r="F251" s="177" t="str">
        <f t="shared" si="11"/>
        <v xml:space="preserve"> </v>
      </c>
      <c r="G251" s="168" t="str">
        <f>IF(ISERROR(INDEX(#REF!,MATCH('Item IDs'!B251,#REF!,0),1)),"NOT ASSIGNED",INDEX(#REF!,MATCH('Item IDs'!B251,#REF!,0),1))</f>
        <v>NOT ASSIGNED</v>
      </c>
      <c r="H251" s="168"/>
    </row>
    <row r="252" spans="2:8">
      <c r="B252" s="166">
        <v>1248</v>
      </c>
      <c r="C252" s="167" t="str">
        <f>IF(ISERROR(VLOOKUP(B252,#REF!,3,FALSE)),"N/A",VLOOKUP(B252,#REF!,3,FALSE))</f>
        <v>N/A</v>
      </c>
      <c r="D252" s="179" t="str">
        <f t="shared" si="9"/>
        <v xml:space="preserve"> </v>
      </c>
      <c r="E252" s="177" t="str">
        <f t="shared" si="10"/>
        <v xml:space="preserve"> </v>
      </c>
      <c r="F252" s="177" t="str">
        <f t="shared" si="11"/>
        <v xml:space="preserve"> </v>
      </c>
      <c r="G252" s="168" t="str">
        <f>IF(ISERROR(INDEX(#REF!,MATCH('Item IDs'!B252,#REF!,0),1)),"NOT ASSIGNED",INDEX(#REF!,MATCH('Item IDs'!B252,#REF!,0),1))</f>
        <v>NOT ASSIGNED</v>
      </c>
      <c r="H252" s="168"/>
    </row>
    <row r="253" spans="2:8">
      <c r="B253" s="166">
        <v>1249</v>
      </c>
      <c r="C253" s="167" t="str">
        <f>IF(ISERROR(VLOOKUP(B253,#REF!,3,FALSE)),"N/A",VLOOKUP(B253,#REF!,3,FALSE))</f>
        <v>N/A</v>
      </c>
      <c r="D253" s="179" t="str">
        <f t="shared" si="9"/>
        <v xml:space="preserve"> </v>
      </c>
      <c r="E253" s="177" t="str">
        <f t="shared" si="10"/>
        <v xml:space="preserve"> </v>
      </c>
      <c r="F253" s="177" t="str">
        <f t="shared" si="11"/>
        <v xml:space="preserve"> </v>
      </c>
      <c r="G253" s="168" t="str">
        <f>IF(ISERROR(INDEX(#REF!,MATCH('Item IDs'!B253,#REF!,0),1)),"NOT ASSIGNED",INDEX(#REF!,MATCH('Item IDs'!B253,#REF!,0),1))</f>
        <v>NOT ASSIGNED</v>
      </c>
      <c r="H253" s="168"/>
    </row>
    <row r="254" spans="2:8">
      <c r="B254" s="166">
        <v>1250</v>
      </c>
      <c r="C254" s="167" t="str">
        <f>IF(ISERROR(VLOOKUP(B254,#REF!,3,FALSE)),"N/A",VLOOKUP(B254,#REF!,3,FALSE))</f>
        <v>N/A</v>
      </c>
      <c r="D254" s="179" t="str">
        <f t="shared" si="9"/>
        <v xml:space="preserve"> </v>
      </c>
      <c r="E254" s="177" t="str">
        <f t="shared" si="10"/>
        <v xml:space="preserve"> </v>
      </c>
      <c r="F254" s="177" t="str">
        <f t="shared" si="11"/>
        <v xml:space="preserve"> </v>
      </c>
      <c r="G254" s="168" t="str">
        <f>IF(ISERROR(INDEX(#REF!,MATCH('Item IDs'!B254,#REF!,0),1)),"NOT ASSIGNED",INDEX(#REF!,MATCH('Item IDs'!B254,#REF!,0),1))</f>
        <v>NOT ASSIGNED</v>
      </c>
      <c r="H254" s="168"/>
    </row>
    <row r="255" spans="2:8">
      <c r="B255" s="166">
        <v>1251</v>
      </c>
      <c r="C255" s="167" t="str">
        <f>IF(ISERROR(VLOOKUP(B255,#REF!,3,FALSE)),"N/A",VLOOKUP(B255,#REF!,3,FALSE))</f>
        <v>N/A</v>
      </c>
      <c r="D255" s="179" t="str">
        <f t="shared" ref="D255:D285" si="12">IF(ISERROR(FIND(".",C255))," ",LEFT(C255,FIND(".",C255)-1))</f>
        <v xml:space="preserve"> </v>
      </c>
      <c r="E255" s="177" t="str">
        <f t="shared" ref="E255:E285" si="13">IF(ISERROR(FIND(".",C255))," ",LEFT(RIGHT(C255,LEN(C255)-FIND(".",C255)),FIND(".",RIGHT(C255,LEN(C255)-FIND(".",C255)))-1))</f>
        <v xml:space="preserve"> </v>
      </c>
      <c r="F255" s="177" t="str">
        <f t="shared" ref="F255:F285" si="14">IF(ISERROR(FIND("(",C255))," ",MID(C255,FIND("(",C255)+1,FIND(")",C255)-FIND("(",C255)-1))</f>
        <v xml:space="preserve"> </v>
      </c>
      <c r="G255" s="168" t="str">
        <f>IF(ISERROR(INDEX(#REF!,MATCH('Item IDs'!B255,#REF!,0),1)),"NOT ASSIGNED",INDEX(#REF!,MATCH('Item IDs'!B255,#REF!,0),1))</f>
        <v>NOT ASSIGNED</v>
      </c>
      <c r="H255" s="168"/>
    </row>
    <row r="256" spans="2:8">
      <c r="B256" s="166">
        <v>1252</v>
      </c>
      <c r="C256" s="167" t="str">
        <f>IF(ISERROR(VLOOKUP(B256,#REF!,3,FALSE)),"N/A",VLOOKUP(B256,#REF!,3,FALSE))</f>
        <v>N/A</v>
      </c>
      <c r="D256" s="179" t="str">
        <f t="shared" si="12"/>
        <v xml:space="preserve"> </v>
      </c>
      <c r="E256" s="177" t="str">
        <f t="shared" si="13"/>
        <v xml:space="preserve"> </v>
      </c>
      <c r="F256" s="177" t="str">
        <f t="shared" si="14"/>
        <v xml:space="preserve"> </v>
      </c>
      <c r="G256" s="168" t="str">
        <f>IF(ISERROR(INDEX(#REF!,MATCH('Item IDs'!B256,#REF!,0),1)),"NOT ASSIGNED",INDEX(#REF!,MATCH('Item IDs'!B256,#REF!,0),1))</f>
        <v>NOT ASSIGNED</v>
      </c>
      <c r="H256" s="168"/>
    </row>
    <row r="257" spans="2:8">
      <c r="B257" s="166">
        <v>1253</v>
      </c>
      <c r="C257" s="167" t="str">
        <f>IF(ISERROR(VLOOKUP(B257,#REF!,3,FALSE)),"N/A",VLOOKUP(B257,#REF!,3,FALSE))</f>
        <v>N/A</v>
      </c>
      <c r="D257" s="179" t="str">
        <f t="shared" si="12"/>
        <v xml:space="preserve"> </v>
      </c>
      <c r="E257" s="177" t="str">
        <f t="shared" si="13"/>
        <v xml:space="preserve"> </v>
      </c>
      <c r="F257" s="177" t="str">
        <f t="shared" si="14"/>
        <v xml:space="preserve"> </v>
      </c>
      <c r="G257" s="168" t="str">
        <f>IF(ISERROR(INDEX(#REF!,MATCH('Item IDs'!B257,#REF!,0),1)),"NOT ASSIGNED",INDEX(#REF!,MATCH('Item IDs'!B257,#REF!,0),1))</f>
        <v>NOT ASSIGNED</v>
      </c>
      <c r="H257" s="168"/>
    </row>
    <row r="258" spans="2:8">
      <c r="B258" s="166">
        <v>1254</v>
      </c>
      <c r="C258" s="167" t="str">
        <f>IF(ISERROR(VLOOKUP(B258,#REF!,3,FALSE)),"N/A",VLOOKUP(B258,#REF!,3,FALSE))</f>
        <v>N/A</v>
      </c>
      <c r="D258" s="179" t="str">
        <f t="shared" si="12"/>
        <v xml:space="preserve"> </v>
      </c>
      <c r="E258" s="177" t="str">
        <f t="shared" si="13"/>
        <v xml:space="preserve"> </v>
      </c>
      <c r="F258" s="177" t="str">
        <f t="shared" si="14"/>
        <v xml:space="preserve"> </v>
      </c>
      <c r="G258" s="168" t="str">
        <f>IF(ISERROR(INDEX(#REF!,MATCH('Item IDs'!B258,#REF!,0),1)),"NOT ASSIGNED",INDEX(#REF!,MATCH('Item IDs'!B258,#REF!,0),1))</f>
        <v>NOT ASSIGNED</v>
      </c>
      <c r="H258" s="168"/>
    </row>
    <row r="259" spans="2:8">
      <c r="B259" s="166">
        <v>1255</v>
      </c>
      <c r="C259" s="167" t="str">
        <f>IF(ISERROR(VLOOKUP(B259,#REF!,3,FALSE)),"N/A",VLOOKUP(B259,#REF!,3,FALSE))</f>
        <v>N/A</v>
      </c>
      <c r="D259" s="179" t="str">
        <f t="shared" si="12"/>
        <v xml:space="preserve"> </v>
      </c>
      <c r="E259" s="177" t="str">
        <f t="shared" si="13"/>
        <v xml:space="preserve"> </v>
      </c>
      <c r="F259" s="177" t="str">
        <f t="shared" si="14"/>
        <v xml:space="preserve"> </v>
      </c>
      <c r="G259" s="168" t="str">
        <f>IF(ISERROR(INDEX(#REF!,MATCH('Item IDs'!B259,#REF!,0),1)),"NOT ASSIGNED",INDEX(#REF!,MATCH('Item IDs'!B259,#REF!,0),1))</f>
        <v>NOT ASSIGNED</v>
      </c>
      <c r="H259" s="168"/>
    </row>
    <row r="260" spans="2:8">
      <c r="B260" s="166">
        <v>1256</v>
      </c>
      <c r="C260" s="167" t="str">
        <f>IF(ISERROR(VLOOKUP(B260,#REF!,3,FALSE)),"N/A",VLOOKUP(B260,#REF!,3,FALSE))</f>
        <v>N/A</v>
      </c>
      <c r="D260" s="179" t="str">
        <f t="shared" si="12"/>
        <v xml:space="preserve"> </v>
      </c>
      <c r="E260" s="177" t="str">
        <f t="shared" si="13"/>
        <v xml:space="preserve"> </v>
      </c>
      <c r="F260" s="177" t="str">
        <f t="shared" si="14"/>
        <v xml:space="preserve"> </v>
      </c>
      <c r="G260" s="168" t="str">
        <f>IF(ISERROR(INDEX(#REF!,MATCH('Item IDs'!B260,#REF!,0),1)),"NOT ASSIGNED",INDEX(#REF!,MATCH('Item IDs'!B260,#REF!,0),1))</f>
        <v>NOT ASSIGNED</v>
      </c>
      <c r="H260" s="168"/>
    </row>
    <row r="261" spans="2:8">
      <c r="B261" s="166">
        <v>1257</v>
      </c>
      <c r="C261" s="167" t="str">
        <f>IF(ISERROR(VLOOKUP(B261,#REF!,3,FALSE)),"N/A",VLOOKUP(B261,#REF!,3,FALSE))</f>
        <v>N/A</v>
      </c>
      <c r="D261" s="179" t="str">
        <f t="shared" si="12"/>
        <v xml:space="preserve"> </v>
      </c>
      <c r="E261" s="177" t="str">
        <f t="shared" si="13"/>
        <v xml:space="preserve"> </v>
      </c>
      <c r="F261" s="177" t="str">
        <f t="shared" si="14"/>
        <v xml:space="preserve"> </v>
      </c>
      <c r="G261" s="168" t="str">
        <f>IF(ISERROR(INDEX(#REF!,MATCH('Item IDs'!B261,#REF!,0),1)),"NOT ASSIGNED",INDEX(#REF!,MATCH('Item IDs'!B261,#REF!,0),1))</f>
        <v>NOT ASSIGNED</v>
      </c>
      <c r="H261" s="168"/>
    </row>
    <row r="262" spans="2:8">
      <c r="B262" s="166">
        <v>1258</v>
      </c>
      <c r="C262" s="167" t="str">
        <f>IF(ISERROR(VLOOKUP(B262,#REF!,3,FALSE)),"N/A",VLOOKUP(B262,#REF!,3,FALSE))</f>
        <v>N/A</v>
      </c>
      <c r="D262" s="179" t="str">
        <f t="shared" si="12"/>
        <v xml:space="preserve"> </v>
      </c>
      <c r="E262" s="177" t="str">
        <f t="shared" si="13"/>
        <v xml:space="preserve"> </v>
      </c>
      <c r="F262" s="177" t="str">
        <f t="shared" si="14"/>
        <v xml:space="preserve"> </v>
      </c>
      <c r="G262" s="168" t="str">
        <f>IF(ISERROR(INDEX(#REF!,MATCH('Item IDs'!B262,#REF!,0),1)),"NOT ASSIGNED",INDEX(#REF!,MATCH('Item IDs'!B262,#REF!,0),1))</f>
        <v>NOT ASSIGNED</v>
      </c>
      <c r="H262" s="168"/>
    </row>
    <row r="263" spans="2:8">
      <c r="B263" s="166">
        <v>1259</v>
      </c>
      <c r="C263" s="167" t="str">
        <f>IF(ISERROR(VLOOKUP(B263,#REF!,3,FALSE)),"N/A",VLOOKUP(B263,#REF!,3,FALSE))</f>
        <v>N/A</v>
      </c>
      <c r="D263" s="179" t="str">
        <f t="shared" si="12"/>
        <v xml:space="preserve"> </v>
      </c>
      <c r="E263" s="177" t="str">
        <f t="shared" si="13"/>
        <v xml:space="preserve"> </v>
      </c>
      <c r="F263" s="177" t="str">
        <f t="shared" si="14"/>
        <v xml:space="preserve"> </v>
      </c>
      <c r="G263" s="168" t="str">
        <f>IF(ISERROR(INDEX(#REF!,MATCH('Item IDs'!B263,#REF!,0),1)),"NOT ASSIGNED",INDEX(#REF!,MATCH('Item IDs'!B263,#REF!,0),1))</f>
        <v>NOT ASSIGNED</v>
      </c>
      <c r="H263" s="168"/>
    </row>
    <row r="264" spans="2:8">
      <c r="B264" s="166">
        <v>1260</v>
      </c>
      <c r="C264" s="167" t="str">
        <f>IF(ISERROR(VLOOKUP(B264,#REF!,3,FALSE)),"N/A",VLOOKUP(B264,#REF!,3,FALSE))</f>
        <v>N/A</v>
      </c>
      <c r="D264" s="179" t="str">
        <f t="shared" si="12"/>
        <v xml:space="preserve"> </v>
      </c>
      <c r="E264" s="177" t="str">
        <f t="shared" si="13"/>
        <v xml:space="preserve"> </v>
      </c>
      <c r="F264" s="177" t="str">
        <f t="shared" si="14"/>
        <v xml:space="preserve"> </v>
      </c>
      <c r="G264" s="168" t="str">
        <f>IF(ISERROR(INDEX(#REF!,MATCH('Item IDs'!B264,#REF!,0),1)),"NOT ASSIGNED",INDEX(#REF!,MATCH('Item IDs'!B264,#REF!,0),1))</f>
        <v>NOT ASSIGNED</v>
      </c>
      <c r="H264" s="168"/>
    </row>
    <row r="265" spans="2:8">
      <c r="B265" s="166">
        <v>1261</v>
      </c>
      <c r="C265" s="167" t="str">
        <f>IF(ISERROR(VLOOKUP(B265,#REF!,3,FALSE)),"N/A",VLOOKUP(B265,#REF!,3,FALSE))</f>
        <v>N/A</v>
      </c>
      <c r="D265" s="179" t="str">
        <f t="shared" si="12"/>
        <v xml:space="preserve"> </v>
      </c>
      <c r="E265" s="177" t="str">
        <f t="shared" si="13"/>
        <v xml:space="preserve"> </v>
      </c>
      <c r="F265" s="177" t="str">
        <f t="shared" si="14"/>
        <v xml:space="preserve"> </v>
      </c>
      <c r="G265" s="168" t="str">
        <f>IF(ISERROR(INDEX(#REF!,MATCH('Item IDs'!B265,#REF!,0),1)),"NOT ASSIGNED",INDEX(#REF!,MATCH('Item IDs'!B265,#REF!,0),1))</f>
        <v>NOT ASSIGNED</v>
      </c>
      <c r="H265" s="168"/>
    </row>
    <row r="266" spans="2:8">
      <c r="B266" s="166">
        <v>1262</v>
      </c>
      <c r="C266" s="167" t="str">
        <f>IF(ISERROR(VLOOKUP(B266,#REF!,3,FALSE)),"N/A",VLOOKUP(B266,#REF!,3,FALSE))</f>
        <v>N/A</v>
      </c>
      <c r="D266" s="179" t="str">
        <f t="shared" si="12"/>
        <v xml:space="preserve"> </v>
      </c>
      <c r="E266" s="177" t="str">
        <f t="shared" si="13"/>
        <v xml:space="preserve"> </v>
      </c>
      <c r="F266" s="177" t="str">
        <f t="shared" si="14"/>
        <v xml:space="preserve"> </v>
      </c>
      <c r="G266" s="168" t="str">
        <f>IF(ISERROR(INDEX(#REF!,MATCH('Item IDs'!B266,#REF!,0),1)),"NOT ASSIGNED",INDEX(#REF!,MATCH('Item IDs'!B266,#REF!,0),1))</f>
        <v>NOT ASSIGNED</v>
      </c>
      <c r="H266" s="168"/>
    </row>
    <row r="267" spans="2:8">
      <c r="B267" s="166">
        <v>1263</v>
      </c>
      <c r="C267" s="167" t="str">
        <f>IF(ISERROR(VLOOKUP(B267,#REF!,3,FALSE)),"N/A",VLOOKUP(B267,#REF!,3,FALSE))</f>
        <v>N/A</v>
      </c>
      <c r="D267" s="179" t="str">
        <f t="shared" si="12"/>
        <v xml:space="preserve"> </v>
      </c>
      <c r="E267" s="177" t="str">
        <f t="shared" si="13"/>
        <v xml:space="preserve"> </v>
      </c>
      <c r="F267" s="177" t="str">
        <f t="shared" si="14"/>
        <v xml:space="preserve"> </v>
      </c>
      <c r="G267" s="168" t="str">
        <f>IF(ISERROR(INDEX(#REF!,MATCH('Item IDs'!B267,#REF!,0),1)),"NOT ASSIGNED",INDEX(#REF!,MATCH('Item IDs'!B267,#REF!,0),1))</f>
        <v>NOT ASSIGNED</v>
      </c>
      <c r="H267" s="168"/>
    </row>
    <row r="268" spans="2:8">
      <c r="B268" s="166">
        <v>1264</v>
      </c>
      <c r="C268" s="167" t="str">
        <f>IF(ISERROR(VLOOKUP(B268,#REF!,3,FALSE)),"N/A",VLOOKUP(B268,#REF!,3,FALSE))</f>
        <v>N/A</v>
      </c>
      <c r="D268" s="179" t="str">
        <f t="shared" si="12"/>
        <v xml:space="preserve"> </v>
      </c>
      <c r="E268" s="177" t="str">
        <f t="shared" si="13"/>
        <v xml:space="preserve"> </v>
      </c>
      <c r="F268" s="177" t="str">
        <f t="shared" si="14"/>
        <v xml:space="preserve"> </v>
      </c>
      <c r="G268" s="168" t="str">
        <f>IF(ISERROR(INDEX(#REF!,MATCH('Item IDs'!B268,#REF!,0),1)),"NOT ASSIGNED",INDEX(#REF!,MATCH('Item IDs'!B268,#REF!,0),1))</f>
        <v>NOT ASSIGNED</v>
      </c>
      <c r="H268" s="168"/>
    </row>
    <row r="269" spans="2:8">
      <c r="B269" s="166">
        <v>1265</v>
      </c>
      <c r="C269" s="167" t="str">
        <f>IF(ISERROR(VLOOKUP(B269,#REF!,3,FALSE)),"N/A",VLOOKUP(B269,#REF!,3,FALSE))</f>
        <v>N/A</v>
      </c>
      <c r="D269" s="179" t="str">
        <f t="shared" si="12"/>
        <v xml:space="preserve"> </v>
      </c>
      <c r="E269" s="177" t="str">
        <f t="shared" si="13"/>
        <v xml:space="preserve"> </v>
      </c>
      <c r="F269" s="177" t="str">
        <f t="shared" si="14"/>
        <v xml:space="preserve"> </v>
      </c>
      <c r="G269" s="168" t="str">
        <f>IF(ISERROR(INDEX(#REF!,MATCH('Item IDs'!B269,#REF!,0),1)),"NOT ASSIGNED",INDEX(#REF!,MATCH('Item IDs'!B269,#REF!,0),1))</f>
        <v>NOT ASSIGNED</v>
      </c>
      <c r="H269" s="168"/>
    </row>
    <row r="270" spans="2:8">
      <c r="B270" s="166">
        <v>1266</v>
      </c>
      <c r="C270" s="167" t="str">
        <f>IF(ISERROR(VLOOKUP(B270,#REF!,3,FALSE)),"N/A",VLOOKUP(B270,#REF!,3,FALSE))</f>
        <v>N/A</v>
      </c>
      <c r="D270" s="179" t="str">
        <f t="shared" si="12"/>
        <v xml:space="preserve"> </v>
      </c>
      <c r="E270" s="177" t="str">
        <f t="shared" si="13"/>
        <v xml:space="preserve"> </v>
      </c>
      <c r="F270" s="177" t="str">
        <f t="shared" si="14"/>
        <v xml:space="preserve"> </v>
      </c>
      <c r="G270" s="168" t="str">
        <f>IF(ISERROR(INDEX(#REF!,MATCH('Item IDs'!B270,#REF!,0),1)),"NOT ASSIGNED",INDEX(#REF!,MATCH('Item IDs'!B270,#REF!,0),1))</f>
        <v>NOT ASSIGNED</v>
      </c>
      <c r="H270" s="168"/>
    </row>
    <row r="271" spans="2:8">
      <c r="B271" s="166">
        <v>1267</v>
      </c>
      <c r="C271" s="167" t="str">
        <f>IF(ISERROR(VLOOKUP(B271,#REF!,3,FALSE)),"N/A",VLOOKUP(B271,#REF!,3,FALSE))</f>
        <v>N/A</v>
      </c>
      <c r="D271" s="179" t="str">
        <f t="shared" si="12"/>
        <v xml:space="preserve"> </v>
      </c>
      <c r="E271" s="177" t="str">
        <f t="shared" si="13"/>
        <v xml:space="preserve"> </v>
      </c>
      <c r="F271" s="177" t="str">
        <f t="shared" si="14"/>
        <v xml:space="preserve"> </v>
      </c>
      <c r="G271" s="168" t="str">
        <f>IF(ISERROR(INDEX(#REF!,MATCH('Item IDs'!B271,#REF!,0),1)),"NOT ASSIGNED",INDEX(#REF!,MATCH('Item IDs'!B271,#REF!,0),1))</f>
        <v>NOT ASSIGNED</v>
      </c>
      <c r="H271" s="168"/>
    </row>
    <row r="272" spans="2:8">
      <c r="B272" s="166">
        <v>1268</v>
      </c>
      <c r="C272" s="167" t="str">
        <f>IF(ISERROR(VLOOKUP(B272,#REF!,3,FALSE)),"N/A",VLOOKUP(B272,#REF!,3,FALSE))</f>
        <v>N/A</v>
      </c>
      <c r="D272" s="179" t="str">
        <f t="shared" si="12"/>
        <v xml:space="preserve"> </v>
      </c>
      <c r="E272" s="177" t="str">
        <f t="shared" si="13"/>
        <v xml:space="preserve"> </v>
      </c>
      <c r="F272" s="177" t="str">
        <f t="shared" si="14"/>
        <v xml:space="preserve"> </v>
      </c>
      <c r="G272" s="168" t="str">
        <f>IF(ISERROR(INDEX(#REF!,MATCH('Item IDs'!B272,#REF!,0),1)),"NOT ASSIGNED",INDEX(#REF!,MATCH('Item IDs'!B272,#REF!,0),1))</f>
        <v>NOT ASSIGNED</v>
      </c>
      <c r="H272" s="168"/>
    </row>
    <row r="273" spans="2:8">
      <c r="B273" s="166">
        <v>1269</v>
      </c>
      <c r="C273" s="167" t="str">
        <f>IF(ISERROR(VLOOKUP(B273,#REF!,3,FALSE)),"N/A",VLOOKUP(B273,#REF!,3,FALSE))</f>
        <v>N/A</v>
      </c>
      <c r="D273" s="179" t="str">
        <f t="shared" si="12"/>
        <v xml:space="preserve"> </v>
      </c>
      <c r="E273" s="177" t="str">
        <f t="shared" si="13"/>
        <v xml:space="preserve"> </v>
      </c>
      <c r="F273" s="177" t="str">
        <f t="shared" si="14"/>
        <v xml:space="preserve"> </v>
      </c>
      <c r="G273" s="168" t="str">
        <f>IF(ISERROR(INDEX(#REF!,MATCH('Item IDs'!B273,#REF!,0),1)),"NOT ASSIGNED",INDEX(#REF!,MATCH('Item IDs'!B273,#REF!,0),1))</f>
        <v>NOT ASSIGNED</v>
      </c>
      <c r="H273" s="168"/>
    </row>
    <row r="274" spans="2:8">
      <c r="B274" s="166">
        <v>1270</v>
      </c>
      <c r="C274" s="167" t="str">
        <f>IF(ISERROR(VLOOKUP(B274,#REF!,3,FALSE)),"N/A",VLOOKUP(B274,#REF!,3,FALSE))</f>
        <v>N/A</v>
      </c>
      <c r="D274" s="179" t="str">
        <f t="shared" si="12"/>
        <v xml:space="preserve"> </v>
      </c>
      <c r="E274" s="177" t="str">
        <f t="shared" si="13"/>
        <v xml:space="preserve"> </v>
      </c>
      <c r="F274" s="177" t="str">
        <f t="shared" si="14"/>
        <v xml:space="preserve"> </v>
      </c>
      <c r="G274" s="168" t="str">
        <f>IF(ISERROR(INDEX(#REF!,MATCH('Item IDs'!B274,#REF!,0),1)),"NOT ASSIGNED",INDEX(#REF!,MATCH('Item IDs'!B274,#REF!,0),1))</f>
        <v>NOT ASSIGNED</v>
      </c>
      <c r="H274" s="168"/>
    </row>
    <row r="275" spans="2:8">
      <c r="B275" s="166">
        <v>1271</v>
      </c>
      <c r="C275" s="167" t="str">
        <f>IF(ISERROR(VLOOKUP(B275,#REF!,3,FALSE)),"N/A",VLOOKUP(B275,#REF!,3,FALSE))</f>
        <v>N/A</v>
      </c>
      <c r="D275" s="179" t="str">
        <f t="shared" si="12"/>
        <v xml:space="preserve"> </v>
      </c>
      <c r="E275" s="177" t="str">
        <f t="shared" si="13"/>
        <v xml:space="preserve"> </v>
      </c>
      <c r="F275" s="177" t="str">
        <f t="shared" si="14"/>
        <v xml:space="preserve"> </v>
      </c>
      <c r="G275" s="168" t="str">
        <f>IF(ISERROR(INDEX(#REF!,MATCH('Item IDs'!B275,#REF!,0),1)),"NOT ASSIGNED",INDEX(#REF!,MATCH('Item IDs'!B275,#REF!,0),1))</f>
        <v>NOT ASSIGNED</v>
      </c>
      <c r="H275" s="168"/>
    </row>
    <row r="276" spans="2:8">
      <c r="B276" s="166">
        <v>1272</v>
      </c>
      <c r="C276" s="167" t="str">
        <f>IF(ISERROR(VLOOKUP(B276,#REF!,3,FALSE)),"N/A",VLOOKUP(B276,#REF!,3,FALSE))</f>
        <v>N/A</v>
      </c>
      <c r="D276" s="179" t="str">
        <f t="shared" si="12"/>
        <v xml:space="preserve"> </v>
      </c>
      <c r="E276" s="177" t="str">
        <f t="shared" si="13"/>
        <v xml:space="preserve"> </v>
      </c>
      <c r="F276" s="177" t="str">
        <f t="shared" si="14"/>
        <v xml:space="preserve"> </v>
      </c>
      <c r="G276" s="168" t="str">
        <f>IF(ISERROR(INDEX(#REF!,MATCH('Item IDs'!B276,#REF!,0),1)),"NOT ASSIGNED",INDEX(#REF!,MATCH('Item IDs'!B276,#REF!,0),1))</f>
        <v>NOT ASSIGNED</v>
      </c>
      <c r="H276" s="168"/>
    </row>
    <row r="277" spans="2:8">
      <c r="B277" s="166">
        <v>1273</v>
      </c>
      <c r="C277" s="167" t="str">
        <f>IF(ISERROR(VLOOKUP(B277,#REF!,3,FALSE)),"N/A",VLOOKUP(B277,#REF!,3,FALSE))</f>
        <v>N/A</v>
      </c>
      <c r="D277" s="179" t="str">
        <f t="shared" si="12"/>
        <v xml:space="preserve"> </v>
      </c>
      <c r="E277" s="177" t="str">
        <f t="shared" si="13"/>
        <v xml:space="preserve"> </v>
      </c>
      <c r="F277" s="177" t="str">
        <f t="shared" si="14"/>
        <v xml:space="preserve"> </v>
      </c>
      <c r="G277" s="168" t="str">
        <f>IF(ISERROR(INDEX(#REF!,MATCH('Item IDs'!B277,#REF!,0),1)),"NOT ASSIGNED",INDEX(#REF!,MATCH('Item IDs'!B277,#REF!,0),1))</f>
        <v>NOT ASSIGNED</v>
      </c>
      <c r="H277" s="168"/>
    </row>
    <row r="278" spans="2:8">
      <c r="B278" s="166">
        <v>1274</v>
      </c>
      <c r="C278" s="167" t="str">
        <f>IF(ISERROR(VLOOKUP(B278,#REF!,3,FALSE)),"N/A",VLOOKUP(B278,#REF!,3,FALSE))</f>
        <v>N/A</v>
      </c>
      <c r="D278" s="179" t="str">
        <f t="shared" si="12"/>
        <v xml:space="preserve"> </v>
      </c>
      <c r="E278" s="177" t="str">
        <f t="shared" si="13"/>
        <v xml:space="preserve"> </v>
      </c>
      <c r="F278" s="177" t="str">
        <f t="shared" si="14"/>
        <v xml:space="preserve"> </v>
      </c>
      <c r="G278" s="168" t="str">
        <f>IF(ISERROR(INDEX(#REF!,MATCH('Item IDs'!B278,#REF!,0),1)),"NOT ASSIGNED",INDEX(#REF!,MATCH('Item IDs'!B278,#REF!,0),1))</f>
        <v>NOT ASSIGNED</v>
      </c>
      <c r="H278" s="168"/>
    </row>
    <row r="279" spans="2:8">
      <c r="B279" s="166">
        <v>1275</v>
      </c>
      <c r="C279" s="167" t="str">
        <f>IF(ISERROR(VLOOKUP(B279,#REF!,3,FALSE)),"N/A",VLOOKUP(B279,#REF!,3,FALSE))</f>
        <v>N/A</v>
      </c>
      <c r="D279" s="179" t="str">
        <f t="shared" si="12"/>
        <v xml:space="preserve"> </v>
      </c>
      <c r="E279" s="177" t="str">
        <f t="shared" si="13"/>
        <v xml:space="preserve"> </v>
      </c>
      <c r="F279" s="177" t="str">
        <f t="shared" si="14"/>
        <v xml:space="preserve"> </v>
      </c>
      <c r="G279" s="168" t="str">
        <f>IF(ISERROR(INDEX(#REF!,MATCH('Item IDs'!B279,#REF!,0),1)),"NOT ASSIGNED",INDEX(#REF!,MATCH('Item IDs'!B279,#REF!,0),1))</f>
        <v>NOT ASSIGNED</v>
      </c>
      <c r="H279" s="168"/>
    </row>
    <row r="280" spans="2:8">
      <c r="B280" s="166">
        <v>1276</v>
      </c>
      <c r="C280" s="167" t="str">
        <f>IF(ISERROR(VLOOKUP(B280,#REF!,3,FALSE)),"N/A",VLOOKUP(B280,#REF!,3,FALSE))</f>
        <v>N/A</v>
      </c>
      <c r="D280" s="179" t="str">
        <f t="shared" si="12"/>
        <v xml:space="preserve"> </v>
      </c>
      <c r="E280" s="177" t="str">
        <f t="shared" si="13"/>
        <v xml:space="preserve"> </v>
      </c>
      <c r="F280" s="177" t="str">
        <f t="shared" si="14"/>
        <v xml:space="preserve"> </v>
      </c>
      <c r="G280" s="168" t="str">
        <f>IF(ISERROR(INDEX(#REF!,MATCH('Item IDs'!B280,#REF!,0),1)),"NOT ASSIGNED",INDEX(#REF!,MATCH('Item IDs'!B280,#REF!,0),1))</f>
        <v>NOT ASSIGNED</v>
      </c>
      <c r="H280" s="168"/>
    </row>
    <row r="281" spans="2:8">
      <c r="B281" s="166">
        <v>1277</v>
      </c>
      <c r="C281" s="167" t="str">
        <f>IF(ISERROR(VLOOKUP(B281,#REF!,3,FALSE)),"N/A",VLOOKUP(B281,#REF!,3,FALSE))</f>
        <v>N/A</v>
      </c>
      <c r="D281" s="179" t="str">
        <f t="shared" si="12"/>
        <v xml:space="preserve"> </v>
      </c>
      <c r="E281" s="177" t="str">
        <f t="shared" si="13"/>
        <v xml:space="preserve"> </v>
      </c>
      <c r="F281" s="177" t="str">
        <f t="shared" si="14"/>
        <v xml:space="preserve"> </v>
      </c>
      <c r="G281" s="168" t="str">
        <f>IF(ISERROR(INDEX(#REF!,MATCH('Item IDs'!B281,#REF!,0),1)),"NOT ASSIGNED",INDEX(#REF!,MATCH('Item IDs'!B281,#REF!,0),1))</f>
        <v>NOT ASSIGNED</v>
      </c>
      <c r="H281" s="168"/>
    </row>
    <row r="282" spans="2:8">
      <c r="B282" s="166">
        <v>1278</v>
      </c>
      <c r="C282" s="167" t="str">
        <f>IF(ISERROR(VLOOKUP(B282,#REF!,3,FALSE)),"N/A",VLOOKUP(B282,#REF!,3,FALSE))</f>
        <v>N/A</v>
      </c>
      <c r="D282" s="179" t="str">
        <f t="shared" si="12"/>
        <v xml:space="preserve"> </v>
      </c>
      <c r="E282" s="177" t="str">
        <f t="shared" si="13"/>
        <v xml:space="preserve"> </v>
      </c>
      <c r="F282" s="177" t="str">
        <f t="shared" si="14"/>
        <v xml:space="preserve"> </v>
      </c>
      <c r="G282" s="168" t="str">
        <f>IF(ISERROR(INDEX(#REF!,MATCH('Item IDs'!B282,#REF!,0),1)),"NOT ASSIGNED",INDEX(#REF!,MATCH('Item IDs'!B282,#REF!,0),1))</f>
        <v>NOT ASSIGNED</v>
      </c>
      <c r="H282" s="168"/>
    </row>
    <row r="283" spans="2:8">
      <c r="B283" s="166">
        <v>1279</v>
      </c>
      <c r="C283" s="167" t="str">
        <f>IF(ISERROR(VLOOKUP(B283,#REF!,3,FALSE)),"N/A",VLOOKUP(B283,#REF!,3,FALSE))</f>
        <v>N/A</v>
      </c>
      <c r="D283" s="179" t="str">
        <f t="shared" si="12"/>
        <v xml:space="preserve"> </v>
      </c>
      <c r="E283" s="177" t="str">
        <f t="shared" si="13"/>
        <v xml:space="preserve"> </v>
      </c>
      <c r="F283" s="177" t="str">
        <f t="shared" si="14"/>
        <v xml:space="preserve"> </v>
      </c>
      <c r="G283" s="168" t="str">
        <f>IF(ISERROR(INDEX(#REF!,MATCH('Item IDs'!B283,#REF!,0),1)),"NOT ASSIGNED",INDEX(#REF!,MATCH('Item IDs'!B283,#REF!,0),1))</f>
        <v>NOT ASSIGNED</v>
      </c>
      <c r="H283" s="168"/>
    </row>
    <row r="284" spans="2:8">
      <c r="B284" s="166">
        <v>1280</v>
      </c>
      <c r="C284" s="167" t="str">
        <f>IF(ISERROR(VLOOKUP(B284,#REF!,3,FALSE)),"N/A",VLOOKUP(B284,#REF!,3,FALSE))</f>
        <v>N/A</v>
      </c>
      <c r="D284" s="179" t="str">
        <f t="shared" si="12"/>
        <v xml:space="preserve"> </v>
      </c>
      <c r="E284" s="177" t="str">
        <f t="shared" si="13"/>
        <v xml:space="preserve"> </v>
      </c>
      <c r="F284" s="177" t="str">
        <f t="shared" si="14"/>
        <v xml:space="preserve"> </v>
      </c>
      <c r="G284" s="168" t="str">
        <f>IF(ISERROR(INDEX(#REF!,MATCH('Item IDs'!B284,#REF!,0),1)),"NOT ASSIGNED",INDEX(#REF!,MATCH('Item IDs'!B284,#REF!,0),1))</f>
        <v>NOT ASSIGNED</v>
      </c>
      <c r="H284" s="168"/>
    </row>
    <row r="285" spans="2:8">
      <c r="B285" s="166">
        <v>1281</v>
      </c>
      <c r="C285" s="167" t="str">
        <f>IF(ISERROR(VLOOKUP(B285,#REF!,3,FALSE)),"N/A",VLOOKUP(B285,#REF!,3,FALSE))</f>
        <v>N/A</v>
      </c>
      <c r="D285" s="179" t="str">
        <f t="shared" si="12"/>
        <v xml:space="preserve"> </v>
      </c>
      <c r="E285" s="177" t="str">
        <f t="shared" si="13"/>
        <v xml:space="preserve"> </v>
      </c>
      <c r="F285" s="177" t="str">
        <f t="shared" si="14"/>
        <v xml:space="preserve"> </v>
      </c>
      <c r="G285" s="168" t="str">
        <f>IF(ISERROR(INDEX(#REF!,MATCH('Item IDs'!B285,#REF!,0),1)),"NOT ASSIGNED",INDEX(#REF!,MATCH('Item IDs'!B285,#REF!,0),1))</f>
        <v>NOT ASSIGNED</v>
      </c>
      <c r="H285" s="168"/>
    </row>
    <row r="286" spans="2:8">
      <c r="B286" s="166">
        <v>1282</v>
      </c>
      <c r="C286" s="167" t="str">
        <f>IF(ISERROR(VLOOKUP(B286,#REF!,3,FALSE)),"N/A",VLOOKUP(B286,#REF!,3,FALSE))</f>
        <v>N/A</v>
      </c>
      <c r="D286" s="179" t="str">
        <f t="shared" ref="D286:D301" si="15">IF(ISERROR(FIND(".",C286))," ",LEFT(C286,FIND(".",C286)-1))</f>
        <v xml:space="preserve"> </v>
      </c>
      <c r="E286" s="177" t="str">
        <f t="shared" ref="E286:E301" si="16">IF(ISERROR(FIND(".",C286))," ",LEFT(RIGHT(C286,LEN(C286)-FIND(".",C286)),FIND(".",RIGHT(C286,LEN(C286)-FIND(".",C286)))-1))</f>
        <v xml:space="preserve"> </v>
      </c>
      <c r="F286" s="177" t="str">
        <f t="shared" ref="F286:F301" si="17">IF(ISERROR(FIND("(",C286))," ",MID(C286,FIND("(",C286)+1,FIND(")",C286)-FIND("(",C286)-1))</f>
        <v xml:space="preserve"> </v>
      </c>
      <c r="G286" s="168" t="str">
        <f>IF(ISERROR(INDEX(#REF!,MATCH('Item IDs'!B286,#REF!,0),1)),"NOT ASSIGNED",INDEX(#REF!,MATCH('Item IDs'!B286,#REF!,0),1))</f>
        <v>NOT ASSIGNED</v>
      </c>
      <c r="H286" s="168"/>
    </row>
    <row r="287" spans="2:8">
      <c r="B287" s="166">
        <v>1283</v>
      </c>
      <c r="C287" s="167" t="str">
        <f>IF(ISERROR(VLOOKUP(B287,#REF!,3,FALSE)),"N/A",VLOOKUP(B287,#REF!,3,FALSE))</f>
        <v>N/A</v>
      </c>
      <c r="D287" s="179" t="str">
        <f t="shared" si="15"/>
        <v xml:space="preserve"> </v>
      </c>
      <c r="E287" s="177" t="str">
        <f t="shared" si="16"/>
        <v xml:space="preserve"> </v>
      </c>
      <c r="F287" s="177" t="str">
        <f t="shared" si="17"/>
        <v xml:space="preserve"> </v>
      </c>
      <c r="G287" s="168" t="str">
        <f>IF(ISERROR(INDEX(#REF!,MATCH('Item IDs'!B287,#REF!,0),1)),"NOT ASSIGNED",INDEX(#REF!,MATCH('Item IDs'!B287,#REF!,0),1))</f>
        <v>NOT ASSIGNED</v>
      </c>
      <c r="H287" s="168"/>
    </row>
    <row r="288" spans="2:8">
      <c r="B288" s="166">
        <v>1284</v>
      </c>
      <c r="C288" s="167" t="str">
        <f>IF(ISERROR(VLOOKUP(B288,#REF!,3,FALSE)),"N/A",VLOOKUP(B288,#REF!,3,FALSE))</f>
        <v>N/A</v>
      </c>
      <c r="D288" s="179" t="str">
        <f t="shared" si="15"/>
        <v xml:space="preserve"> </v>
      </c>
      <c r="E288" s="177" t="str">
        <f t="shared" si="16"/>
        <v xml:space="preserve"> </v>
      </c>
      <c r="F288" s="177" t="str">
        <f t="shared" si="17"/>
        <v xml:space="preserve"> </v>
      </c>
      <c r="G288" s="168" t="str">
        <f>IF(ISERROR(INDEX(#REF!,MATCH('Item IDs'!B288,#REF!,0),1)),"NOT ASSIGNED",INDEX(#REF!,MATCH('Item IDs'!B288,#REF!,0),1))</f>
        <v>NOT ASSIGNED</v>
      </c>
      <c r="H288" s="168"/>
    </row>
    <row r="289" spans="2:8">
      <c r="B289" s="166">
        <v>1285</v>
      </c>
      <c r="C289" s="167" t="str">
        <f>IF(ISERROR(VLOOKUP(B289,#REF!,3,FALSE)),"N/A",VLOOKUP(B289,#REF!,3,FALSE))</f>
        <v>N/A</v>
      </c>
      <c r="D289" s="179" t="str">
        <f t="shared" si="15"/>
        <v xml:space="preserve"> </v>
      </c>
      <c r="E289" s="177" t="str">
        <f t="shared" si="16"/>
        <v xml:space="preserve"> </v>
      </c>
      <c r="F289" s="177" t="str">
        <f t="shared" si="17"/>
        <v xml:space="preserve"> </v>
      </c>
      <c r="G289" s="168" t="str">
        <f>IF(ISERROR(INDEX(#REF!,MATCH('Item IDs'!B289,#REF!,0),1)),"NOT ASSIGNED",INDEX(#REF!,MATCH('Item IDs'!B289,#REF!,0),1))</f>
        <v>NOT ASSIGNED</v>
      </c>
      <c r="H289" s="168"/>
    </row>
    <row r="290" spans="2:8">
      <c r="B290" s="166">
        <v>1286</v>
      </c>
      <c r="C290" s="167" t="str">
        <f>IF(ISERROR(VLOOKUP(B290,#REF!,3,FALSE)),"N/A",VLOOKUP(B290,#REF!,3,FALSE))</f>
        <v>N/A</v>
      </c>
      <c r="D290" s="179" t="str">
        <f t="shared" si="15"/>
        <v xml:space="preserve"> </v>
      </c>
      <c r="E290" s="177" t="str">
        <f t="shared" si="16"/>
        <v xml:space="preserve"> </v>
      </c>
      <c r="F290" s="177" t="str">
        <f t="shared" si="17"/>
        <v xml:space="preserve"> </v>
      </c>
      <c r="G290" s="168" t="str">
        <f>IF(ISERROR(INDEX(#REF!,MATCH('Item IDs'!B290,#REF!,0),1)),"NOT ASSIGNED",INDEX(#REF!,MATCH('Item IDs'!B290,#REF!,0),1))</f>
        <v>NOT ASSIGNED</v>
      </c>
      <c r="H290" s="168"/>
    </row>
    <row r="291" spans="2:8">
      <c r="B291" s="166">
        <v>1287</v>
      </c>
      <c r="C291" s="167" t="str">
        <f>IF(ISERROR(VLOOKUP(B291,#REF!,3,FALSE)),"N/A",VLOOKUP(B291,#REF!,3,FALSE))</f>
        <v>N/A</v>
      </c>
      <c r="D291" s="179" t="str">
        <f t="shared" si="15"/>
        <v xml:space="preserve"> </v>
      </c>
      <c r="E291" s="177" t="str">
        <f t="shared" si="16"/>
        <v xml:space="preserve"> </v>
      </c>
      <c r="F291" s="177" t="str">
        <f t="shared" si="17"/>
        <v xml:space="preserve"> </v>
      </c>
      <c r="G291" s="168" t="str">
        <f>IF(ISERROR(INDEX(#REF!,MATCH('Item IDs'!B291,#REF!,0),1)),"NOT ASSIGNED",INDEX(#REF!,MATCH('Item IDs'!B291,#REF!,0),1))</f>
        <v>NOT ASSIGNED</v>
      </c>
      <c r="H291" s="168"/>
    </row>
    <row r="292" spans="2:8">
      <c r="B292" s="166">
        <v>1288</v>
      </c>
      <c r="C292" s="167" t="str">
        <f>IF(ISERROR(VLOOKUP(B292,#REF!,3,FALSE)),"N/A",VLOOKUP(B292,#REF!,3,FALSE))</f>
        <v>N/A</v>
      </c>
      <c r="D292" s="179" t="str">
        <f t="shared" si="15"/>
        <v xml:space="preserve"> </v>
      </c>
      <c r="E292" s="177" t="str">
        <f t="shared" si="16"/>
        <v xml:space="preserve"> </v>
      </c>
      <c r="F292" s="177" t="str">
        <f t="shared" si="17"/>
        <v xml:space="preserve"> </v>
      </c>
      <c r="G292" s="168" t="str">
        <f>IF(ISERROR(INDEX(#REF!,MATCH('Item IDs'!B292,#REF!,0),1)),"NOT ASSIGNED",INDEX(#REF!,MATCH('Item IDs'!B292,#REF!,0),1))</f>
        <v>NOT ASSIGNED</v>
      </c>
      <c r="H292" s="168"/>
    </row>
    <row r="293" spans="2:8">
      <c r="B293" s="166">
        <v>1289</v>
      </c>
      <c r="C293" s="167" t="str">
        <f>IF(ISERROR(VLOOKUP(B293,#REF!,3,FALSE)),"N/A",VLOOKUP(B293,#REF!,3,FALSE))</f>
        <v>N/A</v>
      </c>
      <c r="D293" s="179" t="str">
        <f t="shared" si="15"/>
        <v xml:space="preserve"> </v>
      </c>
      <c r="E293" s="177" t="str">
        <f t="shared" si="16"/>
        <v xml:space="preserve"> </v>
      </c>
      <c r="F293" s="177" t="str">
        <f t="shared" si="17"/>
        <v xml:space="preserve"> </v>
      </c>
      <c r="G293" s="168" t="str">
        <f>IF(ISERROR(INDEX(#REF!,MATCH('Item IDs'!B293,#REF!,0),1)),"NOT ASSIGNED",INDEX(#REF!,MATCH('Item IDs'!B293,#REF!,0),1))</f>
        <v>NOT ASSIGNED</v>
      </c>
      <c r="H293" s="168"/>
    </row>
    <row r="294" spans="2:8">
      <c r="B294" s="166">
        <v>1290</v>
      </c>
      <c r="C294" s="167" t="str">
        <f>IF(ISERROR(VLOOKUP(B294,#REF!,3,FALSE)),"N/A",VLOOKUP(B294,#REF!,3,FALSE))</f>
        <v>N/A</v>
      </c>
      <c r="D294" s="179" t="str">
        <f t="shared" si="15"/>
        <v xml:space="preserve"> </v>
      </c>
      <c r="E294" s="177" t="str">
        <f t="shared" si="16"/>
        <v xml:space="preserve"> </v>
      </c>
      <c r="F294" s="177" t="str">
        <f t="shared" si="17"/>
        <v xml:space="preserve"> </v>
      </c>
      <c r="G294" s="168" t="str">
        <f>IF(ISERROR(INDEX(#REF!,MATCH('Item IDs'!B294,#REF!,0),1)),"NOT ASSIGNED",INDEX(#REF!,MATCH('Item IDs'!B294,#REF!,0),1))</f>
        <v>NOT ASSIGNED</v>
      </c>
      <c r="H294" s="168"/>
    </row>
    <row r="295" spans="2:8">
      <c r="B295" s="166">
        <v>1291</v>
      </c>
      <c r="C295" s="167" t="str">
        <f>IF(ISERROR(VLOOKUP(B295,#REF!,3,FALSE)),"N/A",VLOOKUP(B295,#REF!,3,FALSE))</f>
        <v>N/A</v>
      </c>
      <c r="D295" s="179" t="str">
        <f t="shared" si="15"/>
        <v xml:space="preserve"> </v>
      </c>
      <c r="E295" s="177" t="str">
        <f t="shared" si="16"/>
        <v xml:space="preserve"> </v>
      </c>
      <c r="F295" s="177" t="str">
        <f t="shared" si="17"/>
        <v xml:space="preserve"> </v>
      </c>
      <c r="G295" s="168" t="str">
        <f>IF(ISERROR(INDEX(#REF!,MATCH('Item IDs'!B295,#REF!,0),1)),"NOT ASSIGNED",INDEX(#REF!,MATCH('Item IDs'!B295,#REF!,0),1))</f>
        <v>NOT ASSIGNED</v>
      </c>
      <c r="H295" s="168"/>
    </row>
    <row r="296" spans="2:8">
      <c r="B296" s="166">
        <v>1292</v>
      </c>
      <c r="C296" s="167" t="str">
        <f>IF(ISERROR(VLOOKUP(B296,#REF!,3,FALSE)),"N/A",VLOOKUP(B296,#REF!,3,FALSE))</f>
        <v>N/A</v>
      </c>
      <c r="D296" s="179" t="str">
        <f t="shared" si="15"/>
        <v xml:space="preserve"> </v>
      </c>
      <c r="E296" s="177" t="str">
        <f t="shared" si="16"/>
        <v xml:space="preserve"> </v>
      </c>
      <c r="F296" s="177" t="str">
        <f t="shared" si="17"/>
        <v xml:space="preserve"> </v>
      </c>
      <c r="G296" s="168" t="str">
        <f>IF(ISERROR(INDEX(#REF!,MATCH('Item IDs'!B296,#REF!,0),1)),"NOT ASSIGNED",INDEX(#REF!,MATCH('Item IDs'!B296,#REF!,0),1))</f>
        <v>NOT ASSIGNED</v>
      </c>
      <c r="H296" s="168"/>
    </row>
    <row r="297" spans="2:8">
      <c r="B297" s="166">
        <v>1293</v>
      </c>
      <c r="C297" s="167" t="str">
        <f>IF(ISERROR(VLOOKUP(B297,#REF!,3,FALSE)),"N/A",VLOOKUP(B297,#REF!,3,FALSE))</f>
        <v>N/A</v>
      </c>
      <c r="D297" s="179" t="str">
        <f t="shared" si="15"/>
        <v xml:space="preserve"> </v>
      </c>
      <c r="E297" s="177" t="str">
        <f t="shared" si="16"/>
        <v xml:space="preserve"> </v>
      </c>
      <c r="F297" s="177" t="str">
        <f t="shared" si="17"/>
        <v xml:space="preserve"> </v>
      </c>
      <c r="G297" s="168" t="str">
        <f>IF(ISERROR(INDEX(#REF!,MATCH('Item IDs'!B297,#REF!,0),1)),"NOT ASSIGNED",INDEX(#REF!,MATCH('Item IDs'!B297,#REF!,0),1))</f>
        <v>NOT ASSIGNED</v>
      </c>
      <c r="H297" s="168"/>
    </row>
    <row r="298" spans="2:8">
      <c r="B298" s="166">
        <v>1294</v>
      </c>
      <c r="C298" s="167" t="str">
        <f>IF(ISERROR(VLOOKUP(B298,#REF!,3,FALSE)),"N/A",VLOOKUP(B298,#REF!,3,FALSE))</f>
        <v>N/A</v>
      </c>
      <c r="D298" s="179" t="str">
        <f t="shared" si="15"/>
        <v xml:space="preserve"> </v>
      </c>
      <c r="E298" s="177" t="str">
        <f t="shared" si="16"/>
        <v xml:space="preserve"> </v>
      </c>
      <c r="F298" s="177" t="str">
        <f t="shared" si="17"/>
        <v xml:space="preserve"> </v>
      </c>
      <c r="G298" s="168" t="str">
        <f>IF(ISERROR(INDEX(#REF!,MATCH('Item IDs'!B298,#REF!,0),1)),"NOT ASSIGNED",INDEX(#REF!,MATCH('Item IDs'!B298,#REF!,0),1))</f>
        <v>NOT ASSIGNED</v>
      </c>
      <c r="H298" s="168"/>
    </row>
    <row r="299" spans="2:8">
      <c r="B299" s="166">
        <v>1295</v>
      </c>
      <c r="C299" s="167" t="str">
        <f>IF(ISERROR(VLOOKUP(B299,#REF!,3,FALSE)),"N/A",VLOOKUP(B299,#REF!,3,FALSE))</f>
        <v>N/A</v>
      </c>
      <c r="D299" s="179" t="str">
        <f t="shared" si="15"/>
        <v xml:space="preserve"> </v>
      </c>
      <c r="E299" s="177" t="str">
        <f t="shared" si="16"/>
        <v xml:space="preserve"> </v>
      </c>
      <c r="F299" s="177" t="str">
        <f t="shared" si="17"/>
        <v xml:space="preserve"> </v>
      </c>
      <c r="G299" s="168" t="str">
        <f>IF(ISERROR(INDEX(#REF!,MATCH('Item IDs'!B299,#REF!,0),1)),"NOT ASSIGNED",INDEX(#REF!,MATCH('Item IDs'!B299,#REF!,0),1))</f>
        <v>NOT ASSIGNED</v>
      </c>
      <c r="H299" s="168"/>
    </row>
    <row r="300" spans="2:8">
      <c r="B300" s="166">
        <v>1296</v>
      </c>
      <c r="C300" s="167" t="str">
        <f>IF(ISERROR(VLOOKUP(B300,#REF!,3,FALSE)),"N/A",VLOOKUP(B300,#REF!,3,FALSE))</f>
        <v>N/A</v>
      </c>
      <c r="D300" s="179" t="str">
        <f t="shared" si="15"/>
        <v xml:space="preserve"> </v>
      </c>
      <c r="E300" s="177" t="str">
        <f t="shared" si="16"/>
        <v xml:space="preserve"> </v>
      </c>
      <c r="F300" s="177" t="str">
        <f t="shared" si="17"/>
        <v xml:space="preserve"> </v>
      </c>
      <c r="G300" s="168" t="str">
        <f>IF(ISERROR(INDEX(#REF!,MATCH('Item IDs'!B300,#REF!,0),1)),"NOT ASSIGNED",INDEX(#REF!,MATCH('Item IDs'!B300,#REF!,0),1))</f>
        <v>NOT ASSIGNED</v>
      </c>
      <c r="H300" s="168"/>
    </row>
    <row r="301" spans="2:8">
      <c r="B301" s="166">
        <v>1297</v>
      </c>
      <c r="C301" s="167" t="str">
        <f>IF(ISERROR(VLOOKUP(B301,#REF!,3,FALSE)),"N/A",VLOOKUP(B301,#REF!,3,FALSE))</f>
        <v>N/A</v>
      </c>
      <c r="D301" s="179" t="str">
        <f t="shared" si="15"/>
        <v xml:space="preserve"> </v>
      </c>
      <c r="E301" s="177" t="str">
        <f t="shared" si="16"/>
        <v xml:space="preserve"> </v>
      </c>
      <c r="F301" s="177" t="str">
        <f t="shared" si="17"/>
        <v xml:space="preserve"> </v>
      </c>
      <c r="G301" s="168" t="str">
        <f>IF(ISERROR(INDEX(#REF!,MATCH('Item IDs'!B301,#REF!,0),1)),"NOT ASSIGNED",INDEX(#REF!,MATCH('Item IDs'!B301,#REF!,0),1))</f>
        <v>NOT ASSIGNED</v>
      </c>
      <c r="H301" s="168"/>
    </row>
    <row r="302" spans="2:8">
      <c r="B302" s="166">
        <v>1298</v>
      </c>
      <c r="C302" s="167" t="str">
        <f>IF(ISERROR(VLOOKUP(B302,#REF!,3,FALSE)),"N/A",VLOOKUP(B302,#REF!,3,FALSE))</f>
        <v>N/A</v>
      </c>
      <c r="D302" s="179" t="str">
        <f t="shared" ref="D302:D304" si="18">IF(ISERROR(FIND(".",C302))," ",LEFT(C302,FIND(".",C302)-1))</f>
        <v xml:space="preserve"> </v>
      </c>
      <c r="E302" s="177" t="str">
        <f t="shared" ref="E302:E304" si="19">IF(ISERROR(FIND(".",C302))," ",LEFT(RIGHT(C302,LEN(C302)-FIND(".",C302)),FIND(".",RIGHT(C302,LEN(C302)-FIND(".",C302)))-1))</f>
        <v xml:space="preserve"> </v>
      </c>
      <c r="F302" s="177" t="str">
        <f t="shared" ref="F302:F304" si="20">IF(ISERROR(FIND("(",C302))," ",MID(C302,FIND("(",C302)+1,FIND(")",C302)-FIND("(",C302)-1))</f>
        <v xml:space="preserve"> </v>
      </c>
      <c r="G302" s="168" t="str">
        <f>IF(ISERROR(INDEX(#REF!,MATCH('Item IDs'!B302,#REF!,0),1)),"NOT ASSIGNED",INDEX(#REF!,MATCH('Item IDs'!B302,#REF!,0),1))</f>
        <v>NOT ASSIGNED</v>
      </c>
      <c r="H302" s="168"/>
    </row>
    <row r="303" spans="2:8">
      <c r="B303" s="166">
        <v>1299</v>
      </c>
      <c r="C303" s="167" t="str">
        <f>IF(ISERROR(VLOOKUP(B303,#REF!,3,FALSE)),"N/A",VLOOKUP(B303,#REF!,3,FALSE))</f>
        <v>N/A</v>
      </c>
      <c r="D303" s="179" t="str">
        <f t="shared" si="18"/>
        <v xml:space="preserve"> </v>
      </c>
      <c r="E303" s="177" t="str">
        <f t="shared" si="19"/>
        <v xml:space="preserve"> </v>
      </c>
      <c r="F303" s="177" t="str">
        <f t="shared" si="20"/>
        <v xml:space="preserve"> </v>
      </c>
      <c r="G303" s="168" t="str">
        <f>IF(ISERROR(INDEX(#REF!,MATCH('Item IDs'!B303,#REF!,0),1)),"NOT ASSIGNED",INDEX(#REF!,MATCH('Item IDs'!B303,#REF!,0),1))</f>
        <v>NOT ASSIGNED</v>
      </c>
      <c r="H303" s="168"/>
    </row>
    <row r="304" spans="2:8">
      <c r="B304" s="169">
        <v>1300</v>
      </c>
      <c r="C304" s="170" t="str">
        <f>IF(ISERROR(VLOOKUP(B304,#REF!,3,FALSE)),"N/A",VLOOKUP(B304,#REF!,3,FALSE))</f>
        <v>N/A</v>
      </c>
      <c r="D304" s="180" t="str">
        <f t="shared" si="18"/>
        <v xml:space="preserve"> </v>
      </c>
      <c r="E304" s="178" t="str">
        <f t="shared" si="19"/>
        <v xml:space="preserve"> </v>
      </c>
      <c r="F304" s="178" t="str">
        <f t="shared" si="20"/>
        <v xml:space="preserve"> </v>
      </c>
      <c r="G304" s="171" t="str">
        <f>IF(ISERROR(INDEX(#REF!,MATCH('Item IDs'!B304,#REF!,0),1)),"NOT ASSIGNED",INDEX(#REF!,MATCH('Item IDs'!B304,#REF!,0),1))</f>
        <v>NOT ASSIGNED</v>
      </c>
      <c r="H304" s="171"/>
    </row>
    <row r="305" spans="2:7">
      <c r="B305" s="159"/>
      <c r="C305" s="159"/>
      <c r="D305" s="159"/>
      <c r="E305" s="159"/>
      <c r="F305" s="159"/>
      <c r="G305" s="158"/>
    </row>
    <row r="306" spans="2:7">
      <c r="B306" s="159"/>
      <c r="C306" s="159"/>
      <c r="D306" s="159"/>
      <c r="E306" s="159"/>
      <c r="F306" s="159"/>
      <c r="G306" s="158"/>
    </row>
    <row r="307" spans="2:7">
      <c r="B307" s="159"/>
      <c r="C307" s="159"/>
      <c r="D307" s="159"/>
      <c r="E307" s="159"/>
      <c r="F307" s="159"/>
      <c r="G307" s="158"/>
    </row>
    <row r="308" spans="2:7">
      <c r="B308" s="159"/>
      <c r="C308" s="159"/>
      <c r="D308" s="159"/>
      <c r="E308" s="159"/>
      <c r="F308" s="159"/>
      <c r="G308" s="158"/>
    </row>
    <row r="309" spans="2:7">
      <c r="B309" s="159"/>
      <c r="C309" s="159"/>
      <c r="D309" s="159"/>
      <c r="E309" s="159"/>
      <c r="F309" s="159"/>
      <c r="G309" s="158"/>
    </row>
    <row r="310" spans="2:7">
      <c r="B310" s="159"/>
      <c r="C310" s="159"/>
      <c r="D310" s="159"/>
      <c r="E310" s="159"/>
      <c r="F310" s="159"/>
      <c r="G310" s="158"/>
    </row>
    <row r="311" spans="2:7">
      <c r="B311" s="159"/>
      <c r="C311" s="159"/>
      <c r="D311" s="159"/>
      <c r="E311" s="159"/>
      <c r="F311" s="159"/>
      <c r="G311" s="158"/>
    </row>
    <row r="312" spans="2:7">
      <c r="B312" s="159"/>
      <c r="C312" s="159"/>
      <c r="D312" s="159"/>
      <c r="E312" s="159"/>
      <c r="F312" s="159"/>
      <c r="G312" s="158"/>
    </row>
    <row r="313" spans="2:7">
      <c r="B313" s="159"/>
      <c r="C313" s="159"/>
      <c r="D313" s="159"/>
      <c r="E313" s="159"/>
      <c r="F313" s="159"/>
      <c r="G313" s="158"/>
    </row>
    <row r="314" spans="2:7">
      <c r="B314" s="159"/>
      <c r="C314" s="159"/>
      <c r="D314" s="159"/>
      <c r="E314" s="159"/>
      <c r="F314" s="159"/>
      <c r="G314" s="158"/>
    </row>
    <row r="315" spans="2:7">
      <c r="B315" s="159"/>
      <c r="C315" s="159"/>
      <c r="D315" s="159"/>
      <c r="E315" s="159"/>
      <c r="F315" s="159"/>
      <c r="G315" s="158"/>
    </row>
    <row r="316" spans="2:7">
      <c r="B316" s="159"/>
      <c r="C316" s="159"/>
      <c r="D316" s="159"/>
      <c r="E316" s="159"/>
      <c r="F316" s="159"/>
      <c r="G316" s="158"/>
    </row>
    <row r="317" spans="2:7">
      <c r="B317" s="159"/>
      <c r="C317" s="159"/>
      <c r="D317" s="159"/>
      <c r="E317" s="159"/>
      <c r="F317" s="159"/>
      <c r="G317" s="158"/>
    </row>
    <row r="318" spans="2:7">
      <c r="B318" s="159"/>
      <c r="C318" s="159"/>
      <c r="D318" s="159"/>
      <c r="E318" s="159"/>
      <c r="F318" s="159"/>
      <c r="G318" s="158"/>
    </row>
    <row r="319" spans="2:7">
      <c r="B319" s="159"/>
      <c r="C319" s="159"/>
      <c r="D319" s="159"/>
      <c r="E319" s="159"/>
      <c r="F319" s="159"/>
      <c r="G319" s="158"/>
    </row>
    <row r="320" spans="2:7">
      <c r="B320" s="159"/>
      <c r="C320" s="159"/>
      <c r="D320" s="159"/>
      <c r="E320" s="159"/>
      <c r="F320" s="159"/>
      <c r="G320" s="158"/>
    </row>
    <row r="321" spans="2:7">
      <c r="B321" s="159"/>
      <c r="C321" s="159"/>
      <c r="D321" s="159"/>
      <c r="E321" s="159"/>
      <c r="F321" s="159"/>
      <c r="G321" s="158"/>
    </row>
    <row r="322" spans="2:7">
      <c r="B322" s="159"/>
      <c r="C322" s="159"/>
      <c r="D322" s="159"/>
      <c r="E322" s="159"/>
      <c r="F322" s="159"/>
      <c r="G322" s="158"/>
    </row>
    <row r="323" spans="2:7">
      <c r="B323" s="159"/>
      <c r="C323" s="159"/>
      <c r="D323" s="159"/>
      <c r="E323" s="159"/>
      <c r="F323" s="159"/>
      <c r="G323" s="158"/>
    </row>
    <row r="324" spans="2:7">
      <c r="B324" s="159"/>
      <c r="C324" s="159"/>
      <c r="D324" s="159"/>
      <c r="E324" s="159"/>
      <c r="F324" s="159"/>
      <c r="G324" s="158"/>
    </row>
    <row r="325" spans="2:7">
      <c r="B325" s="159"/>
      <c r="C325" s="159"/>
      <c r="D325" s="159"/>
      <c r="E325" s="159"/>
      <c r="F325" s="159"/>
      <c r="G325" s="158"/>
    </row>
    <row r="326" spans="2:7">
      <c r="B326" s="159"/>
      <c r="C326" s="159"/>
      <c r="D326" s="159"/>
      <c r="E326" s="159"/>
      <c r="F326" s="159"/>
      <c r="G326" s="158"/>
    </row>
    <row r="327" spans="2:7">
      <c r="B327" s="159"/>
      <c r="C327" s="159"/>
      <c r="D327" s="159"/>
      <c r="E327" s="159"/>
      <c r="F327" s="159"/>
      <c r="G327" s="158"/>
    </row>
    <row r="328" spans="2:7">
      <c r="B328" s="159"/>
      <c r="C328" s="159"/>
      <c r="D328" s="159"/>
      <c r="E328" s="159"/>
      <c r="F328" s="159"/>
      <c r="G328" s="158"/>
    </row>
    <row r="329" spans="2:7">
      <c r="B329" s="159"/>
      <c r="C329" s="159"/>
      <c r="D329" s="159"/>
      <c r="E329" s="159"/>
      <c r="F329" s="159"/>
      <c r="G329" s="158"/>
    </row>
    <row r="330" spans="2:7">
      <c r="B330" s="159"/>
      <c r="C330" s="159"/>
      <c r="D330" s="159"/>
      <c r="E330" s="159"/>
      <c r="F330" s="159"/>
      <c r="G330" s="158"/>
    </row>
    <row r="331" spans="2:7">
      <c r="B331" s="159"/>
      <c r="C331" s="159"/>
      <c r="D331" s="159"/>
      <c r="E331" s="159"/>
      <c r="F331" s="159"/>
      <c r="G331" s="158"/>
    </row>
    <row r="332" spans="2:7">
      <c r="B332" s="159"/>
      <c r="C332" s="159"/>
      <c r="D332" s="159"/>
      <c r="E332" s="159"/>
      <c r="F332" s="159"/>
      <c r="G332" s="158"/>
    </row>
    <row r="333" spans="2:7">
      <c r="B333" s="159"/>
      <c r="C333" s="159"/>
      <c r="D333" s="159"/>
      <c r="E333" s="159"/>
      <c r="F333" s="159"/>
      <c r="G333" s="158"/>
    </row>
    <row r="334" spans="2:7">
      <c r="B334" s="159"/>
      <c r="C334" s="159"/>
      <c r="D334" s="159"/>
      <c r="E334" s="159"/>
      <c r="F334" s="159"/>
      <c r="G334" s="158"/>
    </row>
    <row r="335" spans="2:7">
      <c r="B335" s="159"/>
      <c r="C335" s="159"/>
      <c r="D335" s="159"/>
      <c r="E335" s="159"/>
      <c r="F335" s="159"/>
      <c r="G335" s="158"/>
    </row>
    <row r="336" spans="2:7">
      <c r="B336" s="159"/>
      <c r="C336" s="159"/>
      <c r="D336" s="159"/>
      <c r="E336" s="159"/>
      <c r="F336" s="159"/>
      <c r="G336" s="158"/>
    </row>
    <row r="337" spans="2:7">
      <c r="B337" s="159"/>
      <c r="C337" s="159"/>
      <c r="D337" s="159"/>
      <c r="E337" s="159"/>
      <c r="F337" s="159"/>
      <c r="G337" s="158"/>
    </row>
    <row r="338" spans="2:7">
      <c r="B338" s="159"/>
      <c r="C338" s="159"/>
      <c r="D338" s="159"/>
      <c r="E338" s="159"/>
      <c r="F338" s="159"/>
      <c r="G338" s="158"/>
    </row>
    <row r="339" spans="2:7">
      <c r="B339" s="159"/>
      <c r="C339" s="159"/>
      <c r="D339" s="159"/>
      <c r="E339" s="159"/>
      <c r="F339" s="159"/>
      <c r="G339" s="158"/>
    </row>
    <row r="340" spans="2:7">
      <c r="B340" s="159"/>
      <c r="C340" s="159"/>
      <c r="D340" s="159"/>
      <c r="E340" s="159"/>
      <c r="F340" s="159"/>
      <c r="G340" s="158"/>
    </row>
    <row r="341" spans="2:7">
      <c r="B341" s="159"/>
      <c r="C341" s="159"/>
      <c r="D341" s="159"/>
      <c r="E341" s="159"/>
      <c r="F341" s="159"/>
      <c r="G341" s="158"/>
    </row>
    <row r="342" spans="2:7">
      <c r="B342" s="159"/>
      <c r="C342" s="159"/>
      <c r="D342" s="159"/>
      <c r="E342" s="159"/>
      <c r="F342" s="159"/>
      <c r="G342" s="158"/>
    </row>
    <row r="343" spans="2:7">
      <c r="B343" s="159"/>
      <c r="C343" s="159"/>
      <c r="D343" s="159"/>
      <c r="E343" s="159"/>
      <c r="F343" s="159"/>
      <c r="G343" s="158"/>
    </row>
    <row r="344" spans="2:7">
      <c r="B344" s="159"/>
      <c r="C344" s="159"/>
      <c r="D344" s="159"/>
      <c r="E344" s="159"/>
      <c r="F344" s="159"/>
      <c r="G344" s="158"/>
    </row>
    <row r="345" spans="2:7">
      <c r="B345" s="159"/>
      <c r="C345" s="159"/>
      <c r="D345" s="159"/>
      <c r="E345" s="159"/>
      <c r="F345" s="159"/>
      <c r="G345" s="158"/>
    </row>
    <row r="346" spans="2:7">
      <c r="B346" s="159"/>
      <c r="C346" s="159"/>
      <c r="D346" s="159"/>
      <c r="E346" s="159"/>
      <c r="F346" s="159"/>
      <c r="G346" s="158"/>
    </row>
    <row r="347" spans="2:7">
      <c r="B347" s="159"/>
      <c r="C347" s="159"/>
      <c r="D347" s="159"/>
      <c r="E347" s="159"/>
      <c r="F347" s="159"/>
      <c r="G347" s="158"/>
    </row>
    <row r="348" spans="2:7">
      <c r="B348" s="159"/>
      <c r="C348" s="159"/>
      <c r="D348" s="159"/>
      <c r="E348" s="159"/>
      <c r="F348" s="159"/>
      <c r="G348" s="158"/>
    </row>
    <row r="349" spans="2:7">
      <c r="B349" s="159"/>
      <c r="C349" s="159"/>
      <c r="D349" s="159"/>
      <c r="E349" s="159"/>
      <c r="F349" s="159"/>
      <c r="G349" s="158"/>
    </row>
    <row r="350" spans="2:7">
      <c r="B350" s="159"/>
      <c r="C350" s="159"/>
      <c r="D350" s="159"/>
      <c r="E350" s="159"/>
      <c r="F350" s="159"/>
      <c r="G350" s="158"/>
    </row>
    <row r="351" spans="2:7">
      <c r="B351" s="159"/>
      <c r="C351" s="159"/>
      <c r="D351" s="159"/>
      <c r="E351" s="159"/>
      <c r="F351" s="159"/>
      <c r="G351" s="158"/>
    </row>
    <row r="352" spans="2:7">
      <c r="B352" s="159"/>
      <c r="C352" s="159"/>
      <c r="D352" s="159"/>
      <c r="E352" s="159"/>
      <c r="F352" s="159"/>
      <c r="G352" s="158"/>
    </row>
    <row r="353" spans="2:7">
      <c r="B353" s="159"/>
      <c r="C353" s="159"/>
      <c r="D353" s="159"/>
      <c r="E353" s="159"/>
      <c r="F353" s="159"/>
      <c r="G353" s="158"/>
    </row>
    <row r="354" spans="2:7">
      <c r="B354" s="159"/>
      <c r="C354" s="159"/>
      <c r="D354" s="159"/>
      <c r="E354" s="159"/>
      <c r="F354" s="159"/>
      <c r="G354" s="158"/>
    </row>
    <row r="355" spans="2:7">
      <c r="B355" s="159"/>
      <c r="C355" s="159"/>
      <c r="D355" s="159"/>
      <c r="E355" s="159"/>
      <c r="F355" s="159"/>
      <c r="G355" s="158"/>
    </row>
    <row r="356" spans="2:7">
      <c r="B356" s="159"/>
      <c r="C356" s="159"/>
      <c r="D356" s="159"/>
      <c r="E356" s="159"/>
      <c r="F356" s="159"/>
      <c r="G356" s="158"/>
    </row>
    <row r="357" spans="2:7">
      <c r="B357" s="159"/>
      <c r="C357" s="159"/>
      <c r="D357" s="159"/>
      <c r="E357" s="159"/>
      <c r="F357" s="159"/>
      <c r="G357" s="158"/>
    </row>
    <row r="358" spans="2:7">
      <c r="B358" s="159"/>
      <c r="C358" s="159"/>
      <c r="D358" s="159"/>
      <c r="E358" s="159"/>
      <c r="F358" s="159"/>
      <c r="G358" s="158"/>
    </row>
    <row r="359" spans="2:7">
      <c r="B359" s="159"/>
      <c r="C359" s="159"/>
      <c r="D359" s="159"/>
      <c r="E359" s="159"/>
      <c r="F359" s="159"/>
      <c r="G359" s="158"/>
    </row>
    <row r="360" spans="2:7">
      <c r="B360" s="159"/>
      <c r="C360" s="159"/>
      <c r="D360" s="159"/>
      <c r="E360" s="159"/>
      <c r="F360" s="159"/>
      <c r="G360" s="158"/>
    </row>
    <row r="361" spans="2:7">
      <c r="B361" s="159"/>
      <c r="C361" s="159"/>
      <c r="D361" s="159"/>
      <c r="E361" s="159"/>
      <c r="F361" s="159"/>
      <c r="G361" s="158"/>
    </row>
    <row r="362" spans="2:7">
      <c r="B362" s="159"/>
      <c r="C362" s="159"/>
      <c r="D362" s="159"/>
      <c r="E362" s="159"/>
      <c r="F362" s="159"/>
      <c r="G362" s="158"/>
    </row>
    <row r="363" spans="2:7">
      <c r="B363" s="159"/>
      <c r="C363" s="159"/>
      <c r="D363" s="159"/>
      <c r="E363" s="159"/>
      <c r="F363" s="159"/>
      <c r="G363" s="158"/>
    </row>
    <row r="364" spans="2:7">
      <c r="B364" s="159"/>
      <c r="C364" s="159"/>
      <c r="D364" s="159"/>
      <c r="E364" s="159"/>
      <c r="F364" s="159"/>
      <c r="G364" s="158"/>
    </row>
    <row r="365" spans="2:7">
      <c r="B365" s="159"/>
      <c r="C365" s="159"/>
      <c r="D365" s="159"/>
      <c r="E365" s="159"/>
      <c r="F365" s="159"/>
      <c r="G365" s="158"/>
    </row>
    <row r="366" spans="2:7">
      <c r="B366" s="159"/>
      <c r="C366" s="159"/>
      <c r="D366" s="159"/>
      <c r="E366" s="159"/>
      <c r="F366" s="159"/>
      <c r="G366" s="158"/>
    </row>
    <row r="367" spans="2:7">
      <c r="B367" s="159"/>
      <c r="C367" s="159"/>
      <c r="D367" s="159"/>
      <c r="E367" s="159"/>
      <c r="F367" s="159"/>
      <c r="G367" s="158"/>
    </row>
    <row r="368" spans="2:7">
      <c r="B368" s="159"/>
      <c r="C368" s="159"/>
      <c r="D368" s="159"/>
      <c r="E368" s="159"/>
      <c r="F368" s="159"/>
      <c r="G368" s="158"/>
    </row>
    <row r="369" spans="2:7">
      <c r="B369" s="159"/>
      <c r="C369" s="159"/>
      <c r="D369" s="159"/>
      <c r="E369" s="159"/>
      <c r="F369" s="159"/>
      <c r="G369" s="158"/>
    </row>
    <row r="370" spans="2:7">
      <c r="B370" s="159"/>
      <c r="C370" s="159"/>
      <c r="D370" s="159"/>
      <c r="E370" s="159"/>
      <c r="F370" s="159"/>
      <c r="G370" s="158"/>
    </row>
    <row r="371" spans="2:7">
      <c r="B371" s="159"/>
      <c r="C371" s="159"/>
      <c r="D371" s="159"/>
      <c r="E371" s="159"/>
      <c r="F371" s="159"/>
      <c r="G371" s="158"/>
    </row>
    <row r="372" spans="2:7">
      <c r="B372" s="159"/>
      <c r="C372" s="159"/>
      <c r="D372" s="159"/>
      <c r="E372" s="159"/>
      <c r="F372" s="159"/>
      <c r="G372" s="158"/>
    </row>
    <row r="373" spans="2:7">
      <c r="B373" s="159"/>
      <c r="C373" s="159"/>
      <c r="D373" s="159"/>
      <c r="E373" s="159"/>
      <c r="F373" s="159"/>
      <c r="G373" s="158"/>
    </row>
    <row r="374" spans="2:7">
      <c r="B374" s="159"/>
      <c r="C374" s="159"/>
      <c r="D374" s="159"/>
      <c r="E374" s="159"/>
      <c r="F374" s="159"/>
      <c r="G374" s="158"/>
    </row>
    <row r="375" spans="2:7">
      <c r="B375" s="159"/>
      <c r="C375" s="159"/>
      <c r="D375" s="159"/>
      <c r="E375" s="159"/>
      <c r="F375" s="159"/>
      <c r="G375" s="158"/>
    </row>
    <row r="376" spans="2:7">
      <c r="B376" s="159"/>
      <c r="C376" s="159"/>
      <c r="D376" s="159"/>
      <c r="E376" s="159"/>
      <c r="F376" s="159"/>
      <c r="G376" s="158"/>
    </row>
    <row r="377" spans="2:7">
      <c r="B377" s="159"/>
      <c r="C377" s="159"/>
      <c r="D377" s="159"/>
      <c r="E377" s="159"/>
      <c r="F377" s="159"/>
      <c r="G377" s="158"/>
    </row>
    <row r="378" spans="2:7">
      <c r="B378" s="159"/>
      <c r="C378" s="159"/>
      <c r="D378" s="159"/>
      <c r="E378" s="159"/>
      <c r="F378" s="159"/>
      <c r="G378" s="158"/>
    </row>
    <row r="379" spans="2:7">
      <c r="B379" s="159"/>
      <c r="C379" s="159"/>
      <c r="D379" s="159"/>
      <c r="E379" s="159"/>
      <c r="F379" s="159"/>
      <c r="G379" s="158"/>
    </row>
    <row r="380" spans="2:7">
      <c r="B380" s="159"/>
      <c r="C380" s="159"/>
      <c r="D380" s="159"/>
      <c r="E380" s="159"/>
      <c r="F380" s="159"/>
      <c r="G380" s="158"/>
    </row>
    <row r="381" spans="2:7">
      <c r="B381" s="159"/>
      <c r="C381" s="159"/>
      <c r="D381" s="159"/>
      <c r="E381" s="159"/>
      <c r="F381" s="159"/>
      <c r="G381" s="158"/>
    </row>
    <row r="382" spans="2:7">
      <c r="B382" s="159"/>
      <c r="C382" s="159"/>
      <c r="D382" s="159"/>
      <c r="E382" s="159"/>
      <c r="F382" s="159"/>
      <c r="G382" s="158"/>
    </row>
    <row r="383" spans="2:7">
      <c r="B383" s="159"/>
      <c r="C383" s="159"/>
      <c r="D383" s="159"/>
      <c r="E383" s="159"/>
      <c r="F383" s="159"/>
      <c r="G383" s="158"/>
    </row>
    <row r="384" spans="2:7">
      <c r="B384" s="159"/>
      <c r="C384" s="159"/>
      <c r="D384" s="159"/>
      <c r="E384" s="159"/>
      <c r="F384" s="159"/>
      <c r="G384" s="158"/>
    </row>
    <row r="385" spans="2:7">
      <c r="B385" s="159"/>
      <c r="C385" s="159"/>
      <c r="D385" s="159"/>
      <c r="E385" s="159"/>
      <c r="F385" s="159"/>
      <c r="G385" s="158"/>
    </row>
    <row r="386" spans="2:7">
      <c r="B386" s="159"/>
      <c r="C386" s="159"/>
      <c r="D386" s="159"/>
      <c r="E386" s="159"/>
      <c r="F386" s="159"/>
      <c r="G386" s="158"/>
    </row>
    <row r="387" spans="2:7">
      <c r="B387" s="159"/>
      <c r="C387" s="159"/>
      <c r="D387" s="159"/>
      <c r="E387" s="159"/>
      <c r="F387" s="159"/>
      <c r="G387" s="158"/>
    </row>
    <row r="388" spans="2:7">
      <c r="B388" s="159"/>
      <c r="C388" s="159"/>
      <c r="D388" s="159"/>
      <c r="E388" s="159"/>
      <c r="F388" s="159"/>
      <c r="G388" s="158"/>
    </row>
    <row r="389" spans="2:7">
      <c r="B389" s="159"/>
      <c r="C389" s="159"/>
      <c r="D389" s="159"/>
      <c r="E389" s="159"/>
      <c r="F389" s="159"/>
      <c r="G389" s="158"/>
    </row>
    <row r="390" spans="2:7">
      <c r="B390" s="159"/>
      <c r="C390" s="159"/>
      <c r="D390" s="159"/>
      <c r="E390" s="159"/>
      <c r="F390" s="159"/>
      <c r="G390" s="158"/>
    </row>
    <row r="391" spans="2:7">
      <c r="B391" s="159"/>
      <c r="C391" s="159"/>
      <c r="D391" s="159"/>
      <c r="E391" s="159"/>
      <c r="F391" s="159"/>
      <c r="G391" s="158"/>
    </row>
    <row r="392" spans="2:7">
      <c r="B392" s="159"/>
      <c r="C392" s="159"/>
      <c r="D392" s="159"/>
      <c r="E392" s="159"/>
      <c r="F392" s="159"/>
      <c r="G392" s="158"/>
    </row>
    <row r="393" spans="2:7">
      <c r="B393" s="159"/>
      <c r="C393" s="159"/>
      <c r="D393" s="159"/>
      <c r="E393" s="159"/>
      <c r="F393" s="159"/>
      <c r="G393" s="158"/>
    </row>
    <row r="394" spans="2:7">
      <c r="B394" s="159"/>
      <c r="C394" s="159"/>
      <c r="D394" s="159"/>
      <c r="E394" s="159"/>
      <c r="F394" s="159"/>
      <c r="G394" s="158"/>
    </row>
    <row r="395" spans="2:7">
      <c r="B395" s="159"/>
      <c r="C395" s="159"/>
      <c r="D395" s="159"/>
      <c r="E395" s="159"/>
      <c r="F395" s="159"/>
      <c r="G395" s="158"/>
    </row>
    <row r="396" spans="2:7">
      <c r="B396" s="159"/>
      <c r="C396" s="159"/>
      <c r="D396" s="159"/>
      <c r="E396" s="159"/>
      <c r="F396" s="159"/>
      <c r="G396" s="158"/>
    </row>
    <row r="397" spans="2:7">
      <c r="B397" s="159"/>
      <c r="C397" s="159"/>
      <c r="D397" s="159"/>
      <c r="E397" s="159"/>
      <c r="F397" s="159"/>
      <c r="G397" s="158"/>
    </row>
    <row r="398" spans="2:7">
      <c r="B398" s="159"/>
      <c r="C398" s="159"/>
      <c r="D398" s="159"/>
      <c r="E398" s="159"/>
      <c r="F398" s="159"/>
      <c r="G398" s="158"/>
    </row>
    <row r="399" spans="2:7">
      <c r="B399" s="159"/>
      <c r="C399" s="159"/>
      <c r="D399" s="159"/>
      <c r="E399" s="159"/>
      <c r="F399" s="159"/>
      <c r="G399" s="158"/>
    </row>
    <row r="400" spans="2:7">
      <c r="B400" s="159"/>
      <c r="C400" s="159"/>
      <c r="D400" s="159"/>
      <c r="E400" s="159"/>
      <c r="F400" s="159"/>
      <c r="G400" s="158"/>
    </row>
    <row r="401" spans="2:7">
      <c r="B401" s="159"/>
      <c r="C401" s="159"/>
      <c r="D401" s="159"/>
      <c r="E401" s="159"/>
      <c r="F401" s="159"/>
      <c r="G401" s="158"/>
    </row>
    <row r="402" spans="2:7">
      <c r="B402" s="159"/>
      <c r="C402" s="159"/>
      <c r="D402" s="159"/>
      <c r="E402" s="159"/>
      <c r="F402" s="159"/>
      <c r="G402" s="158"/>
    </row>
    <row r="403" spans="2:7">
      <c r="B403" s="159"/>
      <c r="C403" s="159"/>
      <c r="D403" s="159"/>
      <c r="E403" s="159"/>
      <c r="F403" s="159"/>
      <c r="G403" s="158"/>
    </row>
    <row r="404" spans="2:7">
      <c r="B404" s="159"/>
      <c r="C404" s="159"/>
      <c r="D404" s="159"/>
      <c r="E404" s="159"/>
      <c r="F404" s="159"/>
      <c r="G404" s="158"/>
    </row>
    <row r="405" spans="2:7">
      <c r="B405" s="159"/>
      <c r="C405" s="159"/>
      <c r="D405" s="159"/>
      <c r="E405" s="159"/>
      <c r="F405" s="159"/>
      <c r="G405" s="158"/>
    </row>
    <row r="406" spans="2:7">
      <c r="B406" s="159"/>
      <c r="C406" s="159"/>
      <c r="D406" s="159"/>
      <c r="E406" s="159"/>
      <c r="F406" s="159"/>
      <c r="G406" s="158"/>
    </row>
    <row r="407" spans="2:7">
      <c r="B407" s="159"/>
      <c r="C407" s="159"/>
      <c r="D407" s="159"/>
      <c r="E407" s="159"/>
      <c r="F407" s="159"/>
      <c r="G407" s="158"/>
    </row>
    <row r="408" spans="2:7">
      <c r="B408" s="159"/>
      <c r="C408" s="159"/>
      <c r="D408" s="159"/>
      <c r="E408" s="159"/>
      <c r="F408" s="159"/>
      <c r="G408" s="158"/>
    </row>
    <row r="409" spans="2:7">
      <c r="B409" s="159"/>
      <c r="C409" s="159"/>
      <c r="D409" s="159"/>
      <c r="E409" s="159"/>
      <c r="F409" s="159"/>
      <c r="G409" s="158"/>
    </row>
    <row r="410" spans="2:7">
      <c r="B410" s="159"/>
      <c r="C410" s="159"/>
      <c r="D410" s="159"/>
      <c r="E410" s="159"/>
      <c r="F410" s="159"/>
      <c r="G410" s="158"/>
    </row>
    <row r="411" spans="2:7">
      <c r="B411" s="159"/>
      <c r="C411" s="159"/>
      <c r="D411" s="159"/>
      <c r="E411" s="159"/>
      <c r="F411" s="159"/>
      <c r="G411" s="158"/>
    </row>
    <row r="412" spans="2:7">
      <c r="B412" s="159"/>
      <c r="C412" s="159"/>
      <c r="D412" s="159"/>
      <c r="E412" s="159"/>
      <c r="F412" s="159"/>
      <c r="G412" s="158"/>
    </row>
    <row r="413" spans="2:7">
      <c r="B413" s="159"/>
      <c r="C413" s="159"/>
      <c r="D413" s="159"/>
      <c r="E413" s="159"/>
      <c r="F413" s="159"/>
      <c r="G413" s="158"/>
    </row>
    <row r="414" spans="2:7">
      <c r="B414" s="159"/>
      <c r="C414" s="159"/>
      <c r="D414" s="159"/>
      <c r="E414" s="159"/>
      <c r="F414" s="159"/>
      <c r="G414" s="158"/>
    </row>
    <row r="415" spans="2:7">
      <c r="B415" s="159"/>
      <c r="C415" s="159"/>
      <c r="D415" s="159"/>
      <c r="E415" s="159"/>
      <c r="F415" s="159"/>
      <c r="G415" s="158"/>
    </row>
    <row r="416" spans="2:7">
      <c r="B416" s="159"/>
      <c r="C416" s="159"/>
      <c r="D416" s="159"/>
      <c r="E416" s="159"/>
      <c r="F416" s="159"/>
      <c r="G416" s="158"/>
    </row>
    <row r="417" spans="2:7">
      <c r="B417" s="159"/>
      <c r="C417" s="159"/>
      <c r="D417" s="159"/>
      <c r="E417" s="159"/>
      <c r="F417" s="159"/>
      <c r="G417" s="158"/>
    </row>
    <row r="418" spans="2:7">
      <c r="B418" s="159"/>
      <c r="C418" s="159"/>
      <c r="D418" s="159"/>
      <c r="E418" s="159"/>
      <c r="F418" s="159"/>
      <c r="G418" s="158"/>
    </row>
    <row r="419" spans="2:7">
      <c r="B419" s="159"/>
      <c r="C419" s="159"/>
      <c r="D419" s="159"/>
      <c r="E419" s="159"/>
      <c r="F419" s="159"/>
      <c r="G419" s="158"/>
    </row>
    <row r="420" spans="2:7">
      <c r="B420" s="159"/>
      <c r="C420" s="159"/>
      <c r="D420" s="159"/>
      <c r="E420" s="159"/>
      <c r="F420" s="159"/>
      <c r="G420" s="158"/>
    </row>
    <row r="421" spans="2:7">
      <c r="B421" s="159"/>
      <c r="C421" s="159"/>
      <c r="D421" s="159"/>
      <c r="E421" s="159"/>
      <c r="F421" s="159"/>
      <c r="G421" s="158"/>
    </row>
    <row r="422" spans="2:7">
      <c r="B422" s="159"/>
      <c r="C422" s="159"/>
      <c r="D422" s="159"/>
      <c r="E422" s="159"/>
      <c r="F422" s="159"/>
      <c r="G422" s="158"/>
    </row>
    <row r="423" spans="2:7">
      <c r="B423" s="159"/>
      <c r="C423" s="159"/>
      <c r="D423" s="159"/>
      <c r="E423" s="159"/>
      <c r="F423" s="159"/>
      <c r="G423" s="158"/>
    </row>
    <row r="424" spans="2:7">
      <c r="B424" s="159"/>
      <c r="C424" s="159"/>
      <c r="D424" s="159"/>
      <c r="E424" s="159"/>
      <c r="F424" s="159"/>
      <c r="G424" s="158"/>
    </row>
  </sheetData>
  <sheetProtection password="D9BE" sheet="1" objects="1" scenarios="1"/>
  <autoFilter ref="B4:H304"/>
  <phoneticPr fontId="12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Final Version</Description0>
    <Sort_x0020_order xmlns="47a4366c-84df-4f1b-a9fc-51678be20e9f">5.2</Sort_x0020_order>
    <doc_x0023_ xmlns="8df97779-ee55-4a9a-b576-764051c48289">MPG/17/12b</doc_x0023_>
    <Agenda_x0020_item xmlns="92cdf5ae-3dbe-476b-bc93-77347b2025e8">5</Agenda_x0020_item>
    <Meeting xmlns="b66ce8f5-2c83-4b6c-b3b6-8caf32206f46">2017 - 36th Meeting of the MPG - New York - January 2017</Meet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56765F848E229249B9F1C77F8E73F575" ma:contentTypeVersion="21" ma:contentTypeDescription="Create a new document." ma:contentTypeScope="" ma:versionID="55ecf4a0cc5df02411812c63c02be179">
  <xsd:schema xmlns:xsd="http://www.w3.org/2001/XMLSchema" xmlns:xs="http://www.w3.org/2001/XMLSchema" xmlns:p="http://schemas.microsoft.com/office/2006/metadata/properties" xmlns:ns2="92cdf5ae-3dbe-476b-bc93-77347b2025e8" xmlns:ns3="c55bd289-69bc-4346-b6d0-143df9189783" xmlns:ns4="b66ce8f5-2c83-4b6c-b3b6-8caf32206f46" xmlns:ns5="8df97779-ee55-4a9a-b576-764051c48289" xmlns:ns6="47a4366c-84df-4f1b-a9fc-51678be20e9f" xmlns:ns7="http://schemas.microsoft.com/sharepoint/3.0" targetNamespace="http://schemas.microsoft.com/office/2006/metadata/properties" ma:root="true" ma:fieldsID="e986222f7d0db0a9d91fb373e8a2b08e" ns2:_="" ns3:_="" ns4:_="" ns5:_="" ns6:_="" ns7:_="">
    <xsd:import namespace="92cdf5ae-3dbe-476b-bc93-77347b2025e8"/>
    <xsd:import namespace="c55bd289-69bc-4346-b6d0-143df9189783"/>
    <xsd:import namespace="b66ce8f5-2c83-4b6c-b3b6-8caf32206f46"/>
    <xsd:import namespace="8df97779-ee55-4a9a-b576-764051c48289"/>
    <xsd:import namespace="47a4366c-84df-4f1b-a9fc-51678be20e9f"/>
    <xsd:import namespace="http://schemas.microsoft.com/sharepoint/3.0"/>
    <xsd:element name="properties">
      <xsd:complexType>
        <xsd:sequence>
          <xsd:element name="documentManagement">
            <xsd:complexType>
              <xsd:all>
                <xsd:element ref="ns2:Agenda_x0020_item" minOccurs="0"/>
                <xsd:element ref="ns3:Description0" minOccurs="0"/>
                <xsd:element ref="ns4:Meeting"/>
                <xsd:element ref="ns5:doc_x0023_" minOccurs="0"/>
                <xsd:element ref="ns6:Sort_x0020_order" minOccurs="0"/>
                <xsd:element ref="ns7:EmailNot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df5ae-3dbe-476b-bc93-77347b2025e8" elementFormDefault="qualified">
    <xsd:import namespace="http://schemas.microsoft.com/office/2006/documentManagement/types"/>
    <xsd:import namespace="http://schemas.microsoft.com/office/infopath/2007/PartnerControls"/>
    <xsd:element name="Agenda_x0020_item" ma:index="2" nillable="true" ma:displayName="Agenda item" ma:internalName="Agenda_x0020_ite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3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ce8f5-2c83-4b6c-b3b6-8caf32206f46" elementFormDefault="qualified">
    <xsd:import namespace="http://schemas.microsoft.com/office/2006/documentManagement/types"/>
    <xsd:import namespace="http://schemas.microsoft.com/office/infopath/2007/PartnerControls"/>
    <xsd:element name="Meeting" ma:index="4" ma:displayName="Meeting" ma:default="2016 - 35th Meeting of the MPG - Tokyo - October  2016" ma:format="Dropdown" ma:indexed="true" ma:internalName="Meeting0">
      <xsd:simpleType>
        <xsd:union memberTypes="dms:Text">
          <xsd:simpleType>
            <xsd:restriction base="dms:Choice">
              <xsd:enumeration value="2009 - 1st Meeting of the MPG - Basel - September 2009"/>
              <xsd:enumeration value="2009 - 2nd Meeting of the MPG - London - October 2009"/>
              <xsd:enumeration value="2009 - 3rd Meeting of the MPG - Paris - November 2009"/>
              <xsd:enumeration value="2010 - 4th Meeting of the MPG - Amsterdam - February 2010"/>
              <xsd:enumeration value="2010 - 5th Meeting of the MPG - Tokyo - May 2010"/>
              <xsd:enumeration value="2010 - 6th Meeting of the MPG - Frankfurt - June 2010"/>
              <xsd:enumeration value="2010 - 7th Meeting of the MPG - New York - August 2010"/>
              <xsd:enumeration value="2010 - 8th Meeting of the MPG - Basel - October 2010"/>
              <xsd:enumeration value="2010 - 9th Meeting of the MPG - London - November 2010"/>
              <xsd:enumeration value="2011 - 10th Meeting of the MPG - Istanbul - January 2011"/>
              <xsd:enumeration value="2011 - 11th Meeting of the MPG - Rome - February 2011"/>
              <xsd:enumeration value="2011 - 12th Meeting of the MPG - Basel - April 2011"/>
              <xsd:enumeration value="2011 - 13th Meeting of the MPG - Amsterdam - May 2011"/>
              <xsd:enumeration value="2011 - 14th Meeting of the MPG - Zurich - September 2011"/>
              <xsd:enumeration value="2011 - 15th Meeting of the MPG - Ottawa - November 2011"/>
              <xsd:enumeration value="2012 - 16th Meeting of the MPG - Sydney - February 2012"/>
              <xsd:enumeration value="2012 - 17th Meeting of the MPG - Rome - May 2012"/>
              <xsd:enumeration value="2012 - 18th Meeting of the MPG - Basel - August 2012"/>
              <xsd:enumeration value="2012 - 19th Meeting of the MPG - Seoul - November 2012"/>
              <xsd:enumeration value="2013 - 20th Meeting of the MPG - Basel - February 2013"/>
              <xsd:enumeration value="2013 - 21th Meeting of the MPG - Basel - May 2013"/>
              <xsd:enumeration value="2013 - 22nd Meeting of the MPG - Basel - August 2013"/>
              <xsd:enumeration value="2013 - 23rd Meeting of the MPG - Mexico City - November 2013"/>
              <xsd:enumeration value="2014 - 24th Meeting of the MPG - Basel - February 2014"/>
              <xsd:enumeration value="2014 - Work shop on DSIB implementation"/>
              <xsd:enumeration value="2014 - 25th Meeting of the MPG - Basel - May 2014"/>
              <xsd:enumeration value="2014 - 26th Meeting of the MPG - Washington DC - August 2014"/>
              <xsd:enumeration value="2014 - 27th Meeting of the MPG - Singapore - November 2014"/>
              <xsd:enumeration value="2015 - 28th Meeting of the MPG -  Basel - February 2015"/>
              <xsd:enumeration value="2015 - 28th Meeting/MPG-FSI workshop on implementation of the countercyclical capital buffer"/>
              <xsd:enumeration value="2015 - 29th Meeting of the MPG -  New York - May 2015"/>
              <xsd:enumeration value="2015 - 30th Meeting of the MPG -  Basel - September 2015"/>
              <xsd:enumeration value="2015 - 31st Meeting of the MPG -  Frankfurt - October 2015"/>
              <xsd:enumeration value="2016 - 32nd Meeting of the MPG - New York - February 2016"/>
              <xsd:enumeration value="2016 - 33rd Meeting of the MPG - Montreal - May 2016"/>
              <xsd:enumeration value="2016 - 34th Meeting of the MPG - Basel - August 2016"/>
              <xsd:enumeration value="2016 - 35th Meeting of the MPG - Tokyo - October  2016"/>
              <xsd:enumeration value="2017 - 36th Meeting of the MPG - New York - January 2017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7779-ee55-4a9a-b576-764051c48289" elementFormDefault="qualified">
    <xsd:import namespace="http://schemas.microsoft.com/office/2006/documentManagement/types"/>
    <xsd:import namespace="http://schemas.microsoft.com/office/infopath/2007/PartnerControls"/>
    <xsd:element name="doc_x0023_" ma:index="5" nillable="true" ma:displayName="Doc#" ma:default="" ma:indexed="true" ma:internalName="doc_x0023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6" nillable="true" ma:displayName="Sort order" ma:default="" ma:internalName="Sort_x0020_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13" nillable="true" ma:displayName="Notification" ma:internalName="EmailNotificat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B410210-F515-4625-853A-DC2EAA679800}">
  <ds:schemaRefs>
    <ds:schemaRef ds:uri="http://schemas.microsoft.com/office/infopath/2007/PartnerControls"/>
    <ds:schemaRef ds:uri="http://schemas.microsoft.com/sharepoint/3.0"/>
    <ds:schemaRef ds:uri="http://purl.org/dc/dcmitype/"/>
    <ds:schemaRef ds:uri="http://schemas.openxmlformats.org/package/2006/metadata/core-properties"/>
    <ds:schemaRef ds:uri="92cdf5ae-3dbe-476b-bc93-77347b2025e8"/>
    <ds:schemaRef ds:uri="http://schemas.microsoft.com/office/2006/documentManagement/types"/>
    <ds:schemaRef ds:uri="http://purl.org/dc/terms/"/>
    <ds:schemaRef ds:uri="c55bd289-69bc-4346-b6d0-143df9189783"/>
    <ds:schemaRef ds:uri="47a4366c-84df-4f1b-a9fc-51678be20e9f"/>
    <ds:schemaRef ds:uri="8df97779-ee55-4a9a-b576-764051c48289"/>
    <ds:schemaRef ds:uri="http://purl.org/dc/elements/1.1/"/>
    <ds:schemaRef ds:uri="b66ce8f5-2c83-4b6c-b3b6-8caf32206f4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EB3219-CFC1-421D-9A46-2D75E7F0E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df5ae-3dbe-476b-bc93-77347b2025e8"/>
    <ds:schemaRef ds:uri="c55bd289-69bc-4346-b6d0-143df9189783"/>
    <ds:schemaRef ds:uri="b66ce8f5-2c83-4b6c-b3b6-8caf32206f46"/>
    <ds:schemaRef ds:uri="8df97779-ee55-4a9a-b576-764051c48289"/>
    <ds:schemaRef ds:uri="47a4366c-84df-4f1b-a9fc-51678be20e9f"/>
    <ds:schemaRef ds:uri="http://schemas.microsoft.com/sharepoint/3.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End-2016 G-SIB assessment template</dc:title>
  <dc:creator/>
  <cp:lastModifiedBy/>
  <dcterms:created xsi:type="dcterms:W3CDTF">2013-05-04T02:23:23Z</dcterms:created>
  <dcterms:modified xsi:type="dcterms:W3CDTF">2018-08-17T08:43:28Z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0x0101003384BE06080CC941BCD6D526E2F7E8250056765F848E229249B9F1C77F8E73F575</vt:lpwstr>
  </property>
</Properties>
</file>